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HomePC\Documents\WORK DONE\ONLINE STORE SALES ANALYSIS\"/>
    </mc:Choice>
  </mc:AlternateContent>
  <xr:revisionPtr revIDLastSave="0" documentId="13_ncr:1_{710A40B7-2CE4-4BB5-99D4-96A562E5E198}" xr6:coauthVersionLast="47" xr6:coauthVersionMax="47" xr10:uidLastSave="{00000000-0000-0000-0000-000000000000}"/>
  <bookViews>
    <workbookView xWindow="-110" yWindow="-110" windowWidth="19420" windowHeight="10300" firstSheet="6" activeTab="6" xr2:uid="{00000000-000D-0000-FFFF-FFFF00000000}"/>
  </bookViews>
  <sheets>
    <sheet name="Raw Data" sheetId="1" r:id="rId1"/>
    <sheet name="Customer Data" sheetId="3" r:id="rId2"/>
    <sheet name="Product Category" sheetId="4" r:id="rId3"/>
    <sheet name="Coupons" sheetId="5" r:id="rId4"/>
    <sheet name="Clean Data" sheetId="2" r:id="rId5"/>
    <sheet name="Pivot Table" sheetId="7" r:id="rId6"/>
    <sheet name="Dashboard" sheetId="8" r:id="rId7"/>
    <sheet name="Analysis" sheetId="10" r:id="rId8"/>
    <sheet name="Recommendation" sheetId="12" r:id="rId9"/>
    <sheet name="Insight" sheetId="9" r:id="rId10"/>
    <sheet name="Visualization Description" sheetId="11" r:id="rId11"/>
  </sheets>
  <definedNames>
    <definedName name="_xlnm._FilterDatabase" localSheetId="4" hidden="1">'Clean Data'!$A$1:$AT$1</definedName>
    <definedName name="_xlnm._FilterDatabase" localSheetId="1" hidden="1">'Customer Data'!$A$1:$E$1</definedName>
    <definedName name="Slicer_City">#N/A</definedName>
    <definedName name="Slicer_Coupon_Code">#N/A</definedName>
    <definedName name="Slicer_Gender">#N/A</definedName>
    <definedName name="Slicer_Product_Category">#N/A</definedName>
    <definedName name="Slicer_PRODUCTS">#N/A</definedName>
    <definedName name="Slicer_Referral_Sourc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1200" i="2" l="1"/>
  <c r="AH1201" i="2"/>
  <c r="AH1194" i="2"/>
  <c r="AH1195" i="2"/>
  <c r="AH1196" i="2"/>
  <c r="AH1197" i="2"/>
  <c r="AH1198" i="2"/>
  <c r="AH1199" i="2"/>
  <c r="AH1189" i="2"/>
  <c r="AH1190" i="2"/>
  <c r="AH1191" i="2"/>
  <c r="AH1192" i="2"/>
  <c r="AH1193" i="2"/>
  <c r="AJ3" i="2" l="1"/>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2" i="2"/>
  <c r="B2" i="3"/>
  <c r="B3" i="3"/>
  <c r="B4" i="3"/>
  <c r="B5" i="3"/>
  <c r="B6" i="3"/>
  <c r="B7" i="3"/>
  <c r="AG7" i="2" s="1"/>
  <c r="B8" i="3"/>
  <c r="AG8" i="2" s="1"/>
  <c r="B9" i="3"/>
  <c r="B10" i="3"/>
  <c r="B11" i="3"/>
  <c r="B12" i="3"/>
  <c r="B13" i="3"/>
  <c r="B14" i="3"/>
  <c r="B15" i="3"/>
  <c r="AG15" i="2" s="1"/>
  <c r="B16" i="3"/>
  <c r="B17" i="3"/>
  <c r="B18" i="3"/>
  <c r="B19" i="3"/>
  <c r="B20" i="3"/>
  <c r="B21" i="3"/>
  <c r="B22" i="3"/>
  <c r="B23" i="3"/>
  <c r="AG23" i="2" s="1"/>
  <c r="B24" i="3"/>
  <c r="AG24" i="2" s="1"/>
  <c r="B25" i="3"/>
  <c r="B26" i="3"/>
  <c r="B27" i="3"/>
  <c r="B28" i="3"/>
  <c r="B29" i="3"/>
  <c r="B30" i="3"/>
  <c r="B31" i="3"/>
  <c r="AG31" i="2" s="1"/>
  <c r="B32" i="3"/>
  <c r="AG32" i="2" s="1"/>
  <c r="B33" i="3"/>
  <c r="B34" i="3"/>
  <c r="B35" i="3"/>
  <c r="B36" i="3"/>
  <c r="B37" i="3"/>
  <c r="B38" i="3"/>
  <c r="B39" i="3"/>
  <c r="AG39" i="2" s="1"/>
  <c r="B40" i="3"/>
  <c r="AG40" i="2" s="1"/>
  <c r="B41" i="3"/>
  <c r="B42" i="3"/>
  <c r="B43" i="3"/>
  <c r="B44" i="3"/>
  <c r="B45" i="3"/>
  <c r="B46" i="3"/>
  <c r="B47" i="3"/>
  <c r="AG47" i="2" s="1"/>
  <c r="B48" i="3"/>
  <c r="AG48" i="2" s="1"/>
  <c r="B49" i="3"/>
  <c r="B50" i="3"/>
  <c r="B51" i="3"/>
  <c r="B52" i="3"/>
  <c r="B53" i="3"/>
  <c r="B54" i="3"/>
  <c r="B55" i="3"/>
  <c r="AG55" i="2" s="1"/>
  <c r="B56" i="3"/>
  <c r="AG56" i="2" s="1"/>
  <c r="B57" i="3"/>
  <c r="B58" i="3"/>
  <c r="B59" i="3"/>
  <c r="B60" i="3"/>
  <c r="B61" i="3"/>
  <c r="B62" i="3"/>
  <c r="B63" i="3"/>
  <c r="AG63" i="2" s="1"/>
  <c r="B64" i="3"/>
  <c r="AG64" i="2" s="1"/>
  <c r="B65" i="3"/>
  <c r="B66" i="3"/>
  <c r="B67" i="3"/>
  <c r="B68" i="3"/>
  <c r="B69" i="3"/>
  <c r="B70" i="3"/>
  <c r="B71" i="3"/>
  <c r="AG71" i="2" s="1"/>
  <c r="B72" i="3"/>
  <c r="AG72" i="2" s="1"/>
  <c r="B73" i="3"/>
  <c r="B74" i="3"/>
  <c r="B75" i="3"/>
  <c r="B76" i="3"/>
  <c r="B77" i="3"/>
  <c r="B78" i="3"/>
  <c r="B79" i="3"/>
  <c r="AG79" i="2" s="1"/>
  <c r="B80" i="3"/>
  <c r="B81" i="3"/>
  <c r="B82" i="3"/>
  <c r="B83" i="3"/>
  <c r="B84" i="3"/>
  <c r="B85" i="3"/>
  <c r="B86" i="3"/>
  <c r="B87" i="3"/>
  <c r="AG87" i="2" s="1"/>
  <c r="B88" i="3"/>
  <c r="AG88" i="2" s="1"/>
  <c r="B89" i="3"/>
  <c r="B90" i="3"/>
  <c r="B91" i="3"/>
  <c r="B92" i="3"/>
  <c r="B93" i="3"/>
  <c r="B94" i="3"/>
  <c r="B95" i="3"/>
  <c r="AG95" i="2" s="1"/>
  <c r="B96" i="3"/>
  <c r="AG96" i="2" s="1"/>
  <c r="B97" i="3"/>
  <c r="B98" i="3"/>
  <c r="B99" i="3"/>
  <c r="B100" i="3"/>
  <c r="B101" i="3"/>
  <c r="B102" i="3"/>
  <c r="B103" i="3"/>
  <c r="AG103" i="2" s="1"/>
  <c r="B104" i="3"/>
  <c r="AG104" i="2" s="1"/>
  <c r="B105" i="3"/>
  <c r="B106" i="3"/>
  <c r="B107" i="3"/>
  <c r="B108" i="3"/>
  <c r="B109" i="3"/>
  <c r="B110" i="3"/>
  <c r="B111" i="3"/>
  <c r="AG111" i="2" s="1"/>
  <c r="B112" i="3"/>
  <c r="AG112" i="2" s="1"/>
  <c r="B113" i="3"/>
  <c r="B114" i="3"/>
  <c r="B115" i="3"/>
  <c r="B116" i="3"/>
  <c r="B117" i="3"/>
  <c r="B118" i="3"/>
  <c r="B119" i="3"/>
  <c r="AG119" i="2" s="1"/>
  <c r="B120" i="3"/>
  <c r="AG120" i="2" s="1"/>
  <c r="B121" i="3"/>
  <c r="B122" i="3"/>
  <c r="B123" i="3"/>
  <c r="B124" i="3"/>
  <c r="B125" i="3"/>
  <c r="B126" i="3"/>
  <c r="B127" i="3"/>
  <c r="AG127" i="2" s="1"/>
  <c r="B128" i="3"/>
  <c r="AG128" i="2" s="1"/>
  <c r="B129" i="3"/>
  <c r="B130" i="3"/>
  <c r="B131" i="3"/>
  <c r="B132" i="3"/>
  <c r="B133" i="3"/>
  <c r="B134" i="3"/>
  <c r="B135" i="3"/>
  <c r="AG135" i="2" s="1"/>
  <c r="B136" i="3"/>
  <c r="AG136" i="2" s="1"/>
  <c r="B137" i="3"/>
  <c r="B138" i="3"/>
  <c r="B139" i="3"/>
  <c r="B140" i="3"/>
  <c r="B141" i="3"/>
  <c r="B142" i="3"/>
  <c r="B143" i="3"/>
  <c r="AG143" i="2" s="1"/>
  <c r="B144" i="3"/>
  <c r="B145" i="3"/>
  <c r="B146" i="3"/>
  <c r="B147" i="3"/>
  <c r="B148" i="3"/>
  <c r="B149" i="3"/>
  <c r="B150" i="3"/>
  <c r="B151" i="3"/>
  <c r="AG151" i="2" s="1"/>
  <c r="B152" i="3"/>
  <c r="AG152" i="2" s="1"/>
  <c r="B153" i="3"/>
  <c r="B154" i="3"/>
  <c r="B155" i="3"/>
  <c r="B156" i="3"/>
  <c r="B157" i="3"/>
  <c r="B158" i="3"/>
  <c r="B159" i="3"/>
  <c r="AG159" i="2" s="1"/>
  <c r="B160" i="3"/>
  <c r="AG160" i="2" s="1"/>
  <c r="B161" i="3"/>
  <c r="B162" i="3"/>
  <c r="B163" i="3"/>
  <c r="B164" i="3"/>
  <c r="B165" i="3"/>
  <c r="B166" i="3"/>
  <c r="B167" i="3"/>
  <c r="AG167" i="2" s="1"/>
  <c r="B168" i="3"/>
  <c r="AG168" i="2" s="1"/>
  <c r="B169" i="3"/>
  <c r="B170" i="3"/>
  <c r="B171" i="3"/>
  <c r="B172" i="3"/>
  <c r="B173" i="3"/>
  <c r="B174" i="3"/>
  <c r="B175" i="3"/>
  <c r="AG175" i="2" s="1"/>
  <c r="B176" i="3"/>
  <c r="AG176" i="2" s="1"/>
  <c r="B177" i="3"/>
  <c r="B178" i="3"/>
  <c r="B179" i="3"/>
  <c r="B180" i="3"/>
  <c r="B181" i="3"/>
  <c r="B182" i="3"/>
  <c r="B183" i="3"/>
  <c r="AG183" i="2" s="1"/>
  <c r="B184" i="3"/>
  <c r="AG184" i="2" s="1"/>
  <c r="B185" i="3"/>
  <c r="B186" i="3"/>
  <c r="B187" i="3"/>
  <c r="B188" i="3"/>
  <c r="B189" i="3"/>
  <c r="B190" i="3"/>
  <c r="B191" i="3"/>
  <c r="AG191" i="2" s="1"/>
  <c r="B192" i="3"/>
  <c r="AG192" i="2" s="1"/>
  <c r="B193" i="3"/>
  <c r="B194" i="3"/>
  <c r="B195" i="3"/>
  <c r="B196" i="3"/>
  <c r="B197" i="3"/>
  <c r="B198" i="3"/>
  <c r="B199" i="3"/>
  <c r="AG199" i="2" s="1"/>
  <c r="B200" i="3"/>
  <c r="AG200" i="2" s="1"/>
  <c r="B201" i="3"/>
  <c r="B202" i="3"/>
  <c r="B203" i="3"/>
  <c r="B204" i="3"/>
  <c r="B205" i="3"/>
  <c r="B206" i="3"/>
  <c r="B207" i="3"/>
  <c r="AG207" i="2" s="1"/>
  <c r="B208" i="3"/>
  <c r="B209" i="3"/>
  <c r="B210" i="3"/>
  <c r="B211" i="3"/>
  <c r="B212" i="3"/>
  <c r="B213" i="3"/>
  <c r="B214" i="3"/>
  <c r="B215" i="3"/>
  <c r="AG215" i="2" s="1"/>
  <c r="B216" i="3"/>
  <c r="AG216" i="2" s="1"/>
  <c r="B217" i="3"/>
  <c r="B218" i="3"/>
  <c r="B219" i="3"/>
  <c r="B220" i="3"/>
  <c r="B221" i="3"/>
  <c r="B222" i="3"/>
  <c r="B223" i="3"/>
  <c r="AG223" i="2" s="1"/>
  <c r="B224" i="3"/>
  <c r="AG224" i="2" s="1"/>
  <c r="B225" i="3"/>
  <c r="B226" i="3"/>
  <c r="B227" i="3"/>
  <c r="B228" i="3"/>
  <c r="B229" i="3"/>
  <c r="B230" i="3"/>
  <c r="B231" i="3"/>
  <c r="AG231" i="2" s="1"/>
  <c r="B232" i="3"/>
  <c r="AG232" i="2" s="1"/>
  <c r="B233" i="3"/>
  <c r="B234" i="3"/>
  <c r="B235" i="3"/>
  <c r="B236" i="3"/>
  <c r="B237" i="3"/>
  <c r="B238" i="3"/>
  <c r="B239" i="3"/>
  <c r="AG239" i="2" s="1"/>
  <c r="B240" i="3"/>
  <c r="AG240" i="2" s="1"/>
  <c r="B241" i="3"/>
  <c r="B242" i="3"/>
  <c r="B243" i="3"/>
  <c r="B244" i="3"/>
  <c r="B245" i="3"/>
  <c r="B246" i="3"/>
  <c r="B247" i="3"/>
  <c r="AG247" i="2" s="1"/>
  <c r="B248" i="3"/>
  <c r="AG248" i="2" s="1"/>
  <c r="B249" i="3"/>
  <c r="B250" i="3"/>
  <c r="B251" i="3"/>
  <c r="B252" i="3"/>
  <c r="B253" i="3"/>
  <c r="B254" i="3"/>
  <c r="B255" i="3"/>
  <c r="AG255" i="2" s="1"/>
  <c r="B256" i="3"/>
  <c r="AG256" i="2" s="1"/>
  <c r="B257" i="3"/>
  <c r="B258" i="3"/>
  <c r="B259" i="3"/>
  <c r="B260" i="3"/>
  <c r="B261" i="3"/>
  <c r="B262" i="3"/>
  <c r="B263" i="3"/>
  <c r="AG263" i="2" s="1"/>
  <c r="B264" i="3"/>
  <c r="AG264" i="2" s="1"/>
  <c r="B265" i="3"/>
  <c r="B266" i="3"/>
  <c r="B267" i="3"/>
  <c r="B268" i="3"/>
  <c r="B269" i="3"/>
  <c r="B270" i="3"/>
  <c r="B271" i="3"/>
  <c r="AG271" i="2" s="1"/>
  <c r="B272" i="3"/>
  <c r="B273" i="3"/>
  <c r="B274" i="3"/>
  <c r="B275" i="3"/>
  <c r="B276" i="3"/>
  <c r="B277" i="3"/>
  <c r="B278" i="3"/>
  <c r="B279" i="3"/>
  <c r="AG279" i="2" s="1"/>
  <c r="B280" i="3"/>
  <c r="AG280" i="2" s="1"/>
  <c r="B281" i="3"/>
  <c r="B282" i="3"/>
  <c r="B283" i="3"/>
  <c r="B284" i="3"/>
  <c r="B285" i="3"/>
  <c r="B286" i="3"/>
  <c r="B287" i="3"/>
  <c r="AG287" i="2" s="1"/>
  <c r="B288" i="3"/>
  <c r="AG288" i="2" s="1"/>
  <c r="B289" i="3"/>
  <c r="B290" i="3"/>
  <c r="B291" i="3"/>
  <c r="B292" i="3"/>
  <c r="B293" i="3"/>
  <c r="B294" i="3"/>
  <c r="B295" i="3"/>
  <c r="AG295" i="2" s="1"/>
  <c r="B296" i="3"/>
  <c r="AG296" i="2" s="1"/>
  <c r="B297" i="3"/>
  <c r="B298" i="3"/>
  <c r="B299" i="3"/>
  <c r="B300" i="3"/>
  <c r="B301" i="3"/>
  <c r="B302" i="3"/>
  <c r="B303" i="3"/>
  <c r="AG303" i="2" s="1"/>
  <c r="B304" i="3"/>
  <c r="AG304" i="2" s="1"/>
  <c r="B305" i="3"/>
  <c r="B306" i="3"/>
  <c r="B307" i="3"/>
  <c r="B308" i="3"/>
  <c r="B309" i="3"/>
  <c r="B310" i="3"/>
  <c r="B311" i="3"/>
  <c r="AG311" i="2" s="1"/>
  <c r="B312" i="3"/>
  <c r="AG312" i="2" s="1"/>
  <c r="B313" i="3"/>
  <c r="B314" i="3"/>
  <c r="B315" i="3"/>
  <c r="B316" i="3"/>
  <c r="B317" i="3"/>
  <c r="B318" i="3"/>
  <c r="B319" i="3"/>
  <c r="AG319" i="2" s="1"/>
  <c r="B320" i="3"/>
  <c r="AG320" i="2" s="1"/>
  <c r="B321" i="3"/>
  <c r="B322" i="3"/>
  <c r="B323" i="3"/>
  <c r="B324" i="3"/>
  <c r="B325" i="3"/>
  <c r="B326" i="3"/>
  <c r="B327" i="3"/>
  <c r="AG327" i="2" s="1"/>
  <c r="B328" i="3"/>
  <c r="AG328" i="2" s="1"/>
  <c r="B329" i="3"/>
  <c r="B330" i="3"/>
  <c r="B331" i="3"/>
  <c r="B332" i="3"/>
  <c r="B333" i="3"/>
  <c r="B334" i="3"/>
  <c r="B335" i="3"/>
  <c r="AG335" i="2" s="1"/>
  <c r="B336" i="3"/>
  <c r="B337" i="3"/>
  <c r="B338" i="3"/>
  <c r="B339" i="3"/>
  <c r="B340" i="3"/>
  <c r="B341" i="3"/>
  <c r="B342" i="3"/>
  <c r="B343" i="3"/>
  <c r="AG343" i="2" s="1"/>
  <c r="B344" i="3"/>
  <c r="AG344" i="2" s="1"/>
  <c r="B345" i="3"/>
  <c r="B346" i="3"/>
  <c r="B347" i="3"/>
  <c r="B348" i="3"/>
  <c r="B349" i="3"/>
  <c r="B350" i="3"/>
  <c r="B351" i="3"/>
  <c r="AG351" i="2" s="1"/>
  <c r="B352" i="3"/>
  <c r="AG352" i="2" s="1"/>
  <c r="B353" i="3"/>
  <c r="B354" i="3"/>
  <c r="B355" i="3"/>
  <c r="B356" i="3"/>
  <c r="B357" i="3"/>
  <c r="B358" i="3"/>
  <c r="B359" i="3"/>
  <c r="AG359" i="2" s="1"/>
  <c r="B360" i="3"/>
  <c r="AG360" i="2" s="1"/>
  <c r="B361" i="3"/>
  <c r="B362" i="3"/>
  <c r="B363" i="3"/>
  <c r="B364" i="3"/>
  <c r="B365" i="3"/>
  <c r="B366" i="3"/>
  <c r="B367" i="3"/>
  <c r="AG367" i="2" s="1"/>
  <c r="B368" i="3"/>
  <c r="AG368" i="2" s="1"/>
  <c r="B369" i="3"/>
  <c r="B370" i="3"/>
  <c r="B371" i="3"/>
  <c r="B372" i="3"/>
  <c r="B373" i="3"/>
  <c r="B374" i="3"/>
  <c r="B375" i="3"/>
  <c r="AG375" i="2" s="1"/>
  <c r="B376" i="3"/>
  <c r="AG376" i="2" s="1"/>
  <c r="B377" i="3"/>
  <c r="B378" i="3"/>
  <c r="B379" i="3"/>
  <c r="B380" i="3"/>
  <c r="B381" i="3"/>
  <c r="B382" i="3"/>
  <c r="B383" i="3"/>
  <c r="AG383" i="2" s="1"/>
  <c r="B384" i="3"/>
  <c r="AG384" i="2" s="1"/>
  <c r="B385" i="3"/>
  <c r="B386" i="3"/>
  <c r="B387" i="3"/>
  <c r="B388" i="3"/>
  <c r="B389" i="3"/>
  <c r="B390" i="3"/>
  <c r="B391" i="3"/>
  <c r="AG391" i="2" s="1"/>
  <c r="B392" i="3"/>
  <c r="AG392" i="2" s="1"/>
  <c r="B393" i="3"/>
  <c r="B394" i="3"/>
  <c r="B395" i="3"/>
  <c r="B396" i="3"/>
  <c r="B397" i="3"/>
  <c r="B398" i="3"/>
  <c r="B399" i="3"/>
  <c r="AG399" i="2" s="1"/>
  <c r="B400" i="3"/>
  <c r="B401" i="3"/>
  <c r="B402" i="3"/>
  <c r="B403" i="3"/>
  <c r="B404" i="3"/>
  <c r="B405" i="3"/>
  <c r="B406" i="3"/>
  <c r="B407" i="3"/>
  <c r="AG407" i="2" s="1"/>
  <c r="B408" i="3"/>
  <c r="AG408" i="2" s="1"/>
  <c r="B409" i="3"/>
  <c r="B410" i="3"/>
  <c r="B411" i="3"/>
  <c r="B412" i="3"/>
  <c r="B413" i="3"/>
  <c r="B414" i="3"/>
  <c r="B415" i="3"/>
  <c r="AG415" i="2" s="1"/>
  <c r="B416" i="3"/>
  <c r="AG416" i="2" s="1"/>
  <c r="B417" i="3"/>
  <c r="B418" i="3"/>
  <c r="B419" i="3"/>
  <c r="B420" i="3"/>
  <c r="B421" i="3"/>
  <c r="B422" i="3"/>
  <c r="B423" i="3"/>
  <c r="AG423" i="2" s="1"/>
  <c r="B424" i="3"/>
  <c r="AG424" i="2" s="1"/>
  <c r="B425" i="3"/>
  <c r="B426" i="3"/>
  <c r="B427" i="3"/>
  <c r="B428" i="3"/>
  <c r="B429" i="3"/>
  <c r="B430" i="3"/>
  <c r="B431" i="3"/>
  <c r="AG431" i="2" s="1"/>
  <c r="B432" i="3"/>
  <c r="AG432" i="2" s="1"/>
  <c r="B433" i="3"/>
  <c r="B434" i="3"/>
  <c r="B435" i="3"/>
  <c r="B436" i="3"/>
  <c r="B437" i="3"/>
  <c r="B438" i="3"/>
  <c r="B439" i="3"/>
  <c r="AG439" i="2" s="1"/>
  <c r="B440" i="3"/>
  <c r="AG440" i="2" s="1"/>
  <c r="B441" i="3"/>
  <c r="B442" i="3"/>
  <c r="B443" i="3"/>
  <c r="B444" i="3"/>
  <c r="B445" i="3"/>
  <c r="B446" i="3"/>
  <c r="B447" i="3"/>
  <c r="AG447" i="2" s="1"/>
  <c r="B448" i="3"/>
  <c r="AG448" i="2" s="1"/>
  <c r="B449" i="3"/>
  <c r="B450" i="3"/>
  <c r="B451" i="3"/>
  <c r="B452" i="3"/>
  <c r="B453" i="3"/>
  <c r="B454" i="3"/>
  <c r="B455" i="3"/>
  <c r="AG455" i="2" s="1"/>
  <c r="B456" i="3"/>
  <c r="AG456" i="2" s="1"/>
  <c r="B457" i="3"/>
  <c r="B458" i="3"/>
  <c r="B459" i="3"/>
  <c r="B460" i="3"/>
  <c r="B461" i="3"/>
  <c r="B462" i="3"/>
  <c r="B463" i="3"/>
  <c r="AG463" i="2" s="1"/>
  <c r="B464" i="3"/>
  <c r="B465" i="3"/>
  <c r="B466" i="3"/>
  <c r="B467" i="3"/>
  <c r="B468" i="3"/>
  <c r="B469" i="3"/>
  <c r="B470" i="3"/>
  <c r="B471" i="3"/>
  <c r="AG471" i="2" s="1"/>
  <c r="B472" i="3"/>
  <c r="AG472" i="2" s="1"/>
  <c r="B473" i="3"/>
  <c r="B474" i="3"/>
  <c r="B475" i="3"/>
  <c r="B476" i="3"/>
  <c r="B477" i="3"/>
  <c r="B478" i="3"/>
  <c r="B479" i="3"/>
  <c r="AG479" i="2" s="1"/>
  <c r="B480" i="3"/>
  <c r="AG480" i="2" s="1"/>
  <c r="B481" i="3"/>
  <c r="B482" i="3"/>
  <c r="B483" i="3"/>
  <c r="B484" i="3"/>
  <c r="B485" i="3"/>
  <c r="B486" i="3"/>
  <c r="B487" i="3"/>
  <c r="AG487" i="2" s="1"/>
  <c r="B488" i="3"/>
  <c r="AG488" i="2" s="1"/>
  <c r="B489" i="3"/>
  <c r="B490" i="3"/>
  <c r="B491" i="3"/>
  <c r="B492" i="3"/>
  <c r="B493" i="3"/>
  <c r="B494" i="3"/>
  <c r="B495" i="3"/>
  <c r="AG495" i="2" s="1"/>
  <c r="B496" i="3"/>
  <c r="AG496" i="2" s="1"/>
  <c r="B497" i="3"/>
  <c r="B498" i="3"/>
  <c r="B499" i="3"/>
  <c r="B500" i="3"/>
  <c r="B501" i="3"/>
  <c r="B502" i="3"/>
  <c r="B503" i="3"/>
  <c r="AG503" i="2" s="1"/>
  <c r="B504" i="3"/>
  <c r="AG504" i="2" s="1"/>
  <c r="B505" i="3"/>
  <c r="B506" i="3"/>
  <c r="B507" i="3"/>
  <c r="B508" i="3"/>
  <c r="B509" i="3"/>
  <c r="B510" i="3"/>
  <c r="B511" i="3"/>
  <c r="AG511" i="2" s="1"/>
  <c r="B512" i="3"/>
  <c r="AG512" i="2" s="1"/>
  <c r="B513" i="3"/>
  <c r="B514" i="3"/>
  <c r="B515" i="3"/>
  <c r="B516" i="3"/>
  <c r="B517" i="3"/>
  <c r="B518" i="3"/>
  <c r="B519" i="3"/>
  <c r="AG519" i="2" s="1"/>
  <c r="B520" i="3"/>
  <c r="AG520" i="2" s="1"/>
  <c r="B521" i="3"/>
  <c r="B522" i="3"/>
  <c r="B523" i="3"/>
  <c r="B524" i="3"/>
  <c r="B525" i="3"/>
  <c r="B526" i="3"/>
  <c r="B527" i="3"/>
  <c r="AG527" i="2" s="1"/>
  <c r="B528" i="3"/>
  <c r="B529" i="3"/>
  <c r="B530" i="3"/>
  <c r="B531" i="3"/>
  <c r="B532" i="3"/>
  <c r="B533" i="3"/>
  <c r="B534" i="3"/>
  <c r="B535" i="3"/>
  <c r="AG535" i="2" s="1"/>
  <c r="B536" i="3"/>
  <c r="AG536" i="2" s="1"/>
  <c r="B537" i="3"/>
  <c r="B538" i="3"/>
  <c r="B539" i="3"/>
  <c r="B540" i="3"/>
  <c r="B541" i="3"/>
  <c r="B542" i="3"/>
  <c r="B543" i="3"/>
  <c r="AG543" i="2" s="1"/>
  <c r="B544" i="3"/>
  <c r="AG544" i="2" s="1"/>
  <c r="B545" i="3"/>
  <c r="B546" i="3"/>
  <c r="B547" i="3"/>
  <c r="B548" i="3"/>
  <c r="B549" i="3"/>
  <c r="B550" i="3"/>
  <c r="B551" i="3"/>
  <c r="AG551" i="2" s="1"/>
  <c r="B552" i="3"/>
  <c r="AG552" i="2" s="1"/>
  <c r="B553" i="3"/>
  <c r="B554" i="3"/>
  <c r="B555" i="3"/>
  <c r="B556" i="3"/>
  <c r="B557" i="3"/>
  <c r="B558" i="3"/>
  <c r="B559" i="3"/>
  <c r="AG559" i="2" s="1"/>
  <c r="B560" i="3"/>
  <c r="AG560" i="2" s="1"/>
  <c r="B561" i="3"/>
  <c r="B562" i="3"/>
  <c r="B563" i="3"/>
  <c r="B564" i="3"/>
  <c r="B565" i="3"/>
  <c r="B566" i="3"/>
  <c r="B567" i="3"/>
  <c r="AG567" i="2" s="1"/>
  <c r="B568" i="3"/>
  <c r="AG568" i="2" s="1"/>
  <c r="B569" i="3"/>
  <c r="B570" i="3"/>
  <c r="B571" i="3"/>
  <c r="B572" i="3"/>
  <c r="B573" i="3"/>
  <c r="B574" i="3"/>
  <c r="B575" i="3"/>
  <c r="AG575" i="2" s="1"/>
  <c r="B576" i="3"/>
  <c r="AG576" i="2" s="1"/>
  <c r="B577" i="3"/>
  <c r="B578" i="3"/>
  <c r="B579" i="3"/>
  <c r="B580" i="3"/>
  <c r="B581" i="3"/>
  <c r="B582" i="3"/>
  <c r="B583" i="3"/>
  <c r="AG583" i="2" s="1"/>
  <c r="B584" i="3"/>
  <c r="AG584" i="2" s="1"/>
  <c r="B585" i="3"/>
  <c r="B586" i="3"/>
  <c r="B587" i="3"/>
  <c r="B588" i="3"/>
  <c r="B589" i="3"/>
  <c r="B590" i="3"/>
  <c r="B591" i="3"/>
  <c r="AG591" i="2" s="1"/>
  <c r="B592" i="3"/>
  <c r="B593" i="3"/>
  <c r="B594" i="3"/>
  <c r="B595" i="3"/>
  <c r="B596" i="3"/>
  <c r="B597" i="3"/>
  <c r="B598" i="3"/>
  <c r="B599" i="3"/>
  <c r="AG599" i="2" s="1"/>
  <c r="B600" i="3"/>
  <c r="AG600" i="2" s="1"/>
  <c r="B601" i="3"/>
  <c r="B602" i="3"/>
  <c r="B603" i="3"/>
  <c r="B604" i="3"/>
  <c r="B605" i="3"/>
  <c r="B606" i="3"/>
  <c r="B607" i="3"/>
  <c r="AG607" i="2" s="1"/>
  <c r="B608" i="3"/>
  <c r="AG608" i="2" s="1"/>
  <c r="B609" i="3"/>
  <c r="B610" i="3"/>
  <c r="B611" i="3"/>
  <c r="B612" i="3"/>
  <c r="B613" i="3"/>
  <c r="B614" i="3"/>
  <c r="B615" i="3"/>
  <c r="AG615" i="2" s="1"/>
  <c r="B616" i="3"/>
  <c r="AG616" i="2" s="1"/>
  <c r="B617" i="3"/>
  <c r="B618" i="3"/>
  <c r="B619" i="3"/>
  <c r="B620" i="3"/>
  <c r="B621" i="3"/>
  <c r="B622" i="3"/>
  <c r="B623" i="3"/>
  <c r="AG623" i="2" s="1"/>
  <c r="B624" i="3"/>
  <c r="AG624" i="2" s="1"/>
  <c r="B625" i="3"/>
  <c r="B626" i="3"/>
  <c r="B627" i="3"/>
  <c r="B628" i="3"/>
  <c r="B629" i="3"/>
  <c r="B630" i="3"/>
  <c r="B631" i="3"/>
  <c r="AG631" i="2" s="1"/>
  <c r="B632" i="3"/>
  <c r="AG632" i="2" s="1"/>
  <c r="B633" i="3"/>
  <c r="B634" i="3"/>
  <c r="B635" i="3"/>
  <c r="B636" i="3"/>
  <c r="B637" i="3"/>
  <c r="B638" i="3"/>
  <c r="B639" i="3"/>
  <c r="AG639" i="2" s="1"/>
  <c r="B640" i="3"/>
  <c r="AG640" i="2" s="1"/>
  <c r="B641" i="3"/>
  <c r="B642" i="3"/>
  <c r="B643" i="3"/>
  <c r="B644" i="3"/>
  <c r="B645" i="3"/>
  <c r="B646" i="3"/>
  <c r="B647" i="3"/>
  <c r="AG647" i="2" s="1"/>
  <c r="B648" i="3"/>
  <c r="AG648" i="2" s="1"/>
  <c r="B649" i="3"/>
  <c r="B650" i="3"/>
  <c r="B651" i="3"/>
  <c r="B652" i="3"/>
  <c r="B653" i="3"/>
  <c r="B654" i="3"/>
  <c r="B655" i="3"/>
  <c r="AG655" i="2" s="1"/>
  <c r="B656" i="3"/>
  <c r="B657" i="3"/>
  <c r="B658" i="3"/>
  <c r="B659" i="3"/>
  <c r="B660" i="3"/>
  <c r="B661" i="3"/>
  <c r="B662" i="3"/>
  <c r="B663" i="3"/>
  <c r="AG663" i="2" s="1"/>
  <c r="B664" i="3"/>
  <c r="AG664" i="2" s="1"/>
  <c r="B665" i="3"/>
  <c r="B666" i="3"/>
  <c r="B667" i="3"/>
  <c r="B668" i="3"/>
  <c r="B669" i="3"/>
  <c r="B670" i="3"/>
  <c r="B671" i="3"/>
  <c r="AG671" i="2" s="1"/>
  <c r="B672" i="3"/>
  <c r="AG672" i="2" s="1"/>
  <c r="B673" i="3"/>
  <c r="B674" i="3"/>
  <c r="B675" i="3"/>
  <c r="B676" i="3"/>
  <c r="B677" i="3"/>
  <c r="B678" i="3"/>
  <c r="B679" i="3"/>
  <c r="AG679" i="2" s="1"/>
  <c r="B680" i="3"/>
  <c r="AG680" i="2" s="1"/>
  <c r="B681" i="3"/>
  <c r="B682" i="3"/>
  <c r="B683" i="3"/>
  <c r="B684" i="3"/>
  <c r="B685" i="3"/>
  <c r="B686" i="3"/>
  <c r="B687" i="3"/>
  <c r="AG687" i="2" s="1"/>
  <c r="B688" i="3"/>
  <c r="AG688" i="2" s="1"/>
  <c r="B689" i="3"/>
  <c r="B690" i="3"/>
  <c r="B691" i="3"/>
  <c r="B692" i="3"/>
  <c r="B693" i="3"/>
  <c r="B694" i="3"/>
  <c r="B695" i="3"/>
  <c r="AG695" i="2" s="1"/>
  <c r="B696" i="3"/>
  <c r="AG696" i="2" s="1"/>
  <c r="B697" i="3"/>
  <c r="B698" i="3"/>
  <c r="B699" i="3"/>
  <c r="B700" i="3"/>
  <c r="B701" i="3"/>
  <c r="B702" i="3"/>
  <c r="B703" i="3"/>
  <c r="AG703" i="2" s="1"/>
  <c r="B704" i="3"/>
  <c r="AG704" i="2" s="1"/>
  <c r="B705" i="3"/>
  <c r="B706" i="3"/>
  <c r="B707" i="3"/>
  <c r="B708" i="3"/>
  <c r="B709" i="3"/>
  <c r="B710" i="3"/>
  <c r="B711" i="3"/>
  <c r="AG711" i="2" s="1"/>
  <c r="B712" i="3"/>
  <c r="AG712" i="2" s="1"/>
  <c r="B713" i="3"/>
  <c r="B714" i="3"/>
  <c r="B715" i="3"/>
  <c r="B716" i="3"/>
  <c r="B717" i="3"/>
  <c r="B718" i="3"/>
  <c r="B719" i="3"/>
  <c r="AG719" i="2" s="1"/>
  <c r="B720" i="3"/>
  <c r="AG720" i="2" s="1"/>
  <c r="B721" i="3"/>
  <c r="B722" i="3"/>
  <c r="B723" i="3"/>
  <c r="B724" i="3"/>
  <c r="B725" i="3"/>
  <c r="B726" i="3"/>
  <c r="B727" i="3"/>
  <c r="AG727" i="2" s="1"/>
  <c r="B728" i="3"/>
  <c r="AG728" i="2" s="1"/>
  <c r="B729" i="3"/>
  <c r="B730" i="3"/>
  <c r="B731" i="3"/>
  <c r="B732" i="3"/>
  <c r="B733" i="3"/>
  <c r="B734" i="3"/>
  <c r="B735" i="3"/>
  <c r="AG735" i="2" s="1"/>
  <c r="B736" i="3"/>
  <c r="AG736" i="2" s="1"/>
  <c r="B737" i="3"/>
  <c r="B738" i="3"/>
  <c r="B739" i="3"/>
  <c r="B740" i="3"/>
  <c r="B741" i="3"/>
  <c r="B742" i="3"/>
  <c r="B743" i="3"/>
  <c r="AG743" i="2" s="1"/>
  <c r="B744" i="3"/>
  <c r="AG744" i="2" s="1"/>
  <c r="B745" i="3"/>
  <c r="B746" i="3"/>
  <c r="B747" i="3"/>
  <c r="B748" i="3"/>
  <c r="B749" i="3"/>
  <c r="B750" i="3"/>
  <c r="B751" i="3"/>
  <c r="AG751" i="2" s="1"/>
  <c r="B752" i="3"/>
  <c r="AG752" i="2" s="1"/>
  <c r="B753" i="3"/>
  <c r="B754" i="3"/>
  <c r="B755" i="3"/>
  <c r="B756" i="3"/>
  <c r="B757" i="3"/>
  <c r="B758" i="3"/>
  <c r="B759" i="3"/>
  <c r="AG759" i="2" s="1"/>
  <c r="B760" i="3"/>
  <c r="AG760" i="2" s="1"/>
  <c r="B761" i="3"/>
  <c r="B762" i="3"/>
  <c r="B763" i="3"/>
  <c r="B764" i="3"/>
  <c r="B765" i="3"/>
  <c r="B766" i="3"/>
  <c r="B767" i="3"/>
  <c r="AG767" i="2" s="1"/>
  <c r="B768" i="3"/>
  <c r="AG768" i="2" s="1"/>
  <c r="B769" i="3"/>
  <c r="B770" i="3"/>
  <c r="B771" i="3"/>
  <c r="B772" i="3"/>
  <c r="B773" i="3"/>
  <c r="B774" i="3"/>
  <c r="B775" i="3"/>
  <c r="AG775" i="2" s="1"/>
  <c r="B776" i="3"/>
  <c r="AG776" i="2" s="1"/>
  <c r="B777" i="3"/>
  <c r="B778" i="3"/>
  <c r="B779" i="3"/>
  <c r="B780" i="3"/>
  <c r="B781" i="3"/>
  <c r="B782" i="3"/>
  <c r="B783" i="3"/>
  <c r="AG783" i="2" s="1"/>
  <c r="B784" i="3"/>
  <c r="AG784" i="2" s="1"/>
  <c r="B785" i="3"/>
  <c r="B786" i="3"/>
  <c r="B787" i="3"/>
  <c r="B788" i="3"/>
  <c r="B789" i="3"/>
  <c r="B790" i="3"/>
  <c r="B791" i="3"/>
  <c r="AG791" i="2" s="1"/>
  <c r="B792" i="3"/>
  <c r="AG792" i="2" s="1"/>
  <c r="B793" i="3"/>
  <c r="B794" i="3"/>
  <c r="B795" i="3"/>
  <c r="B796" i="3"/>
  <c r="B797" i="3"/>
  <c r="B798" i="3"/>
  <c r="B799" i="3"/>
  <c r="AG799" i="2" s="1"/>
  <c r="B800" i="3"/>
  <c r="AG800" i="2" s="1"/>
  <c r="B801" i="3"/>
  <c r="B802" i="3"/>
  <c r="B803" i="3"/>
  <c r="B804" i="3"/>
  <c r="B805" i="3"/>
  <c r="B806" i="3"/>
  <c r="B807" i="3"/>
  <c r="AG807" i="2" s="1"/>
  <c r="B808" i="3"/>
  <c r="AG808" i="2" s="1"/>
  <c r="B809" i="3"/>
  <c r="B810" i="3"/>
  <c r="B811" i="3"/>
  <c r="B812" i="3"/>
  <c r="B813" i="3"/>
  <c r="B814" i="3"/>
  <c r="B815" i="3"/>
  <c r="AG815" i="2" s="1"/>
  <c r="B816" i="3"/>
  <c r="AG816" i="2" s="1"/>
  <c r="B817" i="3"/>
  <c r="B818" i="3"/>
  <c r="B819" i="3"/>
  <c r="B820" i="3"/>
  <c r="B821" i="3"/>
  <c r="B822" i="3"/>
  <c r="B823" i="3"/>
  <c r="AG823" i="2" s="1"/>
  <c r="B824" i="3"/>
  <c r="AG824" i="2" s="1"/>
  <c r="B825" i="3"/>
  <c r="B826" i="3"/>
  <c r="B827" i="3"/>
  <c r="B828" i="3"/>
  <c r="B829" i="3"/>
  <c r="B830" i="3"/>
  <c r="B831" i="3"/>
  <c r="AG831" i="2" s="1"/>
  <c r="B832" i="3"/>
  <c r="AG832" i="2" s="1"/>
  <c r="B833" i="3"/>
  <c r="B834" i="3"/>
  <c r="B835" i="3"/>
  <c r="B836" i="3"/>
  <c r="B837" i="3"/>
  <c r="B838" i="3"/>
  <c r="B839" i="3"/>
  <c r="AG839" i="2" s="1"/>
  <c r="B840" i="3"/>
  <c r="AG840" i="2" s="1"/>
  <c r="B841" i="3"/>
  <c r="B842" i="3"/>
  <c r="B843" i="3"/>
  <c r="B844" i="3"/>
  <c r="B845" i="3"/>
  <c r="B846" i="3"/>
  <c r="B847" i="3"/>
  <c r="AG847" i="2" s="1"/>
  <c r="B848" i="3"/>
  <c r="AG848" i="2" s="1"/>
  <c r="B849" i="3"/>
  <c r="B850" i="3"/>
  <c r="B851" i="3"/>
  <c r="B852" i="3"/>
  <c r="B853" i="3"/>
  <c r="B854" i="3"/>
  <c r="B855" i="3"/>
  <c r="AG855" i="2" s="1"/>
  <c r="B856" i="3"/>
  <c r="AG856" i="2" s="1"/>
  <c r="B857" i="3"/>
  <c r="B858" i="3"/>
  <c r="B859" i="3"/>
  <c r="B860" i="3"/>
  <c r="B861" i="3"/>
  <c r="B862" i="3"/>
  <c r="B863" i="3"/>
  <c r="AG863" i="2" s="1"/>
  <c r="B864" i="3"/>
  <c r="AG864" i="2" s="1"/>
  <c r="B865" i="3"/>
  <c r="B866" i="3"/>
  <c r="B867" i="3"/>
  <c r="B868" i="3"/>
  <c r="B869" i="3"/>
  <c r="B870" i="3"/>
  <c r="B871" i="3"/>
  <c r="AG871" i="2" s="1"/>
  <c r="B872" i="3"/>
  <c r="AG872" i="2" s="1"/>
  <c r="B873" i="3"/>
  <c r="B874" i="3"/>
  <c r="B875" i="3"/>
  <c r="B876" i="3"/>
  <c r="B877" i="3"/>
  <c r="B878" i="3"/>
  <c r="B879" i="3"/>
  <c r="AG879" i="2" s="1"/>
  <c r="B880" i="3"/>
  <c r="AG880" i="2" s="1"/>
  <c r="B881" i="3"/>
  <c r="B882" i="3"/>
  <c r="B883" i="3"/>
  <c r="B884" i="3"/>
  <c r="B885" i="3"/>
  <c r="B886" i="3"/>
  <c r="B887" i="3"/>
  <c r="AG887" i="2" s="1"/>
  <c r="B888" i="3"/>
  <c r="AG888" i="2" s="1"/>
  <c r="B889" i="3"/>
  <c r="B890" i="3"/>
  <c r="B891" i="3"/>
  <c r="B892" i="3"/>
  <c r="B893" i="3"/>
  <c r="B894" i="3"/>
  <c r="B895" i="3"/>
  <c r="AG895" i="2" s="1"/>
  <c r="B896" i="3"/>
  <c r="AG896" i="2" s="1"/>
  <c r="B897" i="3"/>
  <c r="B898" i="3"/>
  <c r="B899" i="3"/>
  <c r="B900" i="3"/>
  <c r="B901" i="3"/>
  <c r="B902" i="3"/>
  <c r="B903" i="3"/>
  <c r="AG903" i="2" s="1"/>
  <c r="B904" i="3"/>
  <c r="AG904" i="2" s="1"/>
  <c r="B905" i="3"/>
  <c r="B906" i="3"/>
  <c r="B907" i="3"/>
  <c r="B908" i="3"/>
  <c r="B909" i="3"/>
  <c r="B910" i="3"/>
  <c r="B911" i="3"/>
  <c r="AG911" i="2" s="1"/>
  <c r="B912" i="3"/>
  <c r="AG912" i="2" s="1"/>
  <c r="B913" i="3"/>
  <c r="B914" i="3"/>
  <c r="B915" i="3"/>
  <c r="B916" i="3"/>
  <c r="B917" i="3"/>
  <c r="B918" i="3"/>
  <c r="B919" i="3"/>
  <c r="AG919" i="2" s="1"/>
  <c r="B920" i="3"/>
  <c r="AG920" i="2" s="1"/>
  <c r="B921" i="3"/>
  <c r="B922" i="3"/>
  <c r="B923" i="3"/>
  <c r="B924" i="3"/>
  <c r="B925" i="3"/>
  <c r="B926" i="3"/>
  <c r="B927" i="3"/>
  <c r="AG927" i="2" s="1"/>
  <c r="B928" i="3"/>
  <c r="AG928" i="2" s="1"/>
  <c r="B929" i="3"/>
  <c r="B930" i="3"/>
  <c r="B931" i="3"/>
  <c r="B932" i="3"/>
  <c r="B933" i="3"/>
  <c r="B934" i="3"/>
  <c r="B935" i="3"/>
  <c r="AG935" i="2" s="1"/>
  <c r="B936" i="3"/>
  <c r="AG936" i="2" s="1"/>
  <c r="B937" i="3"/>
  <c r="B938" i="3"/>
  <c r="B939" i="3"/>
  <c r="B940" i="3"/>
  <c r="B941" i="3"/>
  <c r="B942" i="3"/>
  <c r="B943" i="3"/>
  <c r="AG943" i="2" s="1"/>
  <c r="B944" i="3"/>
  <c r="AG944" i="2" s="1"/>
  <c r="B945" i="3"/>
  <c r="B946" i="3"/>
  <c r="B947" i="3"/>
  <c r="B948" i="3"/>
  <c r="B949" i="3"/>
  <c r="B950" i="3"/>
  <c r="B951" i="3"/>
  <c r="AG951" i="2" s="1"/>
  <c r="B952" i="3"/>
  <c r="AG952" i="2" s="1"/>
  <c r="B953" i="3"/>
  <c r="B954" i="3"/>
  <c r="B955" i="3"/>
  <c r="B956" i="3"/>
  <c r="B957" i="3"/>
  <c r="B958" i="3"/>
  <c r="B959" i="3"/>
  <c r="AG959" i="2" s="1"/>
  <c r="B960" i="3"/>
  <c r="AG960" i="2" s="1"/>
  <c r="B961" i="3"/>
  <c r="B962" i="3"/>
  <c r="B963" i="3"/>
  <c r="B964" i="3"/>
  <c r="B965" i="3"/>
  <c r="B966" i="3"/>
  <c r="B967" i="3"/>
  <c r="AG967" i="2" s="1"/>
  <c r="B968" i="3"/>
  <c r="AG968" i="2" s="1"/>
  <c r="B969" i="3"/>
  <c r="B970" i="3"/>
  <c r="B971" i="3"/>
  <c r="B972" i="3"/>
  <c r="B973" i="3"/>
  <c r="B974" i="3"/>
  <c r="B975" i="3"/>
  <c r="AG975" i="2" s="1"/>
  <c r="B976" i="3"/>
  <c r="AG976" i="2" s="1"/>
  <c r="B977" i="3"/>
  <c r="B978" i="3"/>
  <c r="B979" i="3"/>
  <c r="B980" i="3"/>
  <c r="B981" i="3"/>
  <c r="B982" i="3"/>
  <c r="B983" i="3"/>
  <c r="AG983" i="2" s="1"/>
  <c r="B984" i="3"/>
  <c r="AG984" i="2" s="1"/>
  <c r="B985" i="3"/>
  <c r="B986" i="3"/>
  <c r="B987" i="3"/>
  <c r="B988" i="3"/>
  <c r="B989" i="3"/>
  <c r="B990" i="3"/>
  <c r="B991" i="3"/>
  <c r="AG991" i="2" s="1"/>
  <c r="B992" i="3"/>
  <c r="AG992" i="2" s="1"/>
  <c r="B993" i="3"/>
  <c r="B994" i="3"/>
  <c r="B995" i="3"/>
  <c r="B996" i="3"/>
  <c r="B997" i="3"/>
  <c r="B998" i="3"/>
  <c r="B999" i="3"/>
  <c r="AG999" i="2" s="1"/>
  <c r="B1000" i="3"/>
  <c r="AG1000" i="2" s="1"/>
  <c r="B1001" i="3"/>
  <c r="B1002" i="3"/>
  <c r="B1003" i="3"/>
  <c r="B1004" i="3"/>
  <c r="B1005" i="3"/>
  <c r="B1006" i="3"/>
  <c r="B1007" i="3"/>
  <c r="AG1007" i="2" s="1"/>
  <c r="B1008" i="3"/>
  <c r="AG1008" i="2" s="1"/>
  <c r="B1009" i="3"/>
  <c r="B1010" i="3"/>
  <c r="B1011" i="3"/>
  <c r="B1012" i="3"/>
  <c r="B1013" i="3"/>
  <c r="B1014" i="3"/>
  <c r="B1015" i="3"/>
  <c r="AG1015" i="2" s="1"/>
  <c r="B1016" i="3"/>
  <c r="AG1016" i="2" s="1"/>
  <c r="B1017" i="3"/>
  <c r="B1018" i="3"/>
  <c r="B1019" i="3"/>
  <c r="B1020" i="3"/>
  <c r="B1021" i="3"/>
  <c r="B1022" i="3"/>
  <c r="B1023" i="3"/>
  <c r="AG1023" i="2" s="1"/>
  <c r="B1024" i="3"/>
  <c r="AG1024" i="2" s="1"/>
  <c r="B1025" i="3"/>
  <c r="B1026" i="3"/>
  <c r="B1027" i="3"/>
  <c r="B1028" i="3"/>
  <c r="B1029" i="3"/>
  <c r="B1030" i="3"/>
  <c r="B1031" i="3"/>
  <c r="AG1031" i="2" s="1"/>
  <c r="B1032" i="3"/>
  <c r="AG1032" i="2" s="1"/>
  <c r="B1033" i="3"/>
  <c r="B1034" i="3"/>
  <c r="B1035" i="3"/>
  <c r="B1036" i="3"/>
  <c r="B1037" i="3"/>
  <c r="B1038" i="3"/>
  <c r="B1039" i="3"/>
  <c r="AG1039" i="2" s="1"/>
  <c r="B1040" i="3"/>
  <c r="AG1040" i="2" s="1"/>
  <c r="B1041" i="3"/>
  <c r="B1042" i="3"/>
  <c r="B1043" i="3"/>
  <c r="B1044" i="3"/>
  <c r="B1045" i="3"/>
  <c r="B1046" i="3"/>
  <c r="B1047" i="3"/>
  <c r="AG1047" i="2" s="1"/>
  <c r="B1048" i="3"/>
  <c r="AG1048" i="2" s="1"/>
  <c r="B1049" i="3"/>
  <c r="B1050" i="3"/>
  <c r="B1051" i="3"/>
  <c r="B1052" i="3"/>
  <c r="B1053" i="3"/>
  <c r="B1054" i="3"/>
  <c r="B1055" i="3"/>
  <c r="AG1055" i="2" s="1"/>
  <c r="B1056" i="3"/>
  <c r="AG1056" i="2" s="1"/>
  <c r="B1057" i="3"/>
  <c r="B1058" i="3"/>
  <c r="B1059" i="3"/>
  <c r="B1060" i="3"/>
  <c r="B1061" i="3"/>
  <c r="B1062" i="3"/>
  <c r="B1063" i="3"/>
  <c r="AG1063" i="2" s="1"/>
  <c r="B1064" i="3"/>
  <c r="AG1064" i="2" s="1"/>
  <c r="B1065" i="3"/>
  <c r="B1066" i="3"/>
  <c r="B1067" i="3"/>
  <c r="B1068" i="3"/>
  <c r="B1069" i="3"/>
  <c r="B1070" i="3"/>
  <c r="B1071" i="3"/>
  <c r="AG1071" i="2" s="1"/>
  <c r="B1072" i="3"/>
  <c r="AG1072" i="2" s="1"/>
  <c r="B1073" i="3"/>
  <c r="B1074" i="3"/>
  <c r="B1075" i="3"/>
  <c r="B1076" i="3"/>
  <c r="B1077" i="3"/>
  <c r="B1078" i="3"/>
  <c r="B1079" i="3"/>
  <c r="AG1079" i="2" s="1"/>
  <c r="B1080" i="3"/>
  <c r="AG1080" i="2" s="1"/>
  <c r="B1081" i="3"/>
  <c r="B1082" i="3"/>
  <c r="B1083" i="3"/>
  <c r="B1084" i="3"/>
  <c r="B1085" i="3"/>
  <c r="B1086" i="3"/>
  <c r="B1087" i="3"/>
  <c r="AG1087" i="2" s="1"/>
  <c r="B1088" i="3"/>
  <c r="AG1088" i="2" s="1"/>
  <c r="B1089" i="3"/>
  <c r="B1090" i="3"/>
  <c r="B1091" i="3"/>
  <c r="B1092" i="3"/>
  <c r="B1093" i="3"/>
  <c r="B1094" i="3"/>
  <c r="B1095" i="3"/>
  <c r="AG1095" i="2" s="1"/>
  <c r="B1096" i="3"/>
  <c r="AG1096" i="2" s="1"/>
  <c r="B1097" i="3"/>
  <c r="B1098" i="3"/>
  <c r="B1099" i="3"/>
  <c r="B1100" i="3"/>
  <c r="B1101" i="3"/>
  <c r="B1102" i="3"/>
  <c r="B1103" i="3"/>
  <c r="AG1103" i="2" s="1"/>
  <c r="B1104" i="3"/>
  <c r="AG1104" i="2" s="1"/>
  <c r="B1105" i="3"/>
  <c r="B1106" i="3"/>
  <c r="B1107" i="3"/>
  <c r="B1108" i="3"/>
  <c r="B1109" i="3"/>
  <c r="B1110" i="3"/>
  <c r="B1111" i="3"/>
  <c r="AG1111" i="2" s="1"/>
  <c r="B1112" i="3"/>
  <c r="AG1112" i="2" s="1"/>
  <c r="B1113" i="3"/>
  <c r="B1114" i="3"/>
  <c r="B1115" i="3"/>
  <c r="B1116" i="3"/>
  <c r="B1117" i="3"/>
  <c r="B1118" i="3"/>
  <c r="B1119" i="3"/>
  <c r="AG1119" i="2" s="1"/>
  <c r="B1120" i="3"/>
  <c r="AG1120" i="2" s="1"/>
  <c r="B1121" i="3"/>
  <c r="B1122" i="3"/>
  <c r="B1123" i="3"/>
  <c r="B1124" i="3"/>
  <c r="B1125" i="3"/>
  <c r="B1126" i="3"/>
  <c r="B1127" i="3"/>
  <c r="AG1127" i="2" s="1"/>
  <c r="B1128" i="3"/>
  <c r="AG1128" i="2" s="1"/>
  <c r="B1129" i="3"/>
  <c r="B1130" i="3"/>
  <c r="B1131" i="3"/>
  <c r="B1132" i="3"/>
  <c r="B1133" i="3"/>
  <c r="B1134" i="3"/>
  <c r="B1135" i="3"/>
  <c r="AG1135" i="2" s="1"/>
  <c r="B1136" i="3"/>
  <c r="AG1136" i="2" s="1"/>
  <c r="B1137" i="3"/>
  <c r="B1138" i="3"/>
  <c r="B1139" i="3"/>
  <c r="B1140" i="3"/>
  <c r="B1141" i="3"/>
  <c r="B1142" i="3"/>
  <c r="B1143" i="3"/>
  <c r="AG1143" i="2" s="1"/>
  <c r="B1144" i="3"/>
  <c r="AG1144" i="2" s="1"/>
  <c r="B1145" i="3"/>
  <c r="B1146" i="3"/>
  <c r="B1147" i="3"/>
  <c r="B1148" i="3"/>
  <c r="B1149" i="3"/>
  <c r="B1150" i="3"/>
  <c r="B1151" i="3"/>
  <c r="AG1151" i="2" s="1"/>
  <c r="B1152" i="3"/>
  <c r="AG1152" i="2" s="1"/>
  <c r="B1153" i="3"/>
  <c r="B1154" i="3"/>
  <c r="B1155" i="3"/>
  <c r="B1156" i="3"/>
  <c r="B1157" i="3"/>
  <c r="B1158" i="3"/>
  <c r="B1159" i="3"/>
  <c r="AG1159" i="2" s="1"/>
  <c r="B1160" i="3"/>
  <c r="AG1160" i="2" s="1"/>
  <c r="B1161" i="3"/>
  <c r="B1162" i="3"/>
  <c r="B1163" i="3"/>
  <c r="B1164" i="3"/>
  <c r="B1165" i="3"/>
  <c r="B1166" i="3"/>
  <c r="B1167" i="3"/>
  <c r="AG1167" i="2" s="1"/>
  <c r="B1168" i="3"/>
  <c r="AG1168" i="2" s="1"/>
  <c r="B1169" i="3"/>
  <c r="B1170" i="3"/>
  <c r="B1171" i="3"/>
  <c r="B1172" i="3"/>
  <c r="B1173" i="3"/>
  <c r="B1174" i="3"/>
  <c r="B1175" i="3"/>
  <c r="AG1175" i="2" s="1"/>
  <c r="B1176" i="3"/>
  <c r="AG1176" i="2" s="1"/>
  <c r="B1177" i="3"/>
  <c r="B1178" i="3"/>
  <c r="B1179" i="3"/>
  <c r="B1180" i="3"/>
  <c r="B1181" i="3"/>
  <c r="B1182" i="3"/>
  <c r="B1183" i="3"/>
  <c r="AG1183" i="2" s="1"/>
  <c r="B1184" i="3"/>
  <c r="AG1184" i="2" s="1"/>
  <c r="B1185" i="3"/>
  <c r="B1186" i="3"/>
  <c r="B1187" i="3"/>
  <c r="B1188" i="3"/>
  <c r="B1189" i="3"/>
  <c r="B1190" i="3"/>
  <c r="B1191" i="3"/>
  <c r="AG1191" i="2" s="1"/>
  <c r="B1192" i="3"/>
  <c r="AG1192" i="2" s="1"/>
  <c r="B1193" i="3"/>
  <c r="B1194" i="3"/>
  <c r="B1195" i="3"/>
  <c r="B1196" i="3"/>
  <c r="B1197" i="3"/>
  <c r="B1198" i="3"/>
  <c r="B1199" i="3"/>
  <c r="AG1199" i="2" s="1"/>
  <c r="B1200" i="3"/>
  <c r="AG1200" i="2" s="1"/>
  <c r="B1201" i="3"/>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2" i="2"/>
  <c r="AG3" i="2"/>
  <c r="AG4" i="2"/>
  <c r="AG5" i="2"/>
  <c r="AG6" i="2"/>
  <c r="AG9" i="2"/>
  <c r="AG10" i="2"/>
  <c r="AG11" i="2"/>
  <c r="AG12" i="2"/>
  <c r="AG13" i="2"/>
  <c r="AG14" i="2"/>
  <c r="AG16" i="2"/>
  <c r="AG17" i="2"/>
  <c r="AG18" i="2"/>
  <c r="AG19" i="2"/>
  <c r="AG20" i="2"/>
  <c r="AG21" i="2"/>
  <c r="AG22" i="2"/>
  <c r="AG25" i="2"/>
  <c r="AG26" i="2"/>
  <c r="AG27" i="2"/>
  <c r="AG28" i="2"/>
  <c r="AG29" i="2"/>
  <c r="AG30" i="2"/>
  <c r="AG33" i="2"/>
  <c r="AG34" i="2"/>
  <c r="AG35" i="2"/>
  <c r="AG36" i="2"/>
  <c r="AG37" i="2"/>
  <c r="AG38" i="2"/>
  <c r="AG41" i="2"/>
  <c r="AG42" i="2"/>
  <c r="AG43" i="2"/>
  <c r="AG44" i="2"/>
  <c r="AG45" i="2"/>
  <c r="AG46" i="2"/>
  <c r="AG49" i="2"/>
  <c r="AG50" i="2"/>
  <c r="AG51" i="2"/>
  <c r="AG52" i="2"/>
  <c r="AG53" i="2"/>
  <c r="AG54" i="2"/>
  <c r="AG57" i="2"/>
  <c r="AG58" i="2"/>
  <c r="AG59" i="2"/>
  <c r="AG60" i="2"/>
  <c r="AG61" i="2"/>
  <c r="AG62" i="2"/>
  <c r="AG65" i="2"/>
  <c r="AG66" i="2"/>
  <c r="AG67" i="2"/>
  <c r="AG68" i="2"/>
  <c r="AG69" i="2"/>
  <c r="AG70" i="2"/>
  <c r="AG73" i="2"/>
  <c r="AG74" i="2"/>
  <c r="AG75" i="2"/>
  <c r="AG76" i="2"/>
  <c r="AG77" i="2"/>
  <c r="AG78" i="2"/>
  <c r="AG80" i="2"/>
  <c r="AG81" i="2"/>
  <c r="AG82" i="2"/>
  <c r="AG83" i="2"/>
  <c r="AG84" i="2"/>
  <c r="AG85" i="2"/>
  <c r="AG86" i="2"/>
  <c r="AG89" i="2"/>
  <c r="AG90" i="2"/>
  <c r="AG91" i="2"/>
  <c r="AG92" i="2"/>
  <c r="AG93" i="2"/>
  <c r="AG94" i="2"/>
  <c r="AG97" i="2"/>
  <c r="AG98" i="2"/>
  <c r="AG99" i="2"/>
  <c r="AG100" i="2"/>
  <c r="AG101" i="2"/>
  <c r="AG102" i="2"/>
  <c r="AG105" i="2"/>
  <c r="AG106" i="2"/>
  <c r="AG107" i="2"/>
  <c r="AG108" i="2"/>
  <c r="AG109" i="2"/>
  <c r="AG110" i="2"/>
  <c r="AG113" i="2"/>
  <c r="AG114" i="2"/>
  <c r="AG115" i="2"/>
  <c r="AG116" i="2"/>
  <c r="AG117" i="2"/>
  <c r="AG118" i="2"/>
  <c r="AG121" i="2"/>
  <c r="AG122" i="2"/>
  <c r="AG123" i="2"/>
  <c r="AG124" i="2"/>
  <c r="AG125" i="2"/>
  <c r="AG126" i="2"/>
  <c r="AG129" i="2"/>
  <c r="AG130" i="2"/>
  <c r="AG131" i="2"/>
  <c r="AG132" i="2"/>
  <c r="AG133" i="2"/>
  <c r="AG134" i="2"/>
  <c r="AG137" i="2"/>
  <c r="AG138" i="2"/>
  <c r="AG139" i="2"/>
  <c r="AG140" i="2"/>
  <c r="AG141" i="2"/>
  <c r="AG142" i="2"/>
  <c r="AG144" i="2"/>
  <c r="AG145" i="2"/>
  <c r="AG146" i="2"/>
  <c r="AG147" i="2"/>
  <c r="AG148" i="2"/>
  <c r="AG149" i="2"/>
  <c r="AG150" i="2"/>
  <c r="AG153" i="2"/>
  <c r="AG154" i="2"/>
  <c r="AG155" i="2"/>
  <c r="AG156" i="2"/>
  <c r="AG157" i="2"/>
  <c r="AG158" i="2"/>
  <c r="AG161" i="2"/>
  <c r="AG162" i="2"/>
  <c r="AG163" i="2"/>
  <c r="AG164" i="2"/>
  <c r="AG165" i="2"/>
  <c r="AG166" i="2"/>
  <c r="AG169" i="2"/>
  <c r="AG170" i="2"/>
  <c r="AG171" i="2"/>
  <c r="AG172" i="2"/>
  <c r="AG173" i="2"/>
  <c r="AG174" i="2"/>
  <c r="AG177" i="2"/>
  <c r="AG178" i="2"/>
  <c r="AG179" i="2"/>
  <c r="AG180" i="2"/>
  <c r="AG181" i="2"/>
  <c r="AG182" i="2"/>
  <c r="AG185" i="2"/>
  <c r="AG186" i="2"/>
  <c r="AG187" i="2"/>
  <c r="AG188" i="2"/>
  <c r="AG189" i="2"/>
  <c r="AG190" i="2"/>
  <c r="AG193" i="2"/>
  <c r="AG194" i="2"/>
  <c r="AG195" i="2"/>
  <c r="AG196" i="2"/>
  <c r="AG197" i="2"/>
  <c r="AG198" i="2"/>
  <c r="AG201" i="2"/>
  <c r="AG202" i="2"/>
  <c r="AG203" i="2"/>
  <c r="AG204" i="2"/>
  <c r="AG205" i="2"/>
  <c r="AG206" i="2"/>
  <c r="AG208" i="2"/>
  <c r="AG209" i="2"/>
  <c r="AG210" i="2"/>
  <c r="AG211" i="2"/>
  <c r="AG212" i="2"/>
  <c r="AG213" i="2"/>
  <c r="AG214" i="2"/>
  <c r="AG217" i="2"/>
  <c r="AG218" i="2"/>
  <c r="AG219" i="2"/>
  <c r="AG220" i="2"/>
  <c r="AG221" i="2"/>
  <c r="AG222" i="2"/>
  <c r="AG225" i="2"/>
  <c r="AG226" i="2"/>
  <c r="AG227" i="2"/>
  <c r="AG228" i="2"/>
  <c r="AG229" i="2"/>
  <c r="AG230" i="2"/>
  <c r="AG233" i="2"/>
  <c r="AG234" i="2"/>
  <c r="AG235" i="2"/>
  <c r="AG236" i="2"/>
  <c r="AG237" i="2"/>
  <c r="AG238" i="2"/>
  <c r="AG241" i="2"/>
  <c r="AG242" i="2"/>
  <c r="AG243" i="2"/>
  <c r="AG244" i="2"/>
  <c r="AG245" i="2"/>
  <c r="AG246" i="2"/>
  <c r="AG249" i="2"/>
  <c r="AG250" i="2"/>
  <c r="AG251" i="2"/>
  <c r="AG252" i="2"/>
  <c r="AG253" i="2"/>
  <c r="AG254" i="2"/>
  <c r="AG257" i="2"/>
  <c r="AG258" i="2"/>
  <c r="AG259" i="2"/>
  <c r="AG260" i="2"/>
  <c r="AG261" i="2"/>
  <c r="AG262" i="2"/>
  <c r="AG265" i="2"/>
  <c r="AG266" i="2"/>
  <c r="AG267" i="2"/>
  <c r="AG268" i="2"/>
  <c r="AG269" i="2"/>
  <c r="AG270" i="2"/>
  <c r="AG272" i="2"/>
  <c r="AG273" i="2"/>
  <c r="AG274" i="2"/>
  <c r="AG275" i="2"/>
  <c r="AG276" i="2"/>
  <c r="AG277" i="2"/>
  <c r="AG278" i="2"/>
  <c r="AG281" i="2"/>
  <c r="AG282" i="2"/>
  <c r="AG283" i="2"/>
  <c r="AG284" i="2"/>
  <c r="AG285" i="2"/>
  <c r="AG286" i="2"/>
  <c r="AG289" i="2"/>
  <c r="AG290" i="2"/>
  <c r="AG291" i="2"/>
  <c r="AG292" i="2"/>
  <c r="AG293" i="2"/>
  <c r="AG294" i="2"/>
  <c r="AG297" i="2"/>
  <c r="AG298" i="2"/>
  <c r="AG299" i="2"/>
  <c r="AG300" i="2"/>
  <c r="AG301" i="2"/>
  <c r="AG302" i="2"/>
  <c r="AG305" i="2"/>
  <c r="AG306" i="2"/>
  <c r="AG307" i="2"/>
  <c r="AG308" i="2"/>
  <c r="AG309" i="2"/>
  <c r="AG310" i="2"/>
  <c r="AG313" i="2"/>
  <c r="AG314" i="2"/>
  <c r="AG315" i="2"/>
  <c r="AG316" i="2"/>
  <c r="AG317" i="2"/>
  <c r="AG318" i="2"/>
  <c r="AG321" i="2"/>
  <c r="AG322" i="2"/>
  <c r="AG323" i="2"/>
  <c r="AG324" i="2"/>
  <c r="AG325" i="2"/>
  <c r="AG326" i="2"/>
  <c r="AG329" i="2"/>
  <c r="AG330" i="2"/>
  <c r="AG331" i="2"/>
  <c r="AG332" i="2"/>
  <c r="AG333" i="2"/>
  <c r="AG334" i="2"/>
  <c r="AG336" i="2"/>
  <c r="AG337" i="2"/>
  <c r="AG338" i="2"/>
  <c r="AG339" i="2"/>
  <c r="AG340" i="2"/>
  <c r="AG341" i="2"/>
  <c r="AG342" i="2"/>
  <c r="AG345" i="2"/>
  <c r="AG346" i="2"/>
  <c r="AG347" i="2"/>
  <c r="AG348" i="2"/>
  <c r="AG349" i="2"/>
  <c r="AG350" i="2"/>
  <c r="AG353" i="2"/>
  <c r="AG354" i="2"/>
  <c r="AG355" i="2"/>
  <c r="AG356" i="2"/>
  <c r="AG357" i="2"/>
  <c r="AG358" i="2"/>
  <c r="AG361" i="2"/>
  <c r="AG362" i="2"/>
  <c r="AG363" i="2"/>
  <c r="AG364" i="2"/>
  <c r="AG365" i="2"/>
  <c r="AG366" i="2"/>
  <c r="AG369" i="2"/>
  <c r="AG370" i="2"/>
  <c r="AG371" i="2"/>
  <c r="AG372" i="2"/>
  <c r="AG373" i="2"/>
  <c r="AG374" i="2"/>
  <c r="AG377" i="2"/>
  <c r="AG378" i="2"/>
  <c r="AG379" i="2"/>
  <c r="AG380" i="2"/>
  <c r="AG381" i="2"/>
  <c r="AG382" i="2"/>
  <c r="AG385" i="2"/>
  <c r="AG386" i="2"/>
  <c r="AG387" i="2"/>
  <c r="AG388" i="2"/>
  <c r="AG389" i="2"/>
  <c r="AG390" i="2"/>
  <c r="AG393" i="2"/>
  <c r="AG394" i="2"/>
  <c r="AG395" i="2"/>
  <c r="AG396" i="2"/>
  <c r="AG397" i="2"/>
  <c r="AG398" i="2"/>
  <c r="AG400" i="2"/>
  <c r="AG401" i="2"/>
  <c r="AG402" i="2"/>
  <c r="AG403" i="2"/>
  <c r="AG404" i="2"/>
  <c r="AG405" i="2"/>
  <c r="AG406" i="2"/>
  <c r="AG409" i="2"/>
  <c r="AG410" i="2"/>
  <c r="AG411" i="2"/>
  <c r="AG412" i="2"/>
  <c r="AG413" i="2"/>
  <c r="AG414" i="2"/>
  <c r="AG417" i="2"/>
  <c r="AG418" i="2"/>
  <c r="AG419" i="2"/>
  <c r="AG420" i="2"/>
  <c r="AG421" i="2"/>
  <c r="AG422" i="2"/>
  <c r="AG425" i="2"/>
  <c r="AG426" i="2"/>
  <c r="AG427" i="2"/>
  <c r="AG428" i="2"/>
  <c r="AG429" i="2"/>
  <c r="AG430" i="2"/>
  <c r="AG433" i="2"/>
  <c r="AG434" i="2"/>
  <c r="AG435" i="2"/>
  <c r="AG436" i="2"/>
  <c r="AG437" i="2"/>
  <c r="AG438" i="2"/>
  <c r="AG441" i="2"/>
  <c r="AG442" i="2"/>
  <c r="AG443" i="2"/>
  <c r="AG444" i="2"/>
  <c r="AG445" i="2"/>
  <c r="AG446" i="2"/>
  <c r="AG449" i="2"/>
  <c r="AG450" i="2"/>
  <c r="AG451" i="2"/>
  <c r="AG452" i="2"/>
  <c r="AG453" i="2"/>
  <c r="AG454" i="2"/>
  <c r="AG457" i="2"/>
  <c r="AG458" i="2"/>
  <c r="AG459" i="2"/>
  <c r="AG460" i="2"/>
  <c r="AG461" i="2"/>
  <c r="AG462" i="2"/>
  <c r="AG464" i="2"/>
  <c r="AG465" i="2"/>
  <c r="AG466" i="2"/>
  <c r="AG467" i="2"/>
  <c r="AG468" i="2"/>
  <c r="AG469" i="2"/>
  <c r="AG470" i="2"/>
  <c r="AG473" i="2"/>
  <c r="AG474" i="2"/>
  <c r="AG475" i="2"/>
  <c r="AG476" i="2"/>
  <c r="AG477" i="2"/>
  <c r="AG478" i="2"/>
  <c r="AG481" i="2"/>
  <c r="AG482" i="2"/>
  <c r="AG483" i="2"/>
  <c r="AG484" i="2"/>
  <c r="AG485" i="2"/>
  <c r="AG486" i="2"/>
  <c r="AG489" i="2"/>
  <c r="AG490" i="2"/>
  <c r="AG491" i="2"/>
  <c r="AG492" i="2"/>
  <c r="AG493" i="2"/>
  <c r="AG494" i="2"/>
  <c r="AG497" i="2"/>
  <c r="AG498" i="2"/>
  <c r="AG499" i="2"/>
  <c r="AG500" i="2"/>
  <c r="AG501" i="2"/>
  <c r="AG502" i="2"/>
  <c r="AG505" i="2"/>
  <c r="AG506" i="2"/>
  <c r="AG507" i="2"/>
  <c r="AG508" i="2"/>
  <c r="AG509" i="2"/>
  <c r="AG510" i="2"/>
  <c r="AG513" i="2"/>
  <c r="AG514" i="2"/>
  <c r="AG515" i="2"/>
  <c r="AG516" i="2"/>
  <c r="AG517" i="2"/>
  <c r="AG518" i="2"/>
  <c r="AG521" i="2"/>
  <c r="AG522" i="2"/>
  <c r="AG523" i="2"/>
  <c r="AG524" i="2"/>
  <c r="AG525" i="2"/>
  <c r="AG526" i="2"/>
  <c r="AG528" i="2"/>
  <c r="AG529" i="2"/>
  <c r="AG530" i="2"/>
  <c r="AG531" i="2"/>
  <c r="AG532" i="2"/>
  <c r="AG533" i="2"/>
  <c r="AG534" i="2"/>
  <c r="AG537" i="2"/>
  <c r="AG538" i="2"/>
  <c r="AG539" i="2"/>
  <c r="AG540" i="2"/>
  <c r="AG541" i="2"/>
  <c r="AG542" i="2"/>
  <c r="AG545" i="2"/>
  <c r="AG546" i="2"/>
  <c r="AG547" i="2"/>
  <c r="AG548" i="2"/>
  <c r="AG549" i="2"/>
  <c r="AG550" i="2"/>
  <c r="AG553" i="2"/>
  <c r="AG554" i="2"/>
  <c r="AG555" i="2"/>
  <c r="AG556" i="2"/>
  <c r="AG557" i="2"/>
  <c r="AG558" i="2"/>
  <c r="AG561" i="2"/>
  <c r="AG562" i="2"/>
  <c r="AG563" i="2"/>
  <c r="AG564" i="2"/>
  <c r="AG565" i="2"/>
  <c r="AG566" i="2"/>
  <c r="AG569" i="2"/>
  <c r="AG570" i="2"/>
  <c r="AG571" i="2"/>
  <c r="AG572" i="2"/>
  <c r="AG573" i="2"/>
  <c r="AG574" i="2"/>
  <c r="AG577" i="2"/>
  <c r="AG578" i="2"/>
  <c r="AG579" i="2"/>
  <c r="AG580" i="2"/>
  <c r="AG581" i="2"/>
  <c r="AG582" i="2"/>
  <c r="AG585" i="2"/>
  <c r="AG586" i="2"/>
  <c r="AG587" i="2"/>
  <c r="AG588" i="2"/>
  <c r="AG589" i="2"/>
  <c r="AG590" i="2"/>
  <c r="AG592" i="2"/>
  <c r="AG593" i="2"/>
  <c r="AG594" i="2"/>
  <c r="AG595" i="2"/>
  <c r="AG596" i="2"/>
  <c r="AG597" i="2"/>
  <c r="AG598" i="2"/>
  <c r="AG601" i="2"/>
  <c r="AG602" i="2"/>
  <c r="AG603" i="2"/>
  <c r="AG604" i="2"/>
  <c r="AG605" i="2"/>
  <c r="AG606" i="2"/>
  <c r="AG609" i="2"/>
  <c r="AG610" i="2"/>
  <c r="AG611" i="2"/>
  <c r="AG612" i="2"/>
  <c r="AG613" i="2"/>
  <c r="AG614" i="2"/>
  <c r="AG617" i="2"/>
  <c r="AG618" i="2"/>
  <c r="AG619" i="2"/>
  <c r="AG620" i="2"/>
  <c r="AG621" i="2"/>
  <c r="AG622" i="2"/>
  <c r="AG625" i="2"/>
  <c r="AG626" i="2"/>
  <c r="AG627" i="2"/>
  <c r="AG628" i="2"/>
  <c r="AG629" i="2"/>
  <c r="AG630" i="2"/>
  <c r="AG633" i="2"/>
  <c r="AG634" i="2"/>
  <c r="AG635" i="2"/>
  <c r="AG636" i="2"/>
  <c r="AG637" i="2"/>
  <c r="AG638" i="2"/>
  <c r="AG641" i="2"/>
  <c r="AG642" i="2"/>
  <c r="AG643" i="2"/>
  <c r="AG644" i="2"/>
  <c r="AG645" i="2"/>
  <c r="AG646" i="2"/>
  <c r="AG649" i="2"/>
  <c r="AG650" i="2"/>
  <c r="AG651" i="2"/>
  <c r="AG652" i="2"/>
  <c r="AG653" i="2"/>
  <c r="AG654" i="2"/>
  <c r="AG656" i="2"/>
  <c r="AG657" i="2"/>
  <c r="AG658" i="2"/>
  <c r="AG659" i="2"/>
  <c r="AG660" i="2"/>
  <c r="AG661" i="2"/>
  <c r="AG662" i="2"/>
  <c r="AG665" i="2"/>
  <c r="AG666" i="2"/>
  <c r="AG667" i="2"/>
  <c r="AG668" i="2"/>
  <c r="AG669" i="2"/>
  <c r="AG670" i="2"/>
  <c r="AG673" i="2"/>
  <c r="AG674" i="2"/>
  <c r="AG675" i="2"/>
  <c r="AG676" i="2"/>
  <c r="AG677" i="2"/>
  <c r="AG678" i="2"/>
  <c r="AG681" i="2"/>
  <c r="AG682" i="2"/>
  <c r="AG683" i="2"/>
  <c r="AG684" i="2"/>
  <c r="AG685" i="2"/>
  <c r="AG686" i="2"/>
  <c r="AG689" i="2"/>
  <c r="AG690" i="2"/>
  <c r="AG691" i="2"/>
  <c r="AG692" i="2"/>
  <c r="AG693" i="2"/>
  <c r="AG694" i="2"/>
  <c r="AG697" i="2"/>
  <c r="AG698" i="2"/>
  <c r="AG699" i="2"/>
  <c r="AG700" i="2"/>
  <c r="AG701" i="2"/>
  <c r="AG702" i="2"/>
  <c r="AG705" i="2"/>
  <c r="AG706" i="2"/>
  <c r="AG707" i="2"/>
  <c r="AG708" i="2"/>
  <c r="AG709" i="2"/>
  <c r="AG710" i="2"/>
  <c r="AG713" i="2"/>
  <c r="AG714" i="2"/>
  <c r="AG715" i="2"/>
  <c r="AG716" i="2"/>
  <c r="AG717" i="2"/>
  <c r="AG718" i="2"/>
  <c r="AG721" i="2"/>
  <c r="AG722" i="2"/>
  <c r="AG723" i="2"/>
  <c r="AG724" i="2"/>
  <c r="AG725" i="2"/>
  <c r="AG726" i="2"/>
  <c r="AG729" i="2"/>
  <c r="AG730" i="2"/>
  <c r="AG731" i="2"/>
  <c r="AG732" i="2"/>
  <c r="AG733" i="2"/>
  <c r="AG734" i="2"/>
  <c r="AG737" i="2"/>
  <c r="AG738" i="2"/>
  <c r="AG739" i="2"/>
  <c r="AG740" i="2"/>
  <c r="AG741" i="2"/>
  <c r="AG742" i="2"/>
  <c r="AG745" i="2"/>
  <c r="AG746" i="2"/>
  <c r="AG747" i="2"/>
  <c r="AG748" i="2"/>
  <c r="AG749" i="2"/>
  <c r="AG750" i="2"/>
  <c r="AG753" i="2"/>
  <c r="AG754" i="2"/>
  <c r="AG755" i="2"/>
  <c r="AG756" i="2"/>
  <c r="AG757" i="2"/>
  <c r="AG758" i="2"/>
  <c r="AG761" i="2"/>
  <c r="AG762" i="2"/>
  <c r="AG763" i="2"/>
  <c r="AG764" i="2"/>
  <c r="AG765" i="2"/>
  <c r="AG766" i="2"/>
  <c r="AG769" i="2"/>
  <c r="AG770" i="2"/>
  <c r="AG771" i="2"/>
  <c r="AG772" i="2"/>
  <c r="AG773" i="2"/>
  <c r="AG774" i="2"/>
  <c r="AG777" i="2"/>
  <c r="AG778" i="2"/>
  <c r="AG779" i="2"/>
  <c r="AG780" i="2"/>
  <c r="AG781" i="2"/>
  <c r="AG782" i="2"/>
  <c r="AG785" i="2"/>
  <c r="AG786" i="2"/>
  <c r="AG787" i="2"/>
  <c r="AG788" i="2"/>
  <c r="AG789" i="2"/>
  <c r="AG790" i="2"/>
  <c r="AG793" i="2"/>
  <c r="AG794" i="2"/>
  <c r="AG795" i="2"/>
  <c r="AG796" i="2"/>
  <c r="AG797" i="2"/>
  <c r="AG798" i="2"/>
  <c r="AG801" i="2"/>
  <c r="AG802" i="2"/>
  <c r="AG803" i="2"/>
  <c r="AG804" i="2"/>
  <c r="AG805" i="2"/>
  <c r="AG806" i="2"/>
  <c r="AG809" i="2"/>
  <c r="AG810" i="2"/>
  <c r="AG811" i="2"/>
  <c r="AG812" i="2"/>
  <c r="AG813" i="2"/>
  <c r="AG814" i="2"/>
  <c r="AG817" i="2"/>
  <c r="AG818" i="2"/>
  <c r="AG819" i="2"/>
  <c r="AG820" i="2"/>
  <c r="AG821" i="2"/>
  <c r="AG822" i="2"/>
  <c r="AG825" i="2"/>
  <c r="AG826" i="2"/>
  <c r="AG827" i="2"/>
  <c r="AG828" i="2"/>
  <c r="AG829" i="2"/>
  <c r="AG830" i="2"/>
  <c r="AG833" i="2"/>
  <c r="AG834" i="2"/>
  <c r="AG835" i="2"/>
  <c r="AG836" i="2"/>
  <c r="AG837" i="2"/>
  <c r="AG838" i="2"/>
  <c r="AG841" i="2"/>
  <c r="AG842" i="2"/>
  <c r="AG843" i="2"/>
  <c r="AG844" i="2"/>
  <c r="AG845" i="2"/>
  <c r="AG846" i="2"/>
  <c r="AG849" i="2"/>
  <c r="AG850" i="2"/>
  <c r="AG851" i="2"/>
  <c r="AG852" i="2"/>
  <c r="AG853" i="2"/>
  <c r="AG854" i="2"/>
  <c r="AG857" i="2"/>
  <c r="AG858" i="2"/>
  <c r="AG859" i="2"/>
  <c r="AG860" i="2"/>
  <c r="AG861" i="2"/>
  <c r="AG862" i="2"/>
  <c r="AG865" i="2"/>
  <c r="AG866" i="2"/>
  <c r="AG867" i="2"/>
  <c r="AG868" i="2"/>
  <c r="AG869" i="2"/>
  <c r="AG870" i="2"/>
  <c r="AG873" i="2"/>
  <c r="AG874" i="2"/>
  <c r="AG875" i="2"/>
  <c r="AG876" i="2"/>
  <c r="AG877" i="2"/>
  <c r="AG878" i="2"/>
  <c r="AG881" i="2"/>
  <c r="AG882" i="2"/>
  <c r="AG883" i="2"/>
  <c r="AG884" i="2"/>
  <c r="AG885" i="2"/>
  <c r="AG886" i="2"/>
  <c r="AG889" i="2"/>
  <c r="AG890" i="2"/>
  <c r="AG891" i="2"/>
  <c r="AG892" i="2"/>
  <c r="AG893" i="2"/>
  <c r="AG894" i="2"/>
  <c r="AG897" i="2"/>
  <c r="AG898" i="2"/>
  <c r="AG899" i="2"/>
  <c r="AG900" i="2"/>
  <c r="AG901" i="2"/>
  <c r="AG902" i="2"/>
  <c r="AG905" i="2"/>
  <c r="AG906" i="2"/>
  <c r="AG907" i="2"/>
  <c r="AG908" i="2"/>
  <c r="AG909" i="2"/>
  <c r="AG910" i="2"/>
  <c r="AG913" i="2"/>
  <c r="AG914" i="2"/>
  <c r="AG915" i="2"/>
  <c r="AG916" i="2"/>
  <c r="AG917" i="2"/>
  <c r="AG918" i="2"/>
  <c r="AG921" i="2"/>
  <c r="AG922" i="2"/>
  <c r="AG923" i="2"/>
  <c r="AG924" i="2"/>
  <c r="AG925" i="2"/>
  <c r="AG926" i="2"/>
  <c r="AG929" i="2"/>
  <c r="AG930" i="2"/>
  <c r="AG931" i="2"/>
  <c r="AG932" i="2"/>
  <c r="AG933" i="2"/>
  <c r="AG934" i="2"/>
  <c r="AG937" i="2"/>
  <c r="AG938" i="2"/>
  <c r="AG939" i="2"/>
  <c r="AG940" i="2"/>
  <c r="AG941" i="2"/>
  <c r="AG942" i="2"/>
  <c r="AG945" i="2"/>
  <c r="AG946" i="2"/>
  <c r="AG947" i="2"/>
  <c r="AG948" i="2"/>
  <c r="AG949" i="2"/>
  <c r="AG950" i="2"/>
  <c r="AG953" i="2"/>
  <c r="AG954" i="2"/>
  <c r="AG955" i="2"/>
  <c r="AG956" i="2"/>
  <c r="AG957" i="2"/>
  <c r="AG958" i="2"/>
  <c r="AG961" i="2"/>
  <c r="AG962" i="2"/>
  <c r="AG963" i="2"/>
  <c r="AG964" i="2"/>
  <c r="AG965" i="2"/>
  <c r="AG966" i="2"/>
  <c r="AG969" i="2"/>
  <c r="AG970" i="2"/>
  <c r="AG971" i="2"/>
  <c r="AG972" i="2"/>
  <c r="AG973" i="2"/>
  <c r="AG974" i="2"/>
  <c r="AG977" i="2"/>
  <c r="AG978" i="2"/>
  <c r="AG979" i="2"/>
  <c r="AG980" i="2"/>
  <c r="AG981" i="2"/>
  <c r="AG982" i="2"/>
  <c r="AG985" i="2"/>
  <c r="AG986" i="2"/>
  <c r="AG987" i="2"/>
  <c r="AG988" i="2"/>
  <c r="AG989" i="2"/>
  <c r="AG990" i="2"/>
  <c r="AG993" i="2"/>
  <c r="AG994" i="2"/>
  <c r="AG995" i="2"/>
  <c r="AG996" i="2"/>
  <c r="AG997" i="2"/>
  <c r="AG998" i="2"/>
  <c r="AG1001" i="2"/>
  <c r="AG1002" i="2"/>
  <c r="AG1003" i="2"/>
  <c r="AG1004" i="2"/>
  <c r="AG1005" i="2"/>
  <c r="AG1006" i="2"/>
  <c r="AG1009" i="2"/>
  <c r="AG1010" i="2"/>
  <c r="AG1011" i="2"/>
  <c r="AG1012" i="2"/>
  <c r="AG1013" i="2"/>
  <c r="AG1014" i="2"/>
  <c r="AG1017" i="2"/>
  <c r="AG1018" i="2"/>
  <c r="AG1019" i="2"/>
  <c r="AG1020" i="2"/>
  <c r="AG1021" i="2"/>
  <c r="AG1022" i="2"/>
  <c r="AG1025" i="2"/>
  <c r="AG1026" i="2"/>
  <c r="AG1027" i="2"/>
  <c r="AG1028" i="2"/>
  <c r="AG1029" i="2"/>
  <c r="AG1030" i="2"/>
  <c r="AG1033" i="2"/>
  <c r="AG1034" i="2"/>
  <c r="AG1035" i="2"/>
  <c r="AG1036" i="2"/>
  <c r="AG1037" i="2"/>
  <c r="AG1038" i="2"/>
  <c r="AG1041" i="2"/>
  <c r="AG1042" i="2"/>
  <c r="AG1043" i="2"/>
  <c r="AG1044" i="2"/>
  <c r="AG1045" i="2"/>
  <c r="AG1046" i="2"/>
  <c r="AG1049" i="2"/>
  <c r="AG1050" i="2"/>
  <c r="AG1051" i="2"/>
  <c r="AG1052" i="2"/>
  <c r="AG1053" i="2"/>
  <c r="AG1054" i="2"/>
  <c r="AG1057" i="2"/>
  <c r="AG1058" i="2"/>
  <c r="AG1059" i="2"/>
  <c r="AG1060" i="2"/>
  <c r="AG1061" i="2"/>
  <c r="AG1062" i="2"/>
  <c r="AG1065" i="2"/>
  <c r="AG1066" i="2"/>
  <c r="AG1067" i="2"/>
  <c r="AG1068" i="2"/>
  <c r="AG1069" i="2"/>
  <c r="AG1070" i="2"/>
  <c r="AG1073" i="2"/>
  <c r="AG1074" i="2"/>
  <c r="AG1075" i="2"/>
  <c r="AG1076" i="2"/>
  <c r="AG1077" i="2"/>
  <c r="AG1078" i="2"/>
  <c r="AG1081" i="2"/>
  <c r="AG1082" i="2"/>
  <c r="AG1083" i="2"/>
  <c r="AG1084" i="2"/>
  <c r="AG1085" i="2"/>
  <c r="AG1086" i="2"/>
  <c r="AG1089" i="2"/>
  <c r="AG1090" i="2"/>
  <c r="AG1091" i="2"/>
  <c r="AG1092" i="2"/>
  <c r="AG1093" i="2"/>
  <c r="AG1094" i="2"/>
  <c r="AG1097" i="2"/>
  <c r="AG1098" i="2"/>
  <c r="AG1099" i="2"/>
  <c r="AG1100" i="2"/>
  <c r="AG1101" i="2"/>
  <c r="AG1102" i="2"/>
  <c r="AG1105" i="2"/>
  <c r="AG1106" i="2"/>
  <c r="AG1107" i="2"/>
  <c r="AG1108" i="2"/>
  <c r="AG1109" i="2"/>
  <c r="AG1110" i="2"/>
  <c r="AG1113" i="2"/>
  <c r="AG1114" i="2"/>
  <c r="AG1115" i="2"/>
  <c r="AG1116" i="2"/>
  <c r="AG1117" i="2"/>
  <c r="AG1118" i="2"/>
  <c r="AG1121" i="2"/>
  <c r="AG1122" i="2"/>
  <c r="AG1123" i="2"/>
  <c r="AG1124" i="2"/>
  <c r="AG1125" i="2"/>
  <c r="AG1126" i="2"/>
  <c r="AG1129" i="2"/>
  <c r="AG1130" i="2"/>
  <c r="AG1131" i="2"/>
  <c r="AG1132" i="2"/>
  <c r="AG1133" i="2"/>
  <c r="AG1134" i="2"/>
  <c r="AG1137" i="2"/>
  <c r="AG1138" i="2"/>
  <c r="AG1139" i="2"/>
  <c r="AG1140" i="2"/>
  <c r="AG1141" i="2"/>
  <c r="AG1142" i="2"/>
  <c r="AG1145" i="2"/>
  <c r="AG1146" i="2"/>
  <c r="AG1147" i="2"/>
  <c r="AG1148" i="2"/>
  <c r="AG1149" i="2"/>
  <c r="AG1150" i="2"/>
  <c r="AG1153" i="2"/>
  <c r="AG1154" i="2"/>
  <c r="AG1155" i="2"/>
  <c r="AG1156" i="2"/>
  <c r="AG1157" i="2"/>
  <c r="AG1158" i="2"/>
  <c r="AG1161" i="2"/>
  <c r="AG1162" i="2"/>
  <c r="AG1163" i="2"/>
  <c r="AG1164" i="2"/>
  <c r="AG1165" i="2"/>
  <c r="AG1166" i="2"/>
  <c r="AG1169" i="2"/>
  <c r="AG1170" i="2"/>
  <c r="AG1171" i="2"/>
  <c r="AG1172" i="2"/>
  <c r="AG1173" i="2"/>
  <c r="AG1174" i="2"/>
  <c r="AG1177" i="2"/>
  <c r="AG1178" i="2"/>
  <c r="AG1179" i="2"/>
  <c r="AG1180" i="2"/>
  <c r="AG1181" i="2"/>
  <c r="AG1182" i="2"/>
  <c r="AG1185" i="2"/>
  <c r="AG1186" i="2"/>
  <c r="AG1187" i="2"/>
  <c r="AG1188" i="2"/>
  <c r="AG1189" i="2"/>
  <c r="AG1190" i="2"/>
  <c r="AG1193" i="2"/>
  <c r="AG1194" i="2"/>
  <c r="AG1195" i="2"/>
  <c r="AG1196" i="2"/>
  <c r="AG1197" i="2"/>
  <c r="AG1198" i="2"/>
  <c r="AG1201" i="2"/>
  <c r="AG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2" i="2"/>
  <c r="Z3" i="2" l="1"/>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2" i="2"/>
  <c r="AA1161" i="2" l="1"/>
  <c r="AL1161" i="2"/>
  <c r="AM1161" i="2" s="1"/>
  <c r="AA1121" i="2"/>
  <c r="AL1121" i="2"/>
  <c r="AM1121" i="2" s="1"/>
  <c r="AA1097" i="2"/>
  <c r="AL1097" i="2"/>
  <c r="AM1097" i="2" s="1"/>
  <c r="AA1049" i="2"/>
  <c r="AL1049" i="2"/>
  <c r="AM1049" i="2" s="1"/>
  <c r="AA1009" i="2"/>
  <c r="AL1009" i="2"/>
  <c r="AM1009" i="2" s="1"/>
  <c r="AA953" i="2"/>
  <c r="AL953" i="2"/>
  <c r="AM953" i="2" s="1"/>
  <c r="AA921" i="2"/>
  <c r="AL921" i="2"/>
  <c r="AM921" i="2" s="1"/>
  <c r="AA873" i="2"/>
  <c r="AL873" i="2"/>
  <c r="AM873" i="2" s="1"/>
  <c r="AA825" i="2"/>
  <c r="AL825" i="2"/>
  <c r="AM825" i="2" s="1"/>
  <c r="AA793" i="2"/>
  <c r="AL793" i="2"/>
  <c r="AM793" i="2" s="1"/>
  <c r="AA745" i="2"/>
  <c r="AL745" i="2"/>
  <c r="AM745" i="2" s="1"/>
  <c r="AA705" i="2"/>
  <c r="AL705" i="2"/>
  <c r="AM705" i="2" s="1"/>
  <c r="AA665" i="2"/>
  <c r="AL665" i="2"/>
  <c r="AM665" i="2" s="1"/>
  <c r="AA625" i="2"/>
  <c r="AL625" i="2"/>
  <c r="AM625" i="2" s="1"/>
  <c r="AA577" i="2"/>
  <c r="AL577" i="2"/>
  <c r="AM577" i="2" s="1"/>
  <c r="AA537" i="2"/>
  <c r="AL537" i="2"/>
  <c r="AM537" i="2" s="1"/>
  <c r="AA497" i="2"/>
  <c r="AL497" i="2"/>
  <c r="AM497" i="2" s="1"/>
  <c r="AA465" i="2"/>
  <c r="AL465" i="2"/>
  <c r="AM465" i="2" s="1"/>
  <c r="AA409" i="2"/>
  <c r="AL409" i="2"/>
  <c r="AM409" i="2" s="1"/>
  <c r="AA361" i="2"/>
  <c r="AL361" i="2"/>
  <c r="AM361" i="2" s="1"/>
  <c r="AA321" i="2"/>
  <c r="AL321" i="2"/>
  <c r="AM321" i="2" s="1"/>
  <c r="AA289" i="2"/>
  <c r="AL289" i="2"/>
  <c r="AM289" i="2" s="1"/>
  <c r="AA233" i="2"/>
  <c r="AL233" i="2"/>
  <c r="AM233" i="2" s="1"/>
  <c r="AA201" i="2"/>
  <c r="AL201" i="2"/>
  <c r="AM201" i="2" s="1"/>
  <c r="AA153" i="2"/>
  <c r="AL153" i="2"/>
  <c r="AM153" i="2" s="1"/>
  <c r="AA121" i="2"/>
  <c r="AL121" i="2"/>
  <c r="AM121" i="2" s="1"/>
  <c r="AA89" i="2"/>
  <c r="AL89" i="2"/>
  <c r="AM89" i="2" s="1"/>
  <c r="AA73" i="2"/>
  <c r="AL73" i="2"/>
  <c r="AM73" i="2" s="1"/>
  <c r="AA41" i="2"/>
  <c r="AL41" i="2"/>
  <c r="AM41" i="2" s="1"/>
  <c r="AA1200" i="2"/>
  <c r="AL1200" i="2"/>
  <c r="AM1200" i="2" s="1"/>
  <c r="AA1152" i="2"/>
  <c r="AL1152" i="2"/>
  <c r="AM1152" i="2" s="1"/>
  <c r="AA1104" i="2"/>
  <c r="AL1104" i="2"/>
  <c r="AM1104" i="2" s="1"/>
  <c r="AA1064" i="2"/>
  <c r="AL1064" i="2"/>
  <c r="AM1064" i="2" s="1"/>
  <c r="AA1032" i="2"/>
  <c r="AL1032" i="2"/>
  <c r="AM1032" i="2" s="1"/>
  <c r="AA984" i="2"/>
  <c r="AL984" i="2"/>
  <c r="AM984" i="2" s="1"/>
  <c r="AA968" i="2"/>
  <c r="AL968" i="2"/>
  <c r="AM968" i="2" s="1"/>
  <c r="AA920" i="2"/>
  <c r="AL920" i="2"/>
  <c r="AM920" i="2" s="1"/>
  <c r="AA880" i="2"/>
  <c r="AL880" i="2"/>
  <c r="AM880" i="2" s="1"/>
  <c r="AA840" i="2"/>
  <c r="AL840" i="2"/>
  <c r="AM840" i="2" s="1"/>
  <c r="AA800" i="2"/>
  <c r="AL800" i="2"/>
  <c r="AM800" i="2" s="1"/>
  <c r="AA736" i="2"/>
  <c r="AL736" i="2"/>
  <c r="AM736" i="2" s="1"/>
  <c r="AA696" i="2"/>
  <c r="AL696" i="2"/>
  <c r="AM696" i="2" s="1"/>
  <c r="AA664" i="2"/>
  <c r="AL664" i="2"/>
  <c r="AM664" i="2" s="1"/>
  <c r="AA624" i="2"/>
  <c r="AL624" i="2"/>
  <c r="AM624" i="2" s="1"/>
  <c r="AA576" i="2"/>
  <c r="AL576" i="2"/>
  <c r="AM576" i="2" s="1"/>
  <c r="AA536" i="2"/>
  <c r="AL536" i="2"/>
  <c r="AM536" i="2" s="1"/>
  <c r="AA488" i="2"/>
  <c r="AL488" i="2"/>
  <c r="AM488" i="2" s="1"/>
  <c r="AA400" i="2"/>
  <c r="AL400" i="2"/>
  <c r="AM400" i="2" s="1"/>
  <c r="AA352" i="2"/>
  <c r="AL352" i="2"/>
  <c r="AM352" i="2" s="1"/>
  <c r="AA312" i="2"/>
  <c r="AL312" i="2"/>
  <c r="AM312" i="2" s="1"/>
  <c r="AA264" i="2"/>
  <c r="AL264" i="2"/>
  <c r="AM264" i="2" s="1"/>
  <c r="AA232" i="2"/>
  <c r="AL232" i="2"/>
  <c r="AM232" i="2" s="1"/>
  <c r="AA200" i="2"/>
  <c r="AL200" i="2"/>
  <c r="AM200" i="2" s="1"/>
  <c r="AA168" i="2"/>
  <c r="AL168" i="2"/>
  <c r="AM168" i="2" s="1"/>
  <c r="AA136" i="2"/>
  <c r="AL136" i="2"/>
  <c r="AM136" i="2" s="1"/>
  <c r="AA112" i="2"/>
  <c r="AL112" i="2"/>
  <c r="AM112" i="2" s="1"/>
  <c r="AA80" i="2"/>
  <c r="AL80" i="2"/>
  <c r="AM80" i="2" s="1"/>
  <c r="AA32" i="2"/>
  <c r="AL32" i="2"/>
  <c r="AM32" i="2" s="1"/>
  <c r="AA1188" i="2"/>
  <c r="AL1188" i="2"/>
  <c r="AM1188" i="2" s="1"/>
  <c r="AA1164" i="2"/>
  <c r="AL1164" i="2"/>
  <c r="AM1164" i="2" s="1"/>
  <c r="AA1156" i="2"/>
  <c r="AL1156" i="2"/>
  <c r="AM1156" i="2" s="1"/>
  <c r="AA1132" i="2"/>
  <c r="AL1132" i="2"/>
  <c r="AM1132" i="2" s="1"/>
  <c r="AA1116" i="2"/>
  <c r="AL1116" i="2"/>
  <c r="AM1116" i="2" s="1"/>
  <c r="AA1092" i="2"/>
  <c r="AL1092" i="2"/>
  <c r="AM1092" i="2" s="1"/>
  <c r="AA1068" i="2"/>
  <c r="AL1068" i="2"/>
  <c r="AM1068" i="2" s="1"/>
  <c r="AA1044" i="2"/>
  <c r="AL1044" i="2"/>
  <c r="AM1044" i="2" s="1"/>
  <c r="AA2" i="2"/>
  <c r="AL2" i="2"/>
  <c r="AM2" i="2" s="1"/>
  <c r="AA1194" i="2"/>
  <c r="AL1194" i="2"/>
  <c r="AM1194" i="2" s="1"/>
  <c r="AA1186" i="2"/>
  <c r="AL1186" i="2"/>
  <c r="AM1186" i="2" s="1"/>
  <c r="AA1178" i="2"/>
  <c r="AL1178" i="2"/>
  <c r="AM1178" i="2" s="1"/>
  <c r="AA1170" i="2"/>
  <c r="AL1170" i="2"/>
  <c r="AM1170" i="2" s="1"/>
  <c r="AA1162" i="2"/>
  <c r="AL1162" i="2"/>
  <c r="AM1162" i="2" s="1"/>
  <c r="AA1154" i="2"/>
  <c r="AL1154" i="2"/>
  <c r="AM1154" i="2" s="1"/>
  <c r="AA1146" i="2"/>
  <c r="AL1146" i="2"/>
  <c r="AM1146" i="2" s="1"/>
  <c r="AA1138" i="2"/>
  <c r="AL1138" i="2"/>
  <c r="AM1138" i="2" s="1"/>
  <c r="AA1130" i="2"/>
  <c r="AL1130" i="2"/>
  <c r="AM1130" i="2" s="1"/>
  <c r="AA1122" i="2"/>
  <c r="AL1122" i="2"/>
  <c r="AM1122" i="2" s="1"/>
  <c r="AA1114" i="2"/>
  <c r="AL1114" i="2"/>
  <c r="AM1114" i="2" s="1"/>
  <c r="AA1106" i="2"/>
  <c r="AL1106" i="2"/>
  <c r="AM1106" i="2" s="1"/>
  <c r="AA1098" i="2"/>
  <c r="AL1098" i="2"/>
  <c r="AM1098" i="2" s="1"/>
  <c r="AA1090" i="2"/>
  <c r="AL1090" i="2"/>
  <c r="AM1090" i="2" s="1"/>
  <c r="AA1082" i="2"/>
  <c r="AL1082" i="2"/>
  <c r="AM1082" i="2" s="1"/>
  <c r="AA1074" i="2"/>
  <c r="AL1074" i="2"/>
  <c r="AM1074" i="2" s="1"/>
  <c r="AA1066" i="2"/>
  <c r="AL1066" i="2"/>
  <c r="AM1066" i="2" s="1"/>
  <c r="AA1058" i="2"/>
  <c r="AL1058" i="2"/>
  <c r="AM1058" i="2" s="1"/>
  <c r="AA1050" i="2"/>
  <c r="AL1050" i="2"/>
  <c r="AM1050" i="2" s="1"/>
  <c r="AA1042" i="2"/>
  <c r="AL1042" i="2"/>
  <c r="AM1042" i="2" s="1"/>
  <c r="AA1034" i="2"/>
  <c r="AL1034" i="2"/>
  <c r="AM1034" i="2" s="1"/>
  <c r="AA1026" i="2"/>
  <c r="AL1026" i="2"/>
  <c r="AM1026" i="2" s="1"/>
  <c r="AA1018" i="2"/>
  <c r="AL1018" i="2"/>
  <c r="AM1018" i="2" s="1"/>
  <c r="AA1010" i="2"/>
  <c r="AL1010" i="2"/>
  <c r="AM1010" i="2" s="1"/>
  <c r="AA1002" i="2"/>
  <c r="AL1002" i="2"/>
  <c r="AM1002" i="2" s="1"/>
  <c r="AA994" i="2"/>
  <c r="AL994" i="2"/>
  <c r="AM994" i="2" s="1"/>
  <c r="AA986" i="2"/>
  <c r="AL986" i="2"/>
  <c r="AM986" i="2" s="1"/>
  <c r="AA978" i="2"/>
  <c r="AL978" i="2"/>
  <c r="AM978" i="2" s="1"/>
  <c r="AA970" i="2"/>
  <c r="AL970" i="2"/>
  <c r="AM970" i="2" s="1"/>
  <c r="AA962" i="2"/>
  <c r="AL962" i="2"/>
  <c r="AM962" i="2" s="1"/>
  <c r="AA954" i="2"/>
  <c r="AL954" i="2"/>
  <c r="AM954" i="2" s="1"/>
  <c r="AA946" i="2"/>
  <c r="AL946" i="2"/>
  <c r="AM946" i="2" s="1"/>
  <c r="AA938" i="2"/>
  <c r="AL938" i="2"/>
  <c r="AM938" i="2" s="1"/>
  <c r="AA930" i="2"/>
  <c r="AL930" i="2"/>
  <c r="AM930" i="2" s="1"/>
  <c r="AA922" i="2"/>
  <c r="AL922" i="2"/>
  <c r="AM922" i="2" s="1"/>
  <c r="AA914" i="2"/>
  <c r="AL914" i="2"/>
  <c r="AM914" i="2" s="1"/>
  <c r="AA906" i="2"/>
  <c r="AL906" i="2"/>
  <c r="AM906" i="2" s="1"/>
  <c r="AA898" i="2"/>
  <c r="AL898" i="2"/>
  <c r="AM898" i="2" s="1"/>
  <c r="AA890" i="2"/>
  <c r="AL890" i="2"/>
  <c r="AM890" i="2" s="1"/>
  <c r="AA882" i="2"/>
  <c r="AL882" i="2"/>
  <c r="AM882" i="2" s="1"/>
  <c r="AA874" i="2"/>
  <c r="AL874" i="2"/>
  <c r="AM874" i="2" s="1"/>
  <c r="AA866" i="2"/>
  <c r="AL866" i="2"/>
  <c r="AM866" i="2" s="1"/>
  <c r="AA858" i="2"/>
  <c r="AL858" i="2"/>
  <c r="AM858" i="2" s="1"/>
  <c r="AA850" i="2"/>
  <c r="AL850" i="2"/>
  <c r="AM850" i="2" s="1"/>
  <c r="AA842" i="2"/>
  <c r="AL842" i="2"/>
  <c r="AM842" i="2" s="1"/>
  <c r="AA834" i="2"/>
  <c r="AL834" i="2"/>
  <c r="AM834" i="2" s="1"/>
  <c r="AA826" i="2"/>
  <c r="AL826" i="2"/>
  <c r="AM826" i="2" s="1"/>
  <c r="AA818" i="2"/>
  <c r="AL818" i="2"/>
  <c r="AM818" i="2" s="1"/>
  <c r="AA810" i="2"/>
  <c r="AL810" i="2"/>
  <c r="AM810" i="2" s="1"/>
  <c r="AA802" i="2"/>
  <c r="AL802" i="2"/>
  <c r="AM802" i="2" s="1"/>
  <c r="AA794" i="2"/>
  <c r="AL794" i="2"/>
  <c r="AM794" i="2" s="1"/>
  <c r="AA786" i="2"/>
  <c r="AL786" i="2"/>
  <c r="AM786" i="2" s="1"/>
  <c r="AA778" i="2"/>
  <c r="AL778" i="2"/>
  <c r="AM778" i="2" s="1"/>
  <c r="AA770" i="2"/>
  <c r="AL770" i="2"/>
  <c r="AM770" i="2" s="1"/>
  <c r="AA762" i="2"/>
  <c r="AL762" i="2"/>
  <c r="AM762" i="2" s="1"/>
  <c r="AA754" i="2"/>
  <c r="AL754" i="2"/>
  <c r="AM754" i="2" s="1"/>
  <c r="AA746" i="2"/>
  <c r="AL746" i="2"/>
  <c r="AM746" i="2" s="1"/>
  <c r="AA738" i="2"/>
  <c r="AL738" i="2"/>
  <c r="AM738" i="2" s="1"/>
  <c r="AA730" i="2"/>
  <c r="AL730" i="2"/>
  <c r="AM730" i="2" s="1"/>
  <c r="AA722" i="2"/>
  <c r="AL722" i="2"/>
  <c r="AM722" i="2" s="1"/>
  <c r="AA714" i="2"/>
  <c r="AL714" i="2"/>
  <c r="AM714" i="2" s="1"/>
  <c r="AA706" i="2"/>
  <c r="AL706" i="2"/>
  <c r="AM706" i="2" s="1"/>
  <c r="AA698" i="2"/>
  <c r="AL698" i="2"/>
  <c r="AM698" i="2" s="1"/>
  <c r="AA690" i="2"/>
  <c r="AL690" i="2"/>
  <c r="AM690" i="2" s="1"/>
  <c r="AA682" i="2"/>
  <c r="AL682" i="2"/>
  <c r="AM682" i="2" s="1"/>
  <c r="AA674" i="2"/>
  <c r="AL674" i="2"/>
  <c r="AM674" i="2" s="1"/>
  <c r="AA666" i="2"/>
  <c r="AL666" i="2"/>
  <c r="AM666" i="2" s="1"/>
  <c r="AA658" i="2"/>
  <c r="AL658" i="2"/>
  <c r="AM658" i="2" s="1"/>
  <c r="AA650" i="2"/>
  <c r="AL650" i="2"/>
  <c r="AM650" i="2" s="1"/>
  <c r="AA642" i="2"/>
  <c r="AL642" i="2"/>
  <c r="AM642" i="2" s="1"/>
  <c r="AA634" i="2"/>
  <c r="AL634" i="2"/>
  <c r="AM634" i="2" s="1"/>
  <c r="AA626" i="2"/>
  <c r="AL626" i="2"/>
  <c r="AM626" i="2" s="1"/>
  <c r="AA618" i="2"/>
  <c r="AL618" i="2"/>
  <c r="AM618" i="2" s="1"/>
  <c r="AA610" i="2"/>
  <c r="AL610" i="2"/>
  <c r="AM610" i="2" s="1"/>
  <c r="AA602" i="2"/>
  <c r="AL602" i="2"/>
  <c r="AM602" i="2" s="1"/>
  <c r="AA594" i="2"/>
  <c r="AL594" i="2"/>
  <c r="AM594" i="2" s="1"/>
  <c r="AA586" i="2"/>
  <c r="AL586" i="2"/>
  <c r="AM586" i="2" s="1"/>
  <c r="AA578" i="2"/>
  <c r="AL578" i="2"/>
  <c r="AM578" i="2" s="1"/>
  <c r="AA570" i="2"/>
  <c r="AL570" i="2"/>
  <c r="AM570" i="2" s="1"/>
  <c r="AA562" i="2"/>
  <c r="AL562" i="2"/>
  <c r="AM562" i="2" s="1"/>
  <c r="AA554" i="2"/>
  <c r="AL554" i="2"/>
  <c r="AM554" i="2" s="1"/>
  <c r="AA546" i="2"/>
  <c r="AL546" i="2"/>
  <c r="AM546" i="2" s="1"/>
  <c r="AA538" i="2"/>
  <c r="AL538" i="2"/>
  <c r="AM538" i="2" s="1"/>
  <c r="AA530" i="2"/>
  <c r="AL530" i="2"/>
  <c r="AM530" i="2" s="1"/>
  <c r="AA522" i="2"/>
  <c r="AL522" i="2"/>
  <c r="AM522" i="2" s="1"/>
  <c r="AA514" i="2"/>
  <c r="AL514" i="2"/>
  <c r="AM514" i="2" s="1"/>
  <c r="AA506" i="2"/>
  <c r="AL506" i="2"/>
  <c r="AM506" i="2" s="1"/>
  <c r="AA498" i="2"/>
  <c r="AL498" i="2"/>
  <c r="AM498" i="2" s="1"/>
  <c r="AA490" i="2"/>
  <c r="AL490" i="2"/>
  <c r="AM490" i="2" s="1"/>
  <c r="AA482" i="2"/>
  <c r="AL482" i="2"/>
  <c r="AM482" i="2" s="1"/>
  <c r="AA474" i="2"/>
  <c r="AL474" i="2"/>
  <c r="AM474" i="2" s="1"/>
  <c r="AA466" i="2"/>
  <c r="AL466" i="2"/>
  <c r="AM466" i="2" s="1"/>
  <c r="AA458" i="2"/>
  <c r="AL458" i="2"/>
  <c r="AM458" i="2" s="1"/>
  <c r="AA450" i="2"/>
  <c r="AL450" i="2"/>
  <c r="AM450" i="2" s="1"/>
  <c r="AA442" i="2"/>
  <c r="AL442" i="2"/>
  <c r="AM442" i="2" s="1"/>
  <c r="AA434" i="2"/>
  <c r="AL434" i="2"/>
  <c r="AM434" i="2" s="1"/>
  <c r="AA426" i="2"/>
  <c r="AL426" i="2"/>
  <c r="AM426" i="2" s="1"/>
  <c r="AA418" i="2"/>
  <c r="AL418" i="2"/>
  <c r="AM418" i="2" s="1"/>
  <c r="AA410" i="2"/>
  <c r="AL410" i="2"/>
  <c r="AM410" i="2" s="1"/>
  <c r="AA402" i="2"/>
  <c r="AL402" i="2"/>
  <c r="AM402" i="2" s="1"/>
  <c r="AA394" i="2"/>
  <c r="AL394" i="2"/>
  <c r="AM394" i="2" s="1"/>
  <c r="AA386" i="2"/>
  <c r="AL386" i="2"/>
  <c r="AM386" i="2" s="1"/>
  <c r="AA378" i="2"/>
  <c r="AL378" i="2"/>
  <c r="AM378" i="2" s="1"/>
  <c r="AA370" i="2"/>
  <c r="AL370" i="2"/>
  <c r="AM370" i="2" s="1"/>
  <c r="AA362" i="2"/>
  <c r="AL362" i="2"/>
  <c r="AM362" i="2" s="1"/>
  <c r="AA354" i="2"/>
  <c r="AL354" i="2"/>
  <c r="AM354" i="2" s="1"/>
  <c r="AA346" i="2"/>
  <c r="AL346" i="2"/>
  <c r="AM346" i="2" s="1"/>
  <c r="AA338" i="2"/>
  <c r="AL338" i="2"/>
  <c r="AM338" i="2" s="1"/>
  <c r="AA330" i="2"/>
  <c r="AL330" i="2"/>
  <c r="AM330" i="2" s="1"/>
  <c r="AA322" i="2"/>
  <c r="AL322" i="2"/>
  <c r="AM322" i="2" s="1"/>
  <c r="AA314" i="2"/>
  <c r="AL314" i="2"/>
  <c r="AM314" i="2" s="1"/>
  <c r="AA306" i="2"/>
  <c r="AL306" i="2"/>
  <c r="AM306" i="2" s="1"/>
  <c r="AA298" i="2"/>
  <c r="AL298" i="2"/>
  <c r="AM298" i="2" s="1"/>
  <c r="AA290" i="2"/>
  <c r="AL290" i="2"/>
  <c r="AM290" i="2" s="1"/>
  <c r="AA282" i="2"/>
  <c r="AL282" i="2"/>
  <c r="AM282" i="2" s="1"/>
  <c r="AA274" i="2"/>
  <c r="AL274" i="2"/>
  <c r="AM274" i="2" s="1"/>
  <c r="AA266" i="2"/>
  <c r="AL266" i="2"/>
  <c r="AM266" i="2" s="1"/>
  <c r="AA258" i="2"/>
  <c r="AL258" i="2"/>
  <c r="AM258" i="2" s="1"/>
  <c r="AA250" i="2"/>
  <c r="AL250" i="2"/>
  <c r="AM250" i="2" s="1"/>
  <c r="AA242" i="2"/>
  <c r="AL242" i="2"/>
  <c r="AM242" i="2" s="1"/>
  <c r="AA234" i="2"/>
  <c r="AL234" i="2"/>
  <c r="AM234" i="2" s="1"/>
  <c r="AA226" i="2"/>
  <c r="AL226" i="2"/>
  <c r="AM226" i="2" s="1"/>
  <c r="AA218" i="2"/>
  <c r="AL218" i="2"/>
  <c r="AM218" i="2" s="1"/>
  <c r="AA210" i="2"/>
  <c r="AL210" i="2"/>
  <c r="AM210" i="2" s="1"/>
  <c r="AA202" i="2"/>
  <c r="AL202" i="2"/>
  <c r="AM202" i="2" s="1"/>
  <c r="AA194" i="2"/>
  <c r="AL194" i="2"/>
  <c r="AM194" i="2" s="1"/>
  <c r="AA186" i="2"/>
  <c r="AL186" i="2"/>
  <c r="AM186" i="2" s="1"/>
  <c r="AA178" i="2"/>
  <c r="AL178" i="2"/>
  <c r="AM178" i="2" s="1"/>
  <c r="AA170" i="2"/>
  <c r="AL170" i="2"/>
  <c r="AM170" i="2" s="1"/>
  <c r="AA162" i="2"/>
  <c r="AL162" i="2"/>
  <c r="AM162" i="2" s="1"/>
  <c r="AA154" i="2"/>
  <c r="AL154" i="2"/>
  <c r="AM154" i="2" s="1"/>
  <c r="AA146" i="2"/>
  <c r="AL146" i="2"/>
  <c r="AM146" i="2" s="1"/>
  <c r="AA138" i="2"/>
  <c r="AL138" i="2"/>
  <c r="AM138" i="2" s="1"/>
  <c r="AA130" i="2"/>
  <c r="AL130" i="2"/>
  <c r="AM130" i="2" s="1"/>
  <c r="AA122" i="2"/>
  <c r="AL122" i="2"/>
  <c r="AM122" i="2" s="1"/>
  <c r="AA114" i="2"/>
  <c r="AL114" i="2"/>
  <c r="AM114" i="2" s="1"/>
  <c r="AA106" i="2"/>
  <c r="AL106" i="2"/>
  <c r="AM106" i="2" s="1"/>
  <c r="AA98" i="2"/>
  <c r="AL98" i="2"/>
  <c r="AM98" i="2" s="1"/>
  <c r="AA90" i="2"/>
  <c r="AL90" i="2"/>
  <c r="AM90" i="2" s="1"/>
  <c r="AA82" i="2"/>
  <c r="AL82" i="2"/>
  <c r="AM82" i="2" s="1"/>
  <c r="AA74" i="2"/>
  <c r="AL74" i="2"/>
  <c r="AM74" i="2" s="1"/>
  <c r="AA66" i="2"/>
  <c r="AL66" i="2"/>
  <c r="AM66" i="2" s="1"/>
  <c r="AA58" i="2"/>
  <c r="AL58" i="2"/>
  <c r="AM58" i="2" s="1"/>
  <c r="AA50" i="2"/>
  <c r="AL50" i="2"/>
  <c r="AM50" i="2" s="1"/>
  <c r="AA42" i="2"/>
  <c r="AL42" i="2"/>
  <c r="AM42" i="2" s="1"/>
  <c r="AA34" i="2"/>
  <c r="AL34" i="2"/>
  <c r="AM34" i="2" s="1"/>
  <c r="AA26" i="2"/>
  <c r="AL26" i="2"/>
  <c r="AM26" i="2" s="1"/>
  <c r="AA18" i="2"/>
  <c r="AL18" i="2"/>
  <c r="AM18" i="2" s="1"/>
  <c r="AA10" i="2"/>
  <c r="AL10" i="2"/>
  <c r="AM10" i="2" s="1"/>
  <c r="AA1185" i="2"/>
  <c r="AL1185" i="2"/>
  <c r="AM1185" i="2" s="1"/>
  <c r="AA1137" i="2"/>
  <c r="AL1137" i="2"/>
  <c r="AM1137" i="2" s="1"/>
  <c r="AA1081" i="2"/>
  <c r="AL1081" i="2"/>
  <c r="AM1081" i="2" s="1"/>
  <c r="AA1033" i="2"/>
  <c r="AL1033" i="2"/>
  <c r="AM1033" i="2" s="1"/>
  <c r="AA993" i="2"/>
  <c r="AL993" i="2"/>
  <c r="AM993" i="2" s="1"/>
  <c r="AA945" i="2"/>
  <c r="AL945" i="2"/>
  <c r="AM945" i="2" s="1"/>
  <c r="AA905" i="2"/>
  <c r="AL905" i="2"/>
  <c r="AM905" i="2" s="1"/>
  <c r="AA857" i="2"/>
  <c r="AL857" i="2"/>
  <c r="AM857" i="2" s="1"/>
  <c r="AA809" i="2"/>
  <c r="AL809" i="2"/>
  <c r="AM809" i="2" s="1"/>
  <c r="AA777" i="2"/>
  <c r="AL777" i="2"/>
  <c r="AM777" i="2" s="1"/>
  <c r="AA737" i="2"/>
  <c r="AL737" i="2"/>
  <c r="AM737" i="2" s="1"/>
  <c r="AA689" i="2"/>
  <c r="AL689" i="2"/>
  <c r="AM689" i="2" s="1"/>
  <c r="AA649" i="2"/>
  <c r="AL649" i="2"/>
  <c r="AM649" i="2" s="1"/>
  <c r="AA601" i="2"/>
  <c r="AL601" i="2"/>
  <c r="AM601" i="2" s="1"/>
  <c r="AA569" i="2"/>
  <c r="AL569" i="2"/>
  <c r="AM569" i="2" s="1"/>
  <c r="AA521" i="2"/>
  <c r="AL521" i="2"/>
  <c r="AM521" i="2" s="1"/>
  <c r="AA481" i="2"/>
  <c r="AL481" i="2"/>
  <c r="AM481" i="2" s="1"/>
  <c r="AA433" i="2"/>
  <c r="AL433" i="2"/>
  <c r="AM433" i="2" s="1"/>
  <c r="AA401" i="2"/>
  <c r="AL401" i="2"/>
  <c r="AM401" i="2" s="1"/>
  <c r="AA353" i="2"/>
  <c r="AL353" i="2"/>
  <c r="AM353" i="2" s="1"/>
  <c r="AA305" i="2"/>
  <c r="AL305" i="2"/>
  <c r="AM305" i="2" s="1"/>
  <c r="AA265" i="2"/>
  <c r="AL265" i="2"/>
  <c r="AM265" i="2" s="1"/>
  <c r="AA217" i="2"/>
  <c r="AL217" i="2"/>
  <c r="AM217" i="2" s="1"/>
  <c r="AA169" i="2"/>
  <c r="AL169" i="2"/>
  <c r="AM169" i="2" s="1"/>
  <c r="AA145" i="2"/>
  <c r="AL145" i="2"/>
  <c r="AM145" i="2" s="1"/>
  <c r="AA113" i="2"/>
  <c r="AL113" i="2"/>
  <c r="AM113" i="2" s="1"/>
  <c r="AA81" i="2"/>
  <c r="AL81" i="2"/>
  <c r="AM81" i="2" s="1"/>
  <c r="AA17" i="2"/>
  <c r="AL17" i="2"/>
  <c r="AM17" i="2" s="1"/>
  <c r="AA1176" i="2"/>
  <c r="AL1176" i="2"/>
  <c r="AM1176" i="2" s="1"/>
  <c r="AA1136" i="2"/>
  <c r="AL1136" i="2"/>
  <c r="AM1136" i="2" s="1"/>
  <c r="AA1096" i="2"/>
  <c r="AL1096" i="2"/>
  <c r="AM1096" i="2" s="1"/>
  <c r="AA1040" i="2"/>
  <c r="AL1040" i="2"/>
  <c r="AM1040" i="2" s="1"/>
  <c r="AA992" i="2"/>
  <c r="AL992" i="2"/>
  <c r="AM992" i="2" s="1"/>
  <c r="AA952" i="2"/>
  <c r="AL952" i="2"/>
  <c r="AM952" i="2" s="1"/>
  <c r="AA912" i="2"/>
  <c r="AL912" i="2"/>
  <c r="AM912" i="2" s="1"/>
  <c r="AA864" i="2"/>
  <c r="AL864" i="2"/>
  <c r="AM864" i="2" s="1"/>
  <c r="AA824" i="2"/>
  <c r="AL824" i="2"/>
  <c r="AM824" i="2" s="1"/>
  <c r="AA792" i="2"/>
  <c r="AL792" i="2"/>
  <c r="AM792" i="2" s="1"/>
  <c r="AA752" i="2"/>
  <c r="AL752" i="2"/>
  <c r="AM752" i="2" s="1"/>
  <c r="AA720" i="2"/>
  <c r="AL720" i="2"/>
  <c r="AM720" i="2" s="1"/>
  <c r="AA672" i="2"/>
  <c r="AL672" i="2"/>
  <c r="AM672" i="2" s="1"/>
  <c r="AA640" i="2"/>
  <c r="AL640" i="2"/>
  <c r="AM640" i="2" s="1"/>
  <c r="AA600" i="2"/>
  <c r="AL600" i="2"/>
  <c r="AM600" i="2" s="1"/>
  <c r="AA560" i="2"/>
  <c r="AL560" i="2"/>
  <c r="AM560" i="2" s="1"/>
  <c r="AA512" i="2"/>
  <c r="AL512" i="2"/>
  <c r="AM512" i="2" s="1"/>
  <c r="AA472" i="2"/>
  <c r="AL472" i="2"/>
  <c r="AM472" i="2" s="1"/>
  <c r="AA448" i="2"/>
  <c r="AL448" i="2"/>
  <c r="AM448" i="2" s="1"/>
  <c r="AA424" i="2"/>
  <c r="AL424" i="2"/>
  <c r="AM424" i="2" s="1"/>
  <c r="AA392" i="2"/>
  <c r="AL392" i="2"/>
  <c r="AM392" i="2" s="1"/>
  <c r="AA360" i="2"/>
  <c r="AL360" i="2"/>
  <c r="AM360" i="2" s="1"/>
  <c r="AA320" i="2"/>
  <c r="AL320" i="2"/>
  <c r="AM320" i="2" s="1"/>
  <c r="AL288" i="2"/>
  <c r="AM288" i="2" s="1"/>
  <c r="AA288" i="2"/>
  <c r="AA256" i="2"/>
  <c r="AL256" i="2"/>
  <c r="AM256" i="2" s="1"/>
  <c r="AL224" i="2"/>
  <c r="AM224" i="2" s="1"/>
  <c r="AA224" i="2"/>
  <c r="AA184" i="2"/>
  <c r="AL184" i="2"/>
  <c r="AM184" i="2" s="1"/>
  <c r="AA152" i="2"/>
  <c r="AL152" i="2"/>
  <c r="AM152" i="2" s="1"/>
  <c r="AA120" i="2"/>
  <c r="AL120" i="2"/>
  <c r="AM120" i="2" s="1"/>
  <c r="AA88" i="2"/>
  <c r="AL88" i="2"/>
  <c r="AM88" i="2" s="1"/>
  <c r="AA72" i="2"/>
  <c r="AL72" i="2"/>
  <c r="AM72" i="2" s="1"/>
  <c r="AA56" i="2"/>
  <c r="AL56" i="2"/>
  <c r="AM56" i="2" s="1"/>
  <c r="AA16" i="2"/>
  <c r="AL16" i="2"/>
  <c r="AM16" i="2" s="1"/>
  <c r="AA1199" i="2"/>
  <c r="AL1199" i="2"/>
  <c r="AM1199" i="2" s="1"/>
  <c r="AA1191" i="2"/>
  <c r="AL1191" i="2"/>
  <c r="AM1191" i="2" s="1"/>
  <c r="AL1183" i="2"/>
  <c r="AM1183" i="2" s="1"/>
  <c r="AA1183" i="2"/>
  <c r="AA1175" i="2"/>
  <c r="AL1175" i="2"/>
  <c r="AM1175" i="2" s="1"/>
  <c r="AA1167" i="2"/>
  <c r="AL1167" i="2"/>
  <c r="AM1167" i="2" s="1"/>
  <c r="AA1159" i="2"/>
  <c r="AL1159" i="2"/>
  <c r="AM1159" i="2" s="1"/>
  <c r="AA1151" i="2"/>
  <c r="AL1151" i="2"/>
  <c r="AM1151" i="2" s="1"/>
  <c r="AA1143" i="2"/>
  <c r="AL1143" i="2"/>
  <c r="AM1143" i="2" s="1"/>
  <c r="AA1135" i="2"/>
  <c r="AL1135" i="2"/>
  <c r="AM1135" i="2" s="1"/>
  <c r="AA1127" i="2"/>
  <c r="AL1127" i="2"/>
  <c r="AM1127" i="2" s="1"/>
  <c r="AA1119" i="2"/>
  <c r="AL1119" i="2"/>
  <c r="AM1119" i="2" s="1"/>
  <c r="AA1111" i="2"/>
  <c r="AL1111" i="2"/>
  <c r="AM1111" i="2" s="1"/>
  <c r="AA1103" i="2"/>
  <c r="AL1103" i="2"/>
  <c r="AM1103" i="2" s="1"/>
  <c r="AA1095" i="2"/>
  <c r="AL1095" i="2"/>
  <c r="AM1095" i="2" s="1"/>
  <c r="AA1087" i="2"/>
  <c r="AL1087" i="2"/>
  <c r="AM1087" i="2" s="1"/>
  <c r="AA1079" i="2"/>
  <c r="AL1079" i="2"/>
  <c r="AM1079" i="2" s="1"/>
  <c r="AA1071" i="2"/>
  <c r="AL1071" i="2"/>
  <c r="AM1071" i="2" s="1"/>
  <c r="AA1063" i="2"/>
  <c r="AL1063" i="2"/>
  <c r="AM1063" i="2" s="1"/>
  <c r="AA1055" i="2"/>
  <c r="AL1055" i="2"/>
  <c r="AM1055" i="2" s="1"/>
  <c r="AA1047" i="2"/>
  <c r="AL1047" i="2"/>
  <c r="AM1047" i="2" s="1"/>
  <c r="AA1039" i="2"/>
  <c r="AL1039" i="2"/>
  <c r="AM1039" i="2" s="1"/>
  <c r="AA1031" i="2"/>
  <c r="AL1031" i="2"/>
  <c r="AM1031" i="2" s="1"/>
  <c r="AA1023" i="2"/>
  <c r="AL1023" i="2"/>
  <c r="AM1023" i="2" s="1"/>
  <c r="AA1015" i="2"/>
  <c r="AL1015" i="2"/>
  <c r="AM1015" i="2" s="1"/>
  <c r="AA1007" i="2"/>
  <c r="AL1007" i="2"/>
  <c r="AM1007" i="2" s="1"/>
  <c r="AA999" i="2"/>
  <c r="AL999" i="2"/>
  <c r="AM999" i="2" s="1"/>
  <c r="AA991" i="2"/>
  <c r="AL991" i="2"/>
  <c r="AM991" i="2" s="1"/>
  <c r="AA983" i="2"/>
  <c r="AL983" i="2"/>
  <c r="AM983" i="2" s="1"/>
  <c r="AA975" i="2"/>
  <c r="AL975" i="2"/>
  <c r="AM975" i="2" s="1"/>
  <c r="AA967" i="2"/>
  <c r="AL967" i="2"/>
  <c r="AM967" i="2" s="1"/>
  <c r="AA959" i="2"/>
  <c r="AL959" i="2"/>
  <c r="AM959" i="2" s="1"/>
  <c r="AA951" i="2"/>
  <c r="AL951" i="2"/>
  <c r="AM951" i="2" s="1"/>
  <c r="AA943" i="2"/>
  <c r="AL943" i="2"/>
  <c r="AM943" i="2" s="1"/>
  <c r="AA935" i="2"/>
  <c r="AL935" i="2"/>
  <c r="AM935" i="2" s="1"/>
  <c r="AA927" i="2"/>
  <c r="AL927" i="2"/>
  <c r="AM927" i="2" s="1"/>
  <c r="AA919" i="2"/>
  <c r="AL919" i="2"/>
  <c r="AM919" i="2" s="1"/>
  <c r="AA911" i="2"/>
  <c r="AL911" i="2"/>
  <c r="AM911" i="2" s="1"/>
  <c r="AA903" i="2"/>
  <c r="AL903" i="2"/>
  <c r="AM903" i="2" s="1"/>
  <c r="AA895" i="2"/>
  <c r="AL895" i="2"/>
  <c r="AM895" i="2" s="1"/>
  <c r="AA887" i="2"/>
  <c r="AL887" i="2"/>
  <c r="AM887" i="2" s="1"/>
  <c r="AA879" i="2"/>
  <c r="AL879" i="2"/>
  <c r="AM879" i="2" s="1"/>
  <c r="AA871" i="2"/>
  <c r="AL871" i="2"/>
  <c r="AM871" i="2" s="1"/>
  <c r="AA863" i="2"/>
  <c r="AL863" i="2"/>
  <c r="AM863" i="2" s="1"/>
  <c r="AA855" i="2"/>
  <c r="AL855" i="2"/>
  <c r="AM855" i="2" s="1"/>
  <c r="AA847" i="2"/>
  <c r="AL847" i="2"/>
  <c r="AM847" i="2" s="1"/>
  <c r="AA839" i="2"/>
  <c r="AL839" i="2"/>
  <c r="AM839" i="2" s="1"/>
  <c r="AA831" i="2"/>
  <c r="AL831" i="2"/>
  <c r="AM831" i="2" s="1"/>
  <c r="AA823" i="2"/>
  <c r="AL823" i="2"/>
  <c r="AM823" i="2" s="1"/>
  <c r="AA815" i="2"/>
  <c r="AL815" i="2"/>
  <c r="AM815" i="2" s="1"/>
  <c r="AA807" i="2"/>
  <c r="AL807" i="2"/>
  <c r="AM807" i="2" s="1"/>
  <c r="AA799" i="2"/>
  <c r="AL799" i="2"/>
  <c r="AM799" i="2" s="1"/>
  <c r="AA791" i="2"/>
  <c r="AL791" i="2"/>
  <c r="AM791" i="2" s="1"/>
  <c r="AA783" i="2"/>
  <c r="AL783" i="2"/>
  <c r="AM783" i="2" s="1"/>
  <c r="AA775" i="2"/>
  <c r="AL775" i="2"/>
  <c r="AM775" i="2" s="1"/>
  <c r="AA767" i="2"/>
  <c r="AL767" i="2"/>
  <c r="AM767" i="2" s="1"/>
  <c r="AA759" i="2"/>
  <c r="AL759" i="2"/>
  <c r="AM759" i="2" s="1"/>
  <c r="AA751" i="2"/>
  <c r="AL751" i="2"/>
  <c r="AM751" i="2" s="1"/>
  <c r="AA743" i="2"/>
  <c r="AL743" i="2"/>
  <c r="AM743" i="2" s="1"/>
  <c r="AA735" i="2"/>
  <c r="AL735" i="2"/>
  <c r="AM735" i="2" s="1"/>
  <c r="AA727" i="2"/>
  <c r="AL727" i="2"/>
  <c r="AM727" i="2" s="1"/>
  <c r="AA719" i="2"/>
  <c r="AL719" i="2"/>
  <c r="AM719" i="2" s="1"/>
  <c r="AA711" i="2"/>
  <c r="AL711" i="2"/>
  <c r="AM711" i="2" s="1"/>
  <c r="AA703" i="2"/>
  <c r="AL703" i="2"/>
  <c r="AM703" i="2" s="1"/>
  <c r="AA695" i="2"/>
  <c r="AL695" i="2"/>
  <c r="AM695" i="2" s="1"/>
  <c r="AA687" i="2"/>
  <c r="AL687" i="2"/>
  <c r="AM687" i="2" s="1"/>
  <c r="AA679" i="2"/>
  <c r="AL679" i="2"/>
  <c r="AM679" i="2" s="1"/>
  <c r="AA671" i="2"/>
  <c r="AL671" i="2"/>
  <c r="AM671" i="2" s="1"/>
  <c r="AA663" i="2"/>
  <c r="AL663" i="2"/>
  <c r="AM663" i="2" s="1"/>
  <c r="AA655" i="2"/>
  <c r="AL655" i="2"/>
  <c r="AM655" i="2" s="1"/>
  <c r="AA647" i="2"/>
  <c r="AL647" i="2"/>
  <c r="AM647" i="2" s="1"/>
  <c r="AA639" i="2"/>
  <c r="AL639" i="2"/>
  <c r="AM639" i="2" s="1"/>
  <c r="AA631" i="2"/>
  <c r="AL631" i="2"/>
  <c r="AM631" i="2" s="1"/>
  <c r="AA623" i="2"/>
  <c r="AL623" i="2"/>
  <c r="AM623" i="2" s="1"/>
  <c r="AA615" i="2"/>
  <c r="AL615" i="2"/>
  <c r="AM615" i="2" s="1"/>
  <c r="AA607" i="2"/>
  <c r="AL607" i="2"/>
  <c r="AM607" i="2" s="1"/>
  <c r="AA599" i="2"/>
  <c r="AL599" i="2"/>
  <c r="AM599" i="2" s="1"/>
  <c r="AA591" i="2"/>
  <c r="AL591" i="2"/>
  <c r="AM591" i="2" s="1"/>
  <c r="AA583" i="2"/>
  <c r="AL583" i="2"/>
  <c r="AM583" i="2" s="1"/>
  <c r="AA575" i="2"/>
  <c r="AL575" i="2"/>
  <c r="AM575" i="2" s="1"/>
  <c r="AA567" i="2"/>
  <c r="AL567" i="2"/>
  <c r="AM567" i="2" s="1"/>
  <c r="AA559" i="2"/>
  <c r="AL559" i="2"/>
  <c r="AM559" i="2" s="1"/>
  <c r="AA551" i="2"/>
  <c r="AL551" i="2"/>
  <c r="AM551" i="2" s="1"/>
  <c r="AA543" i="2"/>
  <c r="AL543" i="2"/>
  <c r="AM543" i="2" s="1"/>
  <c r="AA535" i="2"/>
  <c r="AL535" i="2"/>
  <c r="AM535" i="2" s="1"/>
  <c r="AA527" i="2"/>
  <c r="AL527" i="2"/>
  <c r="AM527" i="2" s="1"/>
  <c r="AA519" i="2"/>
  <c r="AL519" i="2"/>
  <c r="AM519" i="2" s="1"/>
  <c r="AA511" i="2"/>
  <c r="AL511" i="2"/>
  <c r="AM511" i="2" s="1"/>
  <c r="AA503" i="2"/>
  <c r="AL503" i="2"/>
  <c r="AM503" i="2" s="1"/>
  <c r="AA495" i="2"/>
  <c r="AL495" i="2"/>
  <c r="AM495" i="2" s="1"/>
  <c r="AA487" i="2"/>
  <c r="AL487" i="2"/>
  <c r="AM487" i="2" s="1"/>
  <c r="AA479" i="2"/>
  <c r="AL479" i="2"/>
  <c r="AM479" i="2" s="1"/>
  <c r="AA471" i="2"/>
  <c r="AL471" i="2"/>
  <c r="AM471" i="2" s="1"/>
  <c r="AA463" i="2"/>
  <c r="AL463" i="2"/>
  <c r="AM463" i="2" s="1"/>
  <c r="AA455" i="2"/>
  <c r="AL455" i="2"/>
  <c r="AM455" i="2" s="1"/>
  <c r="AA447" i="2"/>
  <c r="AL447" i="2"/>
  <c r="AM447" i="2" s="1"/>
  <c r="AA439" i="2"/>
  <c r="AL439" i="2"/>
  <c r="AM439" i="2" s="1"/>
  <c r="AA431" i="2"/>
  <c r="AL431" i="2"/>
  <c r="AM431" i="2" s="1"/>
  <c r="AA423" i="2"/>
  <c r="AL423" i="2"/>
  <c r="AM423" i="2" s="1"/>
  <c r="AA415" i="2"/>
  <c r="AL415" i="2"/>
  <c r="AM415" i="2" s="1"/>
  <c r="AA407" i="2"/>
  <c r="AL407" i="2"/>
  <c r="AM407" i="2" s="1"/>
  <c r="AA399" i="2"/>
  <c r="AL399" i="2"/>
  <c r="AM399" i="2" s="1"/>
  <c r="AA391" i="2"/>
  <c r="AL391" i="2"/>
  <c r="AM391" i="2" s="1"/>
  <c r="AA383" i="2"/>
  <c r="AL383" i="2"/>
  <c r="AM383" i="2" s="1"/>
  <c r="AA375" i="2"/>
  <c r="AL375" i="2"/>
  <c r="AM375" i="2" s="1"/>
  <c r="AA367" i="2"/>
  <c r="AL367" i="2"/>
  <c r="AM367" i="2" s="1"/>
  <c r="AA359" i="2"/>
  <c r="AL359" i="2"/>
  <c r="AM359" i="2" s="1"/>
  <c r="AA351" i="2"/>
  <c r="AL351" i="2"/>
  <c r="AM351" i="2" s="1"/>
  <c r="AA343" i="2"/>
  <c r="AL343" i="2"/>
  <c r="AM343" i="2" s="1"/>
  <c r="AA335" i="2"/>
  <c r="AL335" i="2"/>
  <c r="AM335" i="2" s="1"/>
  <c r="AA327" i="2"/>
  <c r="AL327" i="2"/>
  <c r="AM327" i="2" s="1"/>
  <c r="AA319" i="2"/>
  <c r="AL319" i="2"/>
  <c r="AM319" i="2" s="1"/>
  <c r="AA311" i="2"/>
  <c r="AL311" i="2"/>
  <c r="AM311" i="2" s="1"/>
  <c r="AA303" i="2"/>
  <c r="AL303" i="2"/>
  <c r="AM303" i="2" s="1"/>
  <c r="AA295" i="2"/>
  <c r="AL295" i="2"/>
  <c r="AM295" i="2" s="1"/>
  <c r="AA287" i="2"/>
  <c r="AL287" i="2"/>
  <c r="AM287" i="2" s="1"/>
  <c r="AA279" i="2"/>
  <c r="AL279" i="2"/>
  <c r="AM279" i="2" s="1"/>
  <c r="AA271" i="2"/>
  <c r="AL271" i="2"/>
  <c r="AM271" i="2" s="1"/>
  <c r="AA263" i="2"/>
  <c r="AL263" i="2"/>
  <c r="AM263" i="2" s="1"/>
  <c r="AA255" i="2"/>
  <c r="AL255" i="2"/>
  <c r="AM255" i="2" s="1"/>
  <c r="AA247" i="2"/>
  <c r="AL247" i="2"/>
  <c r="AM247" i="2" s="1"/>
  <c r="AA239" i="2"/>
  <c r="AL239" i="2"/>
  <c r="AM239" i="2" s="1"/>
  <c r="AA231" i="2"/>
  <c r="AL231" i="2"/>
  <c r="AM231" i="2" s="1"/>
  <c r="AA223" i="2"/>
  <c r="AL223" i="2"/>
  <c r="AM223" i="2" s="1"/>
  <c r="AA215" i="2"/>
  <c r="AL215" i="2"/>
  <c r="AM215" i="2" s="1"/>
  <c r="AA207" i="2"/>
  <c r="AL207" i="2"/>
  <c r="AM207" i="2" s="1"/>
  <c r="AA199" i="2"/>
  <c r="AL199" i="2"/>
  <c r="AM199" i="2" s="1"/>
  <c r="AA191" i="2"/>
  <c r="AL191" i="2"/>
  <c r="AM191" i="2" s="1"/>
  <c r="AA183" i="2"/>
  <c r="AL183" i="2"/>
  <c r="AM183" i="2" s="1"/>
  <c r="AA175" i="2"/>
  <c r="AL175" i="2"/>
  <c r="AM175" i="2" s="1"/>
  <c r="AA167" i="2"/>
  <c r="AL167" i="2"/>
  <c r="AM167" i="2" s="1"/>
  <c r="AA159" i="2"/>
  <c r="AL159" i="2"/>
  <c r="AM159" i="2" s="1"/>
  <c r="AA151" i="2"/>
  <c r="AL151" i="2"/>
  <c r="AM151" i="2" s="1"/>
  <c r="AA143" i="2"/>
  <c r="AL143" i="2"/>
  <c r="AM143" i="2" s="1"/>
  <c r="AA135" i="2"/>
  <c r="AL135" i="2"/>
  <c r="AM135" i="2" s="1"/>
  <c r="AA127" i="2"/>
  <c r="AL127" i="2"/>
  <c r="AM127" i="2" s="1"/>
  <c r="AA119" i="2"/>
  <c r="AL119" i="2"/>
  <c r="AM119" i="2" s="1"/>
  <c r="AA111" i="2"/>
  <c r="AL111" i="2"/>
  <c r="AM111" i="2" s="1"/>
  <c r="AA103" i="2"/>
  <c r="AL103" i="2"/>
  <c r="AM103" i="2" s="1"/>
  <c r="AA95" i="2"/>
  <c r="AL95" i="2"/>
  <c r="AM95" i="2" s="1"/>
  <c r="AA87" i="2"/>
  <c r="AL87" i="2"/>
  <c r="AM87" i="2" s="1"/>
  <c r="AA79" i="2"/>
  <c r="AL79" i="2"/>
  <c r="AM79" i="2" s="1"/>
  <c r="AA71" i="2"/>
  <c r="AL71" i="2"/>
  <c r="AM71" i="2" s="1"/>
  <c r="AA63" i="2"/>
  <c r="AL63" i="2"/>
  <c r="AM63" i="2" s="1"/>
  <c r="AA55" i="2"/>
  <c r="AL55" i="2"/>
  <c r="AM55" i="2" s="1"/>
  <c r="AA47" i="2"/>
  <c r="AL47" i="2"/>
  <c r="AM47" i="2" s="1"/>
  <c r="AA39" i="2"/>
  <c r="AL39" i="2"/>
  <c r="AM39" i="2" s="1"/>
  <c r="AA31" i="2"/>
  <c r="AL31" i="2"/>
  <c r="AM31" i="2" s="1"/>
  <c r="AA23" i="2"/>
  <c r="AL23" i="2"/>
  <c r="AM23" i="2" s="1"/>
  <c r="AA15" i="2"/>
  <c r="AL15" i="2"/>
  <c r="AM15" i="2" s="1"/>
  <c r="AA7" i="2"/>
  <c r="AL7" i="2"/>
  <c r="AM7" i="2" s="1"/>
  <c r="AA1201" i="2"/>
  <c r="AL1201" i="2"/>
  <c r="AM1201" i="2" s="1"/>
  <c r="AA1169" i="2"/>
  <c r="AL1169" i="2"/>
  <c r="AM1169" i="2" s="1"/>
  <c r="AA1129" i="2"/>
  <c r="AL1129" i="2"/>
  <c r="AM1129" i="2" s="1"/>
  <c r="AA1089" i="2"/>
  <c r="AL1089" i="2"/>
  <c r="AM1089" i="2" s="1"/>
  <c r="AA1041" i="2"/>
  <c r="AL1041" i="2"/>
  <c r="AM1041" i="2" s="1"/>
  <c r="AA1001" i="2"/>
  <c r="AL1001" i="2"/>
  <c r="AM1001" i="2" s="1"/>
  <c r="AA969" i="2"/>
  <c r="AL969" i="2"/>
  <c r="AM969" i="2" s="1"/>
  <c r="AA929" i="2"/>
  <c r="AL929" i="2"/>
  <c r="AM929" i="2" s="1"/>
  <c r="AA881" i="2"/>
  <c r="AL881" i="2"/>
  <c r="AM881" i="2" s="1"/>
  <c r="AA841" i="2"/>
  <c r="AL841" i="2"/>
  <c r="AM841" i="2" s="1"/>
  <c r="AA801" i="2"/>
  <c r="AL801" i="2"/>
  <c r="AM801" i="2" s="1"/>
  <c r="AA753" i="2"/>
  <c r="AL753" i="2"/>
  <c r="AM753" i="2" s="1"/>
  <c r="AA713" i="2"/>
  <c r="AL713" i="2"/>
  <c r="AM713" i="2" s="1"/>
  <c r="AA673" i="2"/>
  <c r="AL673" i="2"/>
  <c r="AM673" i="2" s="1"/>
  <c r="AA633" i="2"/>
  <c r="AL633" i="2"/>
  <c r="AM633" i="2" s="1"/>
  <c r="AA585" i="2"/>
  <c r="AL585" i="2"/>
  <c r="AM585" i="2" s="1"/>
  <c r="AA545" i="2"/>
  <c r="AL545" i="2"/>
  <c r="AM545" i="2" s="1"/>
  <c r="AA505" i="2"/>
  <c r="AL505" i="2"/>
  <c r="AM505" i="2" s="1"/>
  <c r="AA457" i="2"/>
  <c r="AL457" i="2"/>
  <c r="AM457" i="2" s="1"/>
  <c r="AA417" i="2"/>
  <c r="AL417" i="2"/>
  <c r="AM417" i="2" s="1"/>
  <c r="AA369" i="2"/>
  <c r="AL369" i="2"/>
  <c r="AM369" i="2" s="1"/>
  <c r="AA329" i="2"/>
  <c r="AL329" i="2"/>
  <c r="AM329" i="2" s="1"/>
  <c r="AA281" i="2"/>
  <c r="AL281" i="2"/>
  <c r="AM281" i="2" s="1"/>
  <c r="AA241" i="2"/>
  <c r="AL241" i="2"/>
  <c r="AM241" i="2" s="1"/>
  <c r="AA209" i="2"/>
  <c r="AL209" i="2"/>
  <c r="AM209" i="2" s="1"/>
  <c r="AA161" i="2"/>
  <c r="AL161" i="2"/>
  <c r="AM161" i="2" s="1"/>
  <c r="AA129" i="2"/>
  <c r="AL129" i="2"/>
  <c r="AM129" i="2" s="1"/>
  <c r="AA97" i="2"/>
  <c r="AL97" i="2"/>
  <c r="AM97" i="2" s="1"/>
  <c r="AA65" i="2"/>
  <c r="AL65" i="2"/>
  <c r="AM65" i="2" s="1"/>
  <c r="AA33" i="2"/>
  <c r="AL33" i="2"/>
  <c r="AM33" i="2" s="1"/>
  <c r="AA1192" i="2"/>
  <c r="AL1192" i="2"/>
  <c r="AM1192" i="2" s="1"/>
  <c r="AA1160" i="2"/>
  <c r="AL1160" i="2"/>
  <c r="AM1160" i="2" s="1"/>
  <c r="AA1112" i="2"/>
  <c r="AL1112" i="2"/>
  <c r="AM1112" i="2" s="1"/>
  <c r="AA1056" i="2"/>
  <c r="AL1056" i="2"/>
  <c r="AM1056" i="2" s="1"/>
  <c r="AA1016" i="2"/>
  <c r="AL1016" i="2"/>
  <c r="AM1016" i="2" s="1"/>
  <c r="AA976" i="2"/>
  <c r="AL976" i="2"/>
  <c r="AM976" i="2" s="1"/>
  <c r="AA936" i="2"/>
  <c r="AL936" i="2"/>
  <c r="AM936" i="2" s="1"/>
  <c r="AA888" i="2"/>
  <c r="AL888" i="2"/>
  <c r="AM888" i="2" s="1"/>
  <c r="AA856" i="2"/>
  <c r="AL856" i="2"/>
  <c r="AM856" i="2" s="1"/>
  <c r="AA808" i="2"/>
  <c r="AL808" i="2"/>
  <c r="AM808" i="2" s="1"/>
  <c r="AA776" i="2"/>
  <c r="AL776" i="2"/>
  <c r="AM776" i="2" s="1"/>
  <c r="AA744" i="2"/>
  <c r="AL744" i="2"/>
  <c r="AM744" i="2" s="1"/>
  <c r="AA712" i="2"/>
  <c r="AL712" i="2"/>
  <c r="AM712" i="2" s="1"/>
  <c r="AA656" i="2"/>
  <c r="AL656" i="2"/>
  <c r="AM656" i="2" s="1"/>
  <c r="AA616" i="2"/>
  <c r="AL616" i="2"/>
  <c r="AM616" i="2" s="1"/>
  <c r="AA568" i="2"/>
  <c r="AL568" i="2"/>
  <c r="AM568" i="2" s="1"/>
  <c r="AA544" i="2"/>
  <c r="AL544" i="2"/>
  <c r="AM544" i="2" s="1"/>
  <c r="AA504" i="2"/>
  <c r="AL504" i="2"/>
  <c r="AM504" i="2" s="1"/>
  <c r="AA456" i="2"/>
  <c r="AL456" i="2"/>
  <c r="AM456" i="2" s="1"/>
  <c r="AA432" i="2"/>
  <c r="AL432" i="2"/>
  <c r="AM432" i="2" s="1"/>
  <c r="AA384" i="2"/>
  <c r="AL384" i="2"/>
  <c r="AM384" i="2" s="1"/>
  <c r="AA344" i="2"/>
  <c r="AL344" i="2"/>
  <c r="AM344" i="2" s="1"/>
  <c r="AA304" i="2"/>
  <c r="AL304" i="2"/>
  <c r="AM304" i="2" s="1"/>
  <c r="AA280" i="2"/>
  <c r="AL280" i="2"/>
  <c r="AM280" i="2" s="1"/>
  <c r="AA248" i="2"/>
  <c r="AL248" i="2"/>
  <c r="AM248" i="2" s="1"/>
  <c r="AA216" i="2"/>
  <c r="AL216" i="2"/>
  <c r="AM216" i="2" s="1"/>
  <c r="AA192" i="2"/>
  <c r="AL192" i="2"/>
  <c r="AM192" i="2" s="1"/>
  <c r="AA160" i="2"/>
  <c r="AL160" i="2"/>
  <c r="AM160" i="2" s="1"/>
  <c r="AL128" i="2"/>
  <c r="AM128" i="2" s="1"/>
  <c r="AA128" i="2"/>
  <c r="AA96" i="2"/>
  <c r="AL96" i="2"/>
  <c r="AM96" i="2" s="1"/>
  <c r="AL64" i="2"/>
  <c r="AM64" i="2" s="1"/>
  <c r="AA64" i="2"/>
  <c r="AA8" i="2"/>
  <c r="AL8" i="2"/>
  <c r="AM8" i="2" s="1"/>
  <c r="AA1198" i="2"/>
  <c r="AL1198" i="2"/>
  <c r="AM1198" i="2" s="1"/>
  <c r="AA1190" i="2"/>
  <c r="AL1190" i="2"/>
  <c r="AM1190" i="2" s="1"/>
  <c r="AA1182" i="2"/>
  <c r="AL1182" i="2"/>
  <c r="AM1182" i="2" s="1"/>
  <c r="AA1174" i="2"/>
  <c r="AL1174" i="2"/>
  <c r="AM1174" i="2" s="1"/>
  <c r="AA1166" i="2"/>
  <c r="AL1166" i="2"/>
  <c r="AM1166" i="2" s="1"/>
  <c r="AA1158" i="2"/>
  <c r="AL1158" i="2"/>
  <c r="AM1158" i="2" s="1"/>
  <c r="AA1150" i="2"/>
  <c r="AL1150" i="2"/>
  <c r="AM1150" i="2" s="1"/>
  <c r="AA1142" i="2"/>
  <c r="AL1142" i="2"/>
  <c r="AM1142" i="2" s="1"/>
  <c r="AA1134" i="2"/>
  <c r="AL1134" i="2"/>
  <c r="AM1134" i="2" s="1"/>
  <c r="AA1126" i="2"/>
  <c r="AL1126" i="2"/>
  <c r="AM1126" i="2" s="1"/>
  <c r="AA1118" i="2"/>
  <c r="AL1118" i="2"/>
  <c r="AM1118" i="2" s="1"/>
  <c r="AA1110" i="2"/>
  <c r="AL1110" i="2"/>
  <c r="AM1110" i="2" s="1"/>
  <c r="AA1102" i="2"/>
  <c r="AL1102" i="2"/>
  <c r="AM1102" i="2" s="1"/>
  <c r="AA1094" i="2"/>
  <c r="AL1094" i="2"/>
  <c r="AM1094" i="2" s="1"/>
  <c r="AA1086" i="2"/>
  <c r="AL1086" i="2"/>
  <c r="AM1086" i="2" s="1"/>
  <c r="AA1078" i="2"/>
  <c r="AL1078" i="2"/>
  <c r="AM1078" i="2" s="1"/>
  <c r="AA1070" i="2"/>
  <c r="AL1070" i="2"/>
  <c r="AM1070" i="2" s="1"/>
  <c r="AA1062" i="2"/>
  <c r="AL1062" i="2"/>
  <c r="AM1062" i="2" s="1"/>
  <c r="AA1054" i="2"/>
  <c r="AL1054" i="2"/>
  <c r="AM1054" i="2" s="1"/>
  <c r="AA1046" i="2"/>
  <c r="AL1046" i="2"/>
  <c r="AM1046" i="2" s="1"/>
  <c r="AA1038" i="2"/>
  <c r="AL1038" i="2"/>
  <c r="AM1038" i="2" s="1"/>
  <c r="AA1030" i="2"/>
  <c r="AL1030" i="2"/>
  <c r="AM1030" i="2" s="1"/>
  <c r="AA1022" i="2"/>
  <c r="AL1022" i="2"/>
  <c r="AM1022" i="2" s="1"/>
  <c r="AA1014" i="2"/>
  <c r="AL1014" i="2"/>
  <c r="AM1014" i="2" s="1"/>
  <c r="AA1006" i="2"/>
  <c r="AL1006" i="2"/>
  <c r="AM1006" i="2" s="1"/>
  <c r="AA998" i="2"/>
  <c r="AL998" i="2"/>
  <c r="AM998" i="2" s="1"/>
  <c r="AA990" i="2"/>
  <c r="AL990" i="2"/>
  <c r="AM990" i="2" s="1"/>
  <c r="AA982" i="2"/>
  <c r="AL982" i="2"/>
  <c r="AM982" i="2" s="1"/>
  <c r="AA974" i="2"/>
  <c r="AL974" i="2"/>
  <c r="AM974" i="2" s="1"/>
  <c r="AA966" i="2"/>
  <c r="AL966" i="2"/>
  <c r="AM966" i="2" s="1"/>
  <c r="AA958" i="2"/>
  <c r="AL958" i="2"/>
  <c r="AM958" i="2" s="1"/>
  <c r="AA950" i="2"/>
  <c r="AL950" i="2"/>
  <c r="AM950" i="2" s="1"/>
  <c r="AA942" i="2"/>
  <c r="AL942" i="2"/>
  <c r="AM942" i="2" s="1"/>
  <c r="AA934" i="2"/>
  <c r="AL934" i="2"/>
  <c r="AM934" i="2" s="1"/>
  <c r="AA926" i="2"/>
  <c r="AL926" i="2"/>
  <c r="AM926" i="2" s="1"/>
  <c r="AA918" i="2"/>
  <c r="AL918" i="2"/>
  <c r="AM918" i="2" s="1"/>
  <c r="AA910" i="2"/>
  <c r="AL910" i="2"/>
  <c r="AM910" i="2" s="1"/>
  <c r="AA902" i="2"/>
  <c r="AL902" i="2"/>
  <c r="AM902" i="2" s="1"/>
  <c r="AA894" i="2"/>
  <c r="AL894" i="2"/>
  <c r="AM894" i="2" s="1"/>
  <c r="AA886" i="2"/>
  <c r="AL886" i="2"/>
  <c r="AM886" i="2" s="1"/>
  <c r="AA878" i="2"/>
  <c r="AL878" i="2"/>
  <c r="AM878" i="2" s="1"/>
  <c r="AA870" i="2"/>
  <c r="AL870" i="2"/>
  <c r="AM870" i="2" s="1"/>
  <c r="AA862" i="2"/>
  <c r="AL862" i="2"/>
  <c r="AM862" i="2" s="1"/>
  <c r="AA854" i="2"/>
  <c r="AL854" i="2"/>
  <c r="AM854" i="2" s="1"/>
  <c r="AA846" i="2"/>
  <c r="AL846" i="2"/>
  <c r="AM846" i="2" s="1"/>
  <c r="AA838" i="2"/>
  <c r="AL838" i="2"/>
  <c r="AM838" i="2" s="1"/>
  <c r="AA830" i="2"/>
  <c r="AL830" i="2"/>
  <c r="AM830" i="2" s="1"/>
  <c r="AA822" i="2"/>
  <c r="AL822" i="2"/>
  <c r="AM822" i="2" s="1"/>
  <c r="AA814" i="2"/>
  <c r="AL814" i="2"/>
  <c r="AM814" i="2" s="1"/>
  <c r="AA806" i="2"/>
  <c r="AL806" i="2"/>
  <c r="AM806" i="2" s="1"/>
  <c r="AA798" i="2"/>
  <c r="AL798" i="2"/>
  <c r="AM798" i="2" s="1"/>
  <c r="AA790" i="2"/>
  <c r="AL790" i="2"/>
  <c r="AM790" i="2" s="1"/>
  <c r="AL782" i="2"/>
  <c r="AM782" i="2" s="1"/>
  <c r="AA782" i="2"/>
  <c r="AA774" i="2"/>
  <c r="AL774" i="2"/>
  <c r="AM774" i="2" s="1"/>
  <c r="AA766" i="2"/>
  <c r="AL766" i="2"/>
  <c r="AM766" i="2" s="1"/>
  <c r="AA758" i="2"/>
  <c r="AL758" i="2"/>
  <c r="AM758" i="2" s="1"/>
  <c r="AA750" i="2"/>
  <c r="AL750" i="2"/>
  <c r="AM750" i="2" s="1"/>
  <c r="AA742" i="2"/>
  <c r="AL742" i="2"/>
  <c r="AM742" i="2" s="1"/>
  <c r="AA734" i="2"/>
  <c r="AL734" i="2"/>
  <c r="AM734" i="2" s="1"/>
  <c r="AA726" i="2"/>
  <c r="AL726" i="2"/>
  <c r="AM726" i="2" s="1"/>
  <c r="AA718" i="2"/>
  <c r="AL718" i="2"/>
  <c r="AM718" i="2" s="1"/>
  <c r="AA710" i="2"/>
  <c r="AL710" i="2"/>
  <c r="AM710" i="2" s="1"/>
  <c r="AA702" i="2"/>
  <c r="AL702" i="2"/>
  <c r="AM702" i="2" s="1"/>
  <c r="AA694" i="2"/>
  <c r="AL694" i="2"/>
  <c r="AM694" i="2" s="1"/>
  <c r="AA686" i="2"/>
  <c r="AL686" i="2"/>
  <c r="AM686" i="2" s="1"/>
  <c r="AA678" i="2"/>
  <c r="AL678" i="2"/>
  <c r="AM678" i="2" s="1"/>
  <c r="AA670" i="2"/>
  <c r="AL670" i="2"/>
  <c r="AM670" i="2" s="1"/>
  <c r="AA662" i="2"/>
  <c r="AL662" i="2"/>
  <c r="AM662" i="2" s="1"/>
  <c r="AA654" i="2"/>
  <c r="AL654" i="2"/>
  <c r="AM654" i="2" s="1"/>
  <c r="AA646" i="2"/>
  <c r="AL646" i="2"/>
  <c r="AM646" i="2" s="1"/>
  <c r="AA638" i="2"/>
  <c r="AL638" i="2"/>
  <c r="AM638" i="2" s="1"/>
  <c r="AA630" i="2"/>
  <c r="AL630" i="2"/>
  <c r="AM630" i="2" s="1"/>
  <c r="AA622" i="2"/>
  <c r="AL622" i="2"/>
  <c r="AM622" i="2" s="1"/>
  <c r="AA614" i="2"/>
  <c r="AL614" i="2"/>
  <c r="AM614" i="2" s="1"/>
  <c r="AA606" i="2"/>
  <c r="AL606" i="2"/>
  <c r="AM606" i="2" s="1"/>
  <c r="AA598" i="2"/>
  <c r="AL598" i="2"/>
  <c r="AM598" i="2" s="1"/>
  <c r="AA590" i="2"/>
  <c r="AL590" i="2"/>
  <c r="AM590" i="2" s="1"/>
  <c r="AA582" i="2"/>
  <c r="AL582" i="2"/>
  <c r="AM582" i="2" s="1"/>
  <c r="AA574" i="2"/>
  <c r="AL574" i="2"/>
  <c r="AM574" i="2" s="1"/>
  <c r="AA566" i="2"/>
  <c r="AL566" i="2"/>
  <c r="AM566" i="2" s="1"/>
  <c r="AA558" i="2"/>
  <c r="AL558" i="2"/>
  <c r="AM558" i="2" s="1"/>
  <c r="AA550" i="2"/>
  <c r="AL550" i="2"/>
  <c r="AM550" i="2" s="1"/>
  <c r="AA542" i="2"/>
  <c r="AL542" i="2"/>
  <c r="AM542" i="2" s="1"/>
  <c r="AA534" i="2"/>
  <c r="AL534" i="2"/>
  <c r="AM534" i="2" s="1"/>
  <c r="AA526" i="2"/>
  <c r="AL526" i="2"/>
  <c r="AM526" i="2" s="1"/>
  <c r="AA518" i="2"/>
  <c r="AL518" i="2"/>
  <c r="AM518" i="2" s="1"/>
  <c r="AA510" i="2"/>
  <c r="AL510" i="2"/>
  <c r="AM510" i="2" s="1"/>
  <c r="AA502" i="2"/>
  <c r="AL502" i="2"/>
  <c r="AM502" i="2" s="1"/>
  <c r="AA494" i="2"/>
  <c r="AL494" i="2"/>
  <c r="AM494" i="2" s="1"/>
  <c r="AA486" i="2"/>
  <c r="AL486" i="2"/>
  <c r="AM486" i="2" s="1"/>
  <c r="AA478" i="2"/>
  <c r="AL478" i="2"/>
  <c r="AM478" i="2" s="1"/>
  <c r="AA470" i="2"/>
  <c r="AL470" i="2"/>
  <c r="AM470" i="2" s="1"/>
  <c r="AA462" i="2"/>
  <c r="AL462" i="2"/>
  <c r="AM462" i="2" s="1"/>
  <c r="AA454" i="2"/>
  <c r="AL454" i="2"/>
  <c r="AM454" i="2" s="1"/>
  <c r="AA446" i="2"/>
  <c r="AL446" i="2"/>
  <c r="AM446" i="2" s="1"/>
  <c r="AA438" i="2"/>
  <c r="AL438" i="2"/>
  <c r="AM438" i="2" s="1"/>
  <c r="AA430" i="2"/>
  <c r="AL430" i="2"/>
  <c r="AM430" i="2" s="1"/>
  <c r="AA422" i="2"/>
  <c r="AL422" i="2"/>
  <c r="AM422" i="2" s="1"/>
  <c r="AA414" i="2"/>
  <c r="AL414" i="2"/>
  <c r="AM414" i="2" s="1"/>
  <c r="AA406" i="2"/>
  <c r="AL406" i="2"/>
  <c r="AM406" i="2" s="1"/>
  <c r="AA398" i="2"/>
  <c r="AL398" i="2"/>
  <c r="AM398" i="2" s="1"/>
  <c r="AA390" i="2"/>
  <c r="AL390" i="2"/>
  <c r="AM390" i="2" s="1"/>
  <c r="AA382" i="2"/>
  <c r="AL382" i="2"/>
  <c r="AM382" i="2" s="1"/>
  <c r="AA374" i="2"/>
  <c r="AL374" i="2"/>
  <c r="AM374" i="2" s="1"/>
  <c r="AA366" i="2"/>
  <c r="AL366" i="2"/>
  <c r="AM366" i="2" s="1"/>
  <c r="AA358" i="2"/>
  <c r="AL358" i="2"/>
  <c r="AM358" i="2" s="1"/>
  <c r="AA350" i="2"/>
  <c r="AL350" i="2"/>
  <c r="AM350" i="2" s="1"/>
  <c r="AA342" i="2"/>
  <c r="AL342" i="2"/>
  <c r="AM342" i="2" s="1"/>
  <c r="AA334" i="2"/>
  <c r="AL334" i="2"/>
  <c r="AM334" i="2" s="1"/>
  <c r="AA326" i="2"/>
  <c r="AL326" i="2"/>
  <c r="AM326" i="2" s="1"/>
  <c r="AA318" i="2"/>
  <c r="AL318" i="2"/>
  <c r="AM318" i="2" s="1"/>
  <c r="AA310" i="2"/>
  <c r="AL310" i="2"/>
  <c r="AM310" i="2" s="1"/>
  <c r="AA302" i="2"/>
  <c r="AL302" i="2"/>
  <c r="AM302" i="2" s="1"/>
  <c r="AA294" i="2"/>
  <c r="AL294" i="2"/>
  <c r="AM294" i="2" s="1"/>
  <c r="AA286" i="2"/>
  <c r="AL286" i="2"/>
  <c r="AM286" i="2" s="1"/>
  <c r="AA278" i="2"/>
  <c r="AL278" i="2"/>
  <c r="AM278" i="2" s="1"/>
  <c r="AA270" i="2"/>
  <c r="AL270" i="2"/>
  <c r="AM270" i="2" s="1"/>
  <c r="AA262" i="2"/>
  <c r="AL262" i="2"/>
  <c r="AM262" i="2" s="1"/>
  <c r="AA254" i="2"/>
  <c r="AL254" i="2"/>
  <c r="AM254" i="2" s="1"/>
  <c r="AA246" i="2"/>
  <c r="AL246" i="2"/>
  <c r="AM246" i="2" s="1"/>
  <c r="AA238" i="2"/>
  <c r="AL238" i="2"/>
  <c r="AM238" i="2" s="1"/>
  <c r="AA230" i="2"/>
  <c r="AL230" i="2"/>
  <c r="AM230" i="2" s="1"/>
  <c r="AA222" i="2"/>
  <c r="AL222" i="2"/>
  <c r="AM222" i="2" s="1"/>
  <c r="AA214" i="2"/>
  <c r="AL214" i="2"/>
  <c r="AM214" i="2" s="1"/>
  <c r="AA206" i="2"/>
  <c r="AL206" i="2"/>
  <c r="AM206" i="2" s="1"/>
  <c r="AA198" i="2"/>
  <c r="AL198" i="2"/>
  <c r="AM198" i="2" s="1"/>
  <c r="AL190" i="2"/>
  <c r="AM190" i="2" s="1"/>
  <c r="AA190" i="2"/>
  <c r="AA182" i="2"/>
  <c r="AL182" i="2"/>
  <c r="AM182" i="2" s="1"/>
  <c r="AA174" i="2"/>
  <c r="AL174" i="2"/>
  <c r="AM174" i="2" s="1"/>
  <c r="AA166" i="2"/>
  <c r="AL166" i="2"/>
  <c r="AM166" i="2" s="1"/>
  <c r="AA158" i="2"/>
  <c r="AL158" i="2"/>
  <c r="AM158" i="2" s="1"/>
  <c r="AL150" i="2"/>
  <c r="AM150" i="2" s="1"/>
  <c r="AA150" i="2"/>
  <c r="AA142" i="2"/>
  <c r="AL142" i="2"/>
  <c r="AM142" i="2" s="1"/>
  <c r="AA134" i="2"/>
  <c r="AL134" i="2"/>
  <c r="AM134" i="2" s="1"/>
  <c r="AL126" i="2"/>
  <c r="AM126" i="2" s="1"/>
  <c r="AA126" i="2"/>
  <c r="AA118" i="2"/>
  <c r="AL118" i="2"/>
  <c r="AM118" i="2" s="1"/>
  <c r="AA110" i="2"/>
  <c r="AL110" i="2"/>
  <c r="AM110" i="2" s="1"/>
  <c r="AA102" i="2"/>
  <c r="AL102" i="2"/>
  <c r="AM102" i="2" s="1"/>
  <c r="AA94" i="2"/>
  <c r="AL94" i="2"/>
  <c r="AM94" i="2" s="1"/>
  <c r="AA86" i="2"/>
  <c r="AL86" i="2"/>
  <c r="AM86" i="2" s="1"/>
  <c r="AA78" i="2"/>
  <c r="AL78" i="2"/>
  <c r="AM78" i="2" s="1"/>
  <c r="AA70" i="2"/>
  <c r="AL70" i="2"/>
  <c r="AM70" i="2" s="1"/>
  <c r="AL62" i="2"/>
  <c r="AM62" i="2" s="1"/>
  <c r="AA62" i="2"/>
  <c r="AA54" i="2"/>
  <c r="AL54" i="2"/>
  <c r="AM54" i="2" s="1"/>
  <c r="AA46" i="2"/>
  <c r="AL46" i="2"/>
  <c r="AM46" i="2" s="1"/>
  <c r="AA38" i="2"/>
  <c r="AL38" i="2"/>
  <c r="AM38" i="2" s="1"/>
  <c r="AA30" i="2"/>
  <c r="AL30" i="2"/>
  <c r="AM30" i="2" s="1"/>
  <c r="AL22" i="2"/>
  <c r="AM22" i="2" s="1"/>
  <c r="AA22" i="2"/>
  <c r="AA14" i="2"/>
  <c r="AL14" i="2"/>
  <c r="AM14" i="2" s="1"/>
  <c r="AA6" i="2"/>
  <c r="AL6" i="2"/>
  <c r="AM6" i="2" s="1"/>
  <c r="AA1153" i="2"/>
  <c r="AL1153" i="2"/>
  <c r="AM1153" i="2" s="1"/>
  <c r="AA1105" i="2"/>
  <c r="AL1105" i="2"/>
  <c r="AM1105" i="2" s="1"/>
  <c r="AA1073" i="2"/>
  <c r="AL1073" i="2"/>
  <c r="AM1073" i="2" s="1"/>
  <c r="AA1017" i="2"/>
  <c r="AL1017" i="2"/>
  <c r="AM1017" i="2" s="1"/>
  <c r="AA961" i="2"/>
  <c r="AL961" i="2"/>
  <c r="AM961" i="2" s="1"/>
  <c r="AA897" i="2"/>
  <c r="AL897" i="2"/>
  <c r="AM897" i="2" s="1"/>
  <c r="AA849" i="2"/>
  <c r="AL849" i="2"/>
  <c r="AM849" i="2" s="1"/>
  <c r="AA785" i="2"/>
  <c r="AL785" i="2"/>
  <c r="AM785" i="2" s="1"/>
  <c r="AA721" i="2"/>
  <c r="AL721" i="2"/>
  <c r="AM721" i="2" s="1"/>
  <c r="AA657" i="2"/>
  <c r="AL657" i="2"/>
  <c r="AM657" i="2" s="1"/>
  <c r="AA617" i="2"/>
  <c r="AL617" i="2"/>
  <c r="AM617" i="2" s="1"/>
  <c r="AA553" i="2"/>
  <c r="AL553" i="2"/>
  <c r="AM553" i="2" s="1"/>
  <c r="AA489" i="2"/>
  <c r="AL489" i="2"/>
  <c r="AM489" i="2" s="1"/>
  <c r="AA441" i="2"/>
  <c r="AL441" i="2"/>
  <c r="AM441" i="2" s="1"/>
  <c r="AA393" i="2"/>
  <c r="AL393" i="2"/>
  <c r="AM393" i="2" s="1"/>
  <c r="AA337" i="2"/>
  <c r="AL337" i="2"/>
  <c r="AM337" i="2" s="1"/>
  <c r="AA273" i="2"/>
  <c r="AL273" i="2"/>
  <c r="AM273" i="2" s="1"/>
  <c r="AA193" i="2"/>
  <c r="AL193" i="2"/>
  <c r="AM193" i="2" s="1"/>
  <c r="AA25" i="2"/>
  <c r="AL25" i="2"/>
  <c r="AM25" i="2" s="1"/>
  <c r="AA1144" i="2"/>
  <c r="AL1144" i="2"/>
  <c r="AM1144" i="2" s="1"/>
  <c r="AA1080" i="2"/>
  <c r="AL1080" i="2"/>
  <c r="AM1080" i="2" s="1"/>
  <c r="AA1024" i="2"/>
  <c r="AL1024" i="2"/>
  <c r="AM1024" i="2" s="1"/>
  <c r="AA960" i="2"/>
  <c r="AL960" i="2"/>
  <c r="AM960" i="2" s="1"/>
  <c r="AA896" i="2"/>
  <c r="AL896" i="2"/>
  <c r="AM896" i="2" s="1"/>
  <c r="AA832" i="2"/>
  <c r="AL832" i="2"/>
  <c r="AM832" i="2" s="1"/>
  <c r="AA760" i="2"/>
  <c r="AL760" i="2"/>
  <c r="AM760" i="2" s="1"/>
  <c r="AA680" i="2"/>
  <c r="AL680" i="2"/>
  <c r="AM680" i="2" s="1"/>
  <c r="AA592" i="2"/>
  <c r="AL592" i="2"/>
  <c r="AM592" i="2" s="1"/>
  <c r="AA496" i="2"/>
  <c r="AL496" i="2"/>
  <c r="AM496" i="2" s="1"/>
  <c r="AA376" i="2"/>
  <c r="AL376" i="2"/>
  <c r="AM376" i="2" s="1"/>
  <c r="AA24" i="2"/>
  <c r="AL24" i="2"/>
  <c r="AM24" i="2" s="1"/>
  <c r="AA1197" i="2"/>
  <c r="AL1197" i="2"/>
  <c r="AM1197" i="2" s="1"/>
  <c r="AA1189" i="2"/>
  <c r="AL1189" i="2"/>
  <c r="AM1189" i="2" s="1"/>
  <c r="AA1181" i="2"/>
  <c r="AL1181" i="2"/>
  <c r="AM1181" i="2" s="1"/>
  <c r="AA1173" i="2"/>
  <c r="AL1173" i="2"/>
  <c r="AM1173" i="2" s="1"/>
  <c r="AA1165" i="2"/>
  <c r="AL1165" i="2"/>
  <c r="AM1165" i="2" s="1"/>
  <c r="AA1157" i="2"/>
  <c r="AL1157" i="2"/>
  <c r="AM1157" i="2" s="1"/>
  <c r="AA1149" i="2"/>
  <c r="AL1149" i="2"/>
  <c r="AM1149" i="2" s="1"/>
  <c r="AA1141" i="2"/>
  <c r="AL1141" i="2"/>
  <c r="AM1141" i="2" s="1"/>
  <c r="AA1133" i="2"/>
  <c r="AL1133" i="2"/>
  <c r="AM1133" i="2" s="1"/>
  <c r="AA1125" i="2"/>
  <c r="AL1125" i="2"/>
  <c r="AM1125" i="2" s="1"/>
  <c r="AA1117" i="2"/>
  <c r="AL1117" i="2"/>
  <c r="AM1117" i="2" s="1"/>
  <c r="AA1109" i="2"/>
  <c r="AL1109" i="2"/>
  <c r="AM1109" i="2" s="1"/>
  <c r="AA1101" i="2"/>
  <c r="AL1101" i="2"/>
  <c r="AM1101" i="2" s="1"/>
  <c r="AA1093" i="2"/>
  <c r="AL1093" i="2"/>
  <c r="AM1093" i="2" s="1"/>
  <c r="AA1085" i="2"/>
  <c r="AL1085" i="2"/>
  <c r="AM1085" i="2" s="1"/>
  <c r="AA1077" i="2"/>
  <c r="AL1077" i="2"/>
  <c r="AM1077" i="2" s="1"/>
  <c r="AA1069" i="2"/>
  <c r="AL1069" i="2"/>
  <c r="AM1069" i="2" s="1"/>
  <c r="AA1061" i="2"/>
  <c r="AL1061" i="2"/>
  <c r="AM1061" i="2" s="1"/>
  <c r="AA1053" i="2"/>
  <c r="AL1053" i="2"/>
  <c r="AM1053" i="2" s="1"/>
  <c r="AA1045" i="2"/>
  <c r="AL1045" i="2"/>
  <c r="AM1045" i="2" s="1"/>
  <c r="AA1037" i="2"/>
  <c r="AL1037" i="2"/>
  <c r="AM1037" i="2" s="1"/>
  <c r="AA1029" i="2"/>
  <c r="AL1029" i="2"/>
  <c r="AM1029" i="2" s="1"/>
  <c r="AA1021" i="2"/>
  <c r="AL1021" i="2"/>
  <c r="AM1021" i="2" s="1"/>
  <c r="AA1013" i="2"/>
  <c r="AL1013" i="2"/>
  <c r="AM1013" i="2" s="1"/>
  <c r="AA1005" i="2"/>
  <c r="AL1005" i="2"/>
  <c r="AM1005" i="2" s="1"/>
  <c r="AA997" i="2"/>
  <c r="AL997" i="2"/>
  <c r="AM997" i="2" s="1"/>
  <c r="AA989" i="2"/>
  <c r="AL989" i="2"/>
  <c r="AM989" i="2" s="1"/>
  <c r="AA981" i="2"/>
  <c r="AL981" i="2"/>
  <c r="AM981" i="2" s="1"/>
  <c r="AA973" i="2"/>
  <c r="AL973" i="2"/>
  <c r="AM973" i="2" s="1"/>
  <c r="AA965" i="2"/>
  <c r="AL965" i="2"/>
  <c r="AM965" i="2" s="1"/>
  <c r="AA957" i="2"/>
  <c r="AL957" i="2"/>
  <c r="AM957" i="2" s="1"/>
  <c r="AA949" i="2"/>
  <c r="AL949" i="2"/>
  <c r="AM949" i="2" s="1"/>
  <c r="AA941" i="2"/>
  <c r="AL941" i="2"/>
  <c r="AM941" i="2" s="1"/>
  <c r="AA933" i="2"/>
  <c r="AL933" i="2"/>
  <c r="AM933" i="2" s="1"/>
  <c r="AA925" i="2"/>
  <c r="AL925" i="2"/>
  <c r="AM925" i="2" s="1"/>
  <c r="AA917" i="2"/>
  <c r="AL917" i="2"/>
  <c r="AM917" i="2" s="1"/>
  <c r="AA909" i="2"/>
  <c r="AL909" i="2"/>
  <c r="AM909" i="2" s="1"/>
  <c r="AA901" i="2"/>
  <c r="AL901" i="2"/>
  <c r="AM901" i="2" s="1"/>
  <c r="AA893" i="2"/>
  <c r="AL893" i="2"/>
  <c r="AM893" i="2" s="1"/>
  <c r="AA885" i="2"/>
  <c r="AL885" i="2"/>
  <c r="AM885" i="2" s="1"/>
  <c r="AA877" i="2"/>
  <c r="AL877" i="2"/>
  <c r="AM877" i="2" s="1"/>
  <c r="AA869" i="2"/>
  <c r="AL869" i="2"/>
  <c r="AM869" i="2" s="1"/>
  <c r="AA861" i="2"/>
  <c r="AL861" i="2"/>
  <c r="AM861" i="2" s="1"/>
  <c r="AA853" i="2"/>
  <c r="AL853" i="2"/>
  <c r="AM853" i="2" s="1"/>
  <c r="AA845" i="2"/>
  <c r="AL845" i="2"/>
  <c r="AM845" i="2" s="1"/>
  <c r="AA837" i="2"/>
  <c r="AL837" i="2"/>
  <c r="AM837" i="2" s="1"/>
  <c r="AA829" i="2"/>
  <c r="AL829" i="2"/>
  <c r="AM829" i="2" s="1"/>
  <c r="AA821" i="2"/>
  <c r="AL821" i="2"/>
  <c r="AM821" i="2" s="1"/>
  <c r="AA813" i="2"/>
  <c r="AL813" i="2"/>
  <c r="AM813" i="2" s="1"/>
  <c r="AA805" i="2"/>
  <c r="AL805" i="2"/>
  <c r="AM805" i="2" s="1"/>
  <c r="AA797" i="2"/>
  <c r="AL797" i="2"/>
  <c r="AM797" i="2" s="1"/>
  <c r="AA789" i="2"/>
  <c r="AL789" i="2"/>
  <c r="AM789" i="2" s="1"/>
  <c r="AA781" i="2"/>
  <c r="AL781" i="2"/>
  <c r="AM781" i="2" s="1"/>
  <c r="AA773" i="2"/>
  <c r="AL773" i="2"/>
  <c r="AM773" i="2" s="1"/>
  <c r="AA765" i="2"/>
  <c r="AL765" i="2"/>
  <c r="AM765" i="2" s="1"/>
  <c r="AA757" i="2"/>
  <c r="AL757" i="2"/>
  <c r="AM757" i="2" s="1"/>
  <c r="AA749" i="2"/>
  <c r="AL749" i="2"/>
  <c r="AM749" i="2" s="1"/>
  <c r="AA741" i="2"/>
  <c r="AL741" i="2"/>
  <c r="AM741" i="2" s="1"/>
  <c r="AA733" i="2"/>
  <c r="AL733" i="2"/>
  <c r="AM733" i="2" s="1"/>
  <c r="AA725" i="2"/>
  <c r="AL725" i="2"/>
  <c r="AM725" i="2" s="1"/>
  <c r="AA717" i="2"/>
  <c r="AL717" i="2"/>
  <c r="AM717" i="2" s="1"/>
  <c r="AA709" i="2"/>
  <c r="AL709" i="2"/>
  <c r="AM709" i="2" s="1"/>
  <c r="AA701" i="2"/>
  <c r="AL701" i="2"/>
  <c r="AM701" i="2" s="1"/>
  <c r="AA693" i="2"/>
  <c r="AL693" i="2"/>
  <c r="AM693" i="2" s="1"/>
  <c r="AA685" i="2"/>
  <c r="AL685" i="2"/>
  <c r="AM685" i="2" s="1"/>
  <c r="AA677" i="2"/>
  <c r="AL677" i="2"/>
  <c r="AM677" i="2" s="1"/>
  <c r="AA669" i="2"/>
  <c r="AL669" i="2"/>
  <c r="AM669" i="2" s="1"/>
  <c r="AA661" i="2"/>
  <c r="AL661" i="2"/>
  <c r="AM661" i="2" s="1"/>
  <c r="AA653" i="2"/>
  <c r="AL653" i="2"/>
  <c r="AM653" i="2" s="1"/>
  <c r="AA645" i="2"/>
  <c r="AL645" i="2"/>
  <c r="AM645" i="2" s="1"/>
  <c r="AA637" i="2"/>
  <c r="AL637" i="2"/>
  <c r="AM637" i="2" s="1"/>
  <c r="AA629" i="2"/>
  <c r="AL629" i="2"/>
  <c r="AM629" i="2" s="1"/>
  <c r="AA621" i="2"/>
  <c r="AL621" i="2"/>
  <c r="AM621" i="2" s="1"/>
  <c r="AA613" i="2"/>
  <c r="AL613" i="2"/>
  <c r="AM613" i="2" s="1"/>
  <c r="AA605" i="2"/>
  <c r="AL605" i="2"/>
  <c r="AM605" i="2" s="1"/>
  <c r="AA597" i="2"/>
  <c r="AL597" i="2"/>
  <c r="AM597" i="2" s="1"/>
  <c r="AA589" i="2"/>
  <c r="AL589" i="2"/>
  <c r="AM589" i="2" s="1"/>
  <c r="AA581" i="2"/>
  <c r="AL581" i="2"/>
  <c r="AM581" i="2" s="1"/>
  <c r="AA573" i="2"/>
  <c r="AL573" i="2"/>
  <c r="AM573" i="2" s="1"/>
  <c r="AA565" i="2"/>
  <c r="AL565" i="2"/>
  <c r="AM565" i="2" s="1"/>
  <c r="AA557" i="2"/>
  <c r="AL557" i="2"/>
  <c r="AM557" i="2" s="1"/>
  <c r="AA549" i="2"/>
  <c r="AL549" i="2"/>
  <c r="AM549" i="2" s="1"/>
  <c r="AA541" i="2"/>
  <c r="AL541" i="2"/>
  <c r="AM541" i="2" s="1"/>
  <c r="AA533" i="2"/>
  <c r="AL533" i="2"/>
  <c r="AM533" i="2" s="1"/>
  <c r="AA525" i="2"/>
  <c r="AL525" i="2"/>
  <c r="AM525" i="2" s="1"/>
  <c r="AA517" i="2"/>
  <c r="AL517" i="2"/>
  <c r="AM517" i="2" s="1"/>
  <c r="AA509" i="2"/>
  <c r="AL509" i="2"/>
  <c r="AM509" i="2" s="1"/>
  <c r="AA501" i="2"/>
  <c r="AL501" i="2"/>
  <c r="AM501" i="2" s="1"/>
  <c r="AA493" i="2"/>
  <c r="AL493" i="2"/>
  <c r="AM493" i="2" s="1"/>
  <c r="AA485" i="2"/>
  <c r="AL485" i="2"/>
  <c r="AM485" i="2" s="1"/>
  <c r="AA477" i="2"/>
  <c r="AL477" i="2"/>
  <c r="AM477" i="2" s="1"/>
  <c r="AA469" i="2"/>
  <c r="AL469" i="2"/>
  <c r="AM469" i="2" s="1"/>
  <c r="AA461" i="2"/>
  <c r="AL461" i="2"/>
  <c r="AM461" i="2" s="1"/>
  <c r="AA453" i="2"/>
  <c r="AL453" i="2"/>
  <c r="AM453" i="2" s="1"/>
  <c r="AA445" i="2"/>
  <c r="AL445" i="2"/>
  <c r="AM445" i="2" s="1"/>
  <c r="AA437" i="2"/>
  <c r="AL437" i="2"/>
  <c r="AM437" i="2" s="1"/>
  <c r="AA429" i="2"/>
  <c r="AL429" i="2"/>
  <c r="AM429" i="2" s="1"/>
  <c r="AA421" i="2"/>
  <c r="AL421" i="2"/>
  <c r="AM421" i="2" s="1"/>
  <c r="AA413" i="2"/>
  <c r="AL413" i="2"/>
  <c r="AM413" i="2" s="1"/>
  <c r="AA405" i="2"/>
  <c r="AL405" i="2"/>
  <c r="AM405" i="2" s="1"/>
  <c r="AA397" i="2"/>
  <c r="AL397" i="2"/>
  <c r="AM397" i="2" s="1"/>
  <c r="AA389" i="2"/>
  <c r="AL389" i="2"/>
  <c r="AM389" i="2" s="1"/>
  <c r="AA381" i="2"/>
  <c r="AL381" i="2"/>
  <c r="AM381" i="2" s="1"/>
  <c r="AA373" i="2"/>
  <c r="AL373" i="2"/>
  <c r="AM373" i="2" s="1"/>
  <c r="AA365" i="2"/>
  <c r="AL365" i="2"/>
  <c r="AM365" i="2" s="1"/>
  <c r="AA357" i="2"/>
  <c r="AL357" i="2"/>
  <c r="AM357" i="2" s="1"/>
  <c r="AA349" i="2"/>
  <c r="AL349" i="2"/>
  <c r="AM349" i="2" s="1"/>
  <c r="AA341" i="2"/>
  <c r="AL341" i="2"/>
  <c r="AM341" i="2" s="1"/>
  <c r="AA333" i="2"/>
  <c r="AL333" i="2"/>
  <c r="AM333" i="2" s="1"/>
  <c r="AA325" i="2"/>
  <c r="AL325" i="2"/>
  <c r="AM325" i="2" s="1"/>
  <c r="AA317" i="2"/>
  <c r="AL317" i="2"/>
  <c r="AM317" i="2" s="1"/>
  <c r="AA309" i="2"/>
  <c r="AL309" i="2"/>
  <c r="AM309" i="2" s="1"/>
  <c r="AA301" i="2"/>
  <c r="AL301" i="2"/>
  <c r="AM301" i="2" s="1"/>
  <c r="AA293" i="2"/>
  <c r="AL293" i="2"/>
  <c r="AM293" i="2" s="1"/>
  <c r="AA285" i="2"/>
  <c r="AL285" i="2"/>
  <c r="AM285" i="2" s="1"/>
  <c r="AA277" i="2"/>
  <c r="AL277" i="2"/>
  <c r="AM277" i="2" s="1"/>
  <c r="AA269" i="2"/>
  <c r="AL269" i="2"/>
  <c r="AM269" i="2" s="1"/>
  <c r="AA261" i="2"/>
  <c r="AL261" i="2"/>
  <c r="AM261" i="2" s="1"/>
  <c r="AA253" i="2"/>
  <c r="AL253" i="2"/>
  <c r="AM253" i="2" s="1"/>
  <c r="AA245" i="2"/>
  <c r="AL245" i="2"/>
  <c r="AM245" i="2" s="1"/>
  <c r="AA237" i="2"/>
  <c r="AL237" i="2"/>
  <c r="AM237" i="2" s="1"/>
  <c r="AA229" i="2"/>
  <c r="AL229" i="2"/>
  <c r="AM229" i="2" s="1"/>
  <c r="AA221" i="2"/>
  <c r="AL221" i="2"/>
  <c r="AM221" i="2" s="1"/>
  <c r="AA213" i="2"/>
  <c r="AL213" i="2"/>
  <c r="AM213" i="2" s="1"/>
  <c r="AA205" i="2"/>
  <c r="AL205" i="2"/>
  <c r="AM205" i="2" s="1"/>
  <c r="AA197" i="2"/>
  <c r="AL197" i="2"/>
  <c r="AM197" i="2" s="1"/>
  <c r="AA189" i="2"/>
  <c r="AL189" i="2"/>
  <c r="AM189" i="2" s="1"/>
  <c r="AA181" i="2"/>
  <c r="AL181" i="2"/>
  <c r="AM181" i="2" s="1"/>
  <c r="AL173" i="2"/>
  <c r="AM173" i="2" s="1"/>
  <c r="AA173" i="2"/>
  <c r="AA165" i="2"/>
  <c r="AL165" i="2"/>
  <c r="AM165" i="2" s="1"/>
  <c r="AA157" i="2"/>
  <c r="AL157" i="2"/>
  <c r="AM157" i="2" s="1"/>
  <c r="AL149" i="2"/>
  <c r="AM149" i="2" s="1"/>
  <c r="AA149" i="2"/>
  <c r="AA141" i="2"/>
  <c r="AL141" i="2"/>
  <c r="AM141" i="2" s="1"/>
  <c r="AA133" i="2"/>
  <c r="AL133" i="2"/>
  <c r="AM133" i="2" s="1"/>
  <c r="AA125" i="2"/>
  <c r="AL125" i="2"/>
  <c r="AM125" i="2" s="1"/>
  <c r="AA117" i="2"/>
  <c r="AL117" i="2"/>
  <c r="AM117" i="2" s="1"/>
  <c r="AL109" i="2"/>
  <c r="AM109" i="2" s="1"/>
  <c r="AA109" i="2"/>
  <c r="AA101" i="2"/>
  <c r="AL101" i="2"/>
  <c r="AM101" i="2" s="1"/>
  <c r="AA93" i="2"/>
  <c r="AL93" i="2"/>
  <c r="AM93" i="2" s="1"/>
  <c r="AA85" i="2"/>
  <c r="AL85" i="2"/>
  <c r="AM85" i="2" s="1"/>
  <c r="AA77" i="2"/>
  <c r="AL77" i="2"/>
  <c r="AM77" i="2" s="1"/>
  <c r="AA69" i="2"/>
  <c r="AL69" i="2"/>
  <c r="AM69" i="2" s="1"/>
  <c r="AA61" i="2"/>
  <c r="AL61" i="2"/>
  <c r="AM61" i="2" s="1"/>
  <c r="AA53" i="2"/>
  <c r="AL53" i="2"/>
  <c r="AM53" i="2" s="1"/>
  <c r="AL45" i="2"/>
  <c r="AM45" i="2" s="1"/>
  <c r="AA45" i="2"/>
  <c r="AA37" i="2"/>
  <c r="AL37" i="2"/>
  <c r="AM37" i="2" s="1"/>
  <c r="AA29" i="2"/>
  <c r="AL29" i="2"/>
  <c r="AM29" i="2" s="1"/>
  <c r="AL21" i="2"/>
  <c r="AM21" i="2" s="1"/>
  <c r="AA21" i="2"/>
  <c r="AA13" i="2"/>
  <c r="AL13" i="2"/>
  <c r="AM13" i="2" s="1"/>
  <c r="AA5" i="2"/>
  <c r="AL5" i="2"/>
  <c r="AM5" i="2" s="1"/>
  <c r="AA1193" i="2"/>
  <c r="AL1193" i="2"/>
  <c r="AM1193" i="2" s="1"/>
  <c r="AA1113" i="2"/>
  <c r="AL1113" i="2"/>
  <c r="AM1113" i="2" s="1"/>
  <c r="AA1057" i="2"/>
  <c r="AL1057" i="2"/>
  <c r="AM1057" i="2" s="1"/>
  <c r="AA985" i="2"/>
  <c r="AL985" i="2"/>
  <c r="AM985" i="2" s="1"/>
  <c r="AA913" i="2"/>
  <c r="AL913" i="2"/>
  <c r="AM913" i="2" s="1"/>
  <c r="AA833" i="2"/>
  <c r="AL833" i="2"/>
  <c r="AM833" i="2" s="1"/>
  <c r="AA761" i="2"/>
  <c r="AL761" i="2"/>
  <c r="AM761" i="2" s="1"/>
  <c r="AA697" i="2"/>
  <c r="AL697" i="2"/>
  <c r="AM697" i="2" s="1"/>
  <c r="AA609" i="2"/>
  <c r="AL609" i="2"/>
  <c r="AM609" i="2" s="1"/>
  <c r="AA529" i="2"/>
  <c r="AL529" i="2"/>
  <c r="AM529" i="2" s="1"/>
  <c r="AA449" i="2"/>
  <c r="AL449" i="2"/>
  <c r="AM449" i="2" s="1"/>
  <c r="AA385" i="2"/>
  <c r="AL385" i="2"/>
  <c r="AM385" i="2" s="1"/>
  <c r="AA313" i="2"/>
  <c r="AL313" i="2"/>
  <c r="AM313" i="2" s="1"/>
  <c r="AA257" i="2"/>
  <c r="AL257" i="2"/>
  <c r="AM257" i="2" s="1"/>
  <c r="AA177" i="2"/>
  <c r="AL177" i="2"/>
  <c r="AM177" i="2" s="1"/>
  <c r="AA49" i="2"/>
  <c r="AL49" i="2"/>
  <c r="AM49" i="2" s="1"/>
  <c r="AA1184" i="2"/>
  <c r="AL1184" i="2"/>
  <c r="AM1184" i="2" s="1"/>
  <c r="AA1128" i="2"/>
  <c r="AL1128" i="2"/>
  <c r="AM1128" i="2" s="1"/>
  <c r="AA1072" i="2"/>
  <c r="AL1072" i="2"/>
  <c r="AM1072" i="2" s="1"/>
  <c r="AA1008" i="2"/>
  <c r="AL1008" i="2"/>
  <c r="AM1008" i="2" s="1"/>
  <c r="AA928" i="2"/>
  <c r="AL928" i="2"/>
  <c r="AM928" i="2" s="1"/>
  <c r="AA848" i="2"/>
  <c r="AL848" i="2"/>
  <c r="AM848" i="2" s="1"/>
  <c r="AA768" i="2"/>
  <c r="AL768" i="2"/>
  <c r="AM768" i="2" s="1"/>
  <c r="AA704" i="2"/>
  <c r="AL704" i="2"/>
  <c r="AM704" i="2" s="1"/>
  <c r="AA632" i="2"/>
  <c r="AL632" i="2"/>
  <c r="AM632" i="2" s="1"/>
  <c r="AA584" i="2"/>
  <c r="AL584" i="2"/>
  <c r="AM584" i="2" s="1"/>
  <c r="AA528" i="2"/>
  <c r="AL528" i="2"/>
  <c r="AM528" i="2" s="1"/>
  <c r="AA464" i="2"/>
  <c r="AL464" i="2"/>
  <c r="AM464" i="2" s="1"/>
  <c r="AL416" i="2"/>
  <c r="AM416" i="2" s="1"/>
  <c r="AA416" i="2"/>
  <c r="AA328" i="2"/>
  <c r="AL328" i="2"/>
  <c r="AM328" i="2" s="1"/>
  <c r="AL40" i="2"/>
  <c r="AM40" i="2" s="1"/>
  <c r="AA40" i="2"/>
  <c r="AA1180" i="2"/>
  <c r="AL1180" i="2"/>
  <c r="AM1180" i="2" s="1"/>
  <c r="AA1140" i="2"/>
  <c r="AL1140" i="2"/>
  <c r="AM1140" i="2" s="1"/>
  <c r="AA1108" i="2"/>
  <c r="AL1108" i="2"/>
  <c r="AM1108" i="2" s="1"/>
  <c r="AA1076" i="2"/>
  <c r="AL1076" i="2"/>
  <c r="AM1076" i="2" s="1"/>
  <c r="AA1052" i="2"/>
  <c r="AL1052" i="2"/>
  <c r="AM1052" i="2" s="1"/>
  <c r="AA1036" i="2"/>
  <c r="AL1036" i="2"/>
  <c r="AM1036" i="2" s="1"/>
  <c r="AA1020" i="2"/>
  <c r="AL1020" i="2"/>
  <c r="AM1020" i="2" s="1"/>
  <c r="AA1012" i="2"/>
  <c r="AL1012" i="2"/>
  <c r="AM1012" i="2" s="1"/>
  <c r="AA1004" i="2"/>
  <c r="AL1004" i="2"/>
  <c r="AM1004" i="2" s="1"/>
  <c r="AA996" i="2"/>
  <c r="AL996" i="2"/>
  <c r="AM996" i="2" s="1"/>
  <c r="AA988" i="2"/>
  <c r="AL988" i="2"/>
  <c r="AM988" i="2" s="1"/>
  <c r="AA980" i="2"/>
  <c r="AL980" i="2"/>
  <c r="AM980" i="2" s="1"/>
  <c r="AA972" i="2"/>
  <c r="AL972" i="2"/>
  <c r="AM972" i="2" s="1"/>
  <c r="AA964" i="2"/>
  <c r="AL964" i="2"/>
  <c r="AM964" i="2" s="1"/>
  <c r="AA956" i="2"/>
  <c r="AL956" i="2"/>
  <c r="AM956" i="2" s="1"/>
  <c r="AA948" i="2"/>
  <c r="AL948" i="2"/>
  <c r="AM948" i="2" s="1"/>
  <c r="AA940" i="2"/>
  <c r="AL940" i="2"/>
  <c r="AM940" i="2" s="1"/>
  <c r="AA932" i="2"/>
  <c r="AL932" i="2"/>
  <c r="AM932" i="2" s="1"/>
  <c r="AA924" i="2"/>
  <c r="AL924" i="2"/>
  <c r="AM924" i="2" s="1"/>
  <c r="AA916" i="2"/>
  <c r="AL916" i="2"/>
  <c r="AM916" i="2" s="1"/>
  <c r="AA908" i="2"/>
  <c r="AL908" i="2"/>
  <c r="AM908" i="2" s="1"/>
  <c r="AA900" i="2"/>
  <c r="AL900" i="2"/>
  <c r="AM900" i="2" s="1"/>
  <c r="AA892" i="2"/>
  <c r="AL892" i="2"/>
  <c r="AM892" i="2" s="1"/>
  <c r="AA884" i="2"/>
  <c r="AL884" i="2"/>
  <c r="AM884" i="2" s="1"/>
  <c r="AA876" i="2"/>
  <c r="AL876" i="2"/>
  <c r="AM876" i="2" s="1"/>
  <c r="AA868" i="2"/>
  <c r="AL868" i="2"/>
  <c r="AM868" i="2" s="1"/>
  <c r="AA860" i="2"/>
  <c r="AL860" i="2"/>
  <c r="AM860" i="2" s="1"/>
  <c r="AA852" i="2"/>
  <c r="AL852" i="2"/>
  <c r="AM852" i="2" s="1"/>
  <c r="AA844" i="2"/>
  <c r="AL844" i="2"/>
  <c r="AM844" i="2" s="1"/>
  <c r="AA836" i="2"/>
  <c r="AL836" i="2"/>
  <c r="AM836" i="2" s="1"/>
  <c r="AA828" i="2"/>
  <c r="AL828" i="2"/>
  <c r="AM828" i="2" s="1"/>
  <c r="AA820" i="2"/>
  <c r="AL820" i="2"/>
  <c r="AM820" i="2" s="1"/>
  <c r="AA812" i="2"/>
  <c r="AL812" i="2"/>
  <c r="AM812" i="2" s="1"/>
  <c r="AA804" i="2"/>
  <c r="AL804" i="2"/>
  <c r="AM804" i="2" s="1"/>
  <c r="AA796" i="2"/>
  <c r="AL796" i="2"/>
  <c r="AM796" i="2" s="1"/>
  <c r="AA788" i="2"/>
  <c r="AL788" i="2"/>
  <c r="AM788" i="2" s="1"/>
  <c r="AA780" i="2"/>
  <c r="AL780" i="2"/>
  <c r="AM780" i="2" s="1"/>
  <c r="AA772" i="2"/>
  <c r="AL772" i="2"/>
  <c r="AM772" i="2" s="1"/>
  <c r="AA764" i="2"/>
  <c r="AL764" i="2"/>
  <c r="AM764" i="2" s="1"/>
  <c r="AA756" i="2"/>
  <c r="AL756" i="2"/>
  <c r="AM756" i="2" s="1"/>
  <c r="AA748" i="2"/>
  <c r="AL748" i="2"/>
  <c r="AM748" i="2" s="1"/>
  <c r="AA740" i="2"/>
  <c r="AL740" i="2"/>
  <c r="AM740" i="2" s="1"/>
  <c r="AA732" i="2"/>
  <c r="AL732" i="2"/>
  <c r="AM732" i="2" s="1"/>
  <c r="AA724" i="2"/>
  <c r="AL724" i="2"/>
  <c r="AM724" i="2" s="1"/>
  <c r="AA716" i="2"/>
  <c r="AL716" i="2"/>
  <c r="AM716" i="2" s="1"/>
  <c r="AA708" i="2"/>
  <c r="AL708" i="2"/>
  <c r="AM708" i="2" s="1"/>
  <c r="AA700" i="2"/>
  <c r="AL700" i="2"/>
  <c r="AM700" i="2" s="1"/>
  <c r="AA692" i="2"/>
  <c r="AL692" i="2"/>
  <c r="AM692" i="2" s="1"/>
  <c r="AA684" i="2"/>
  <c r="AL684" i="2"/>
  <c r="AM684" i="2" s="1"/>
  <c r="AA676" i="2"/>
  <c r="AL676" i="2"/>
  <c r="AM676" i="2" s="1"/>
  <c r="AA668" i="2"/>
  <c r="AL668" i="2"/>
  <c r="AM668" i="2" s="1"/>
  <c r="AA660" i="2"/>
  <c r="AL660" i="2"/>
  <c r="AM660" i="2" s="1"/>
  <c r="AA652" i="2"/>
  <c r="AL652" i="2"/>
  <c r="AM652" i="2" s="1"/>
  <c r="AA644" i="2"/>
  <c r="AL644" i="2"/>
  <c r="AM644" i="2" s="1"/>
  <c r="AA636" i="2"/>
  <c r="AL636" i="2"/>
  <c r="AM636" i="2" s="1"/>
  <c r="AA628" i="2"/>
  <c r="AL628" i="2"/>
  <c r="AM628" i="2" s="1"/>
  <c r="AA620" i="2"/>
  <c r="AL620" i="2"/>
  <c r="AM620" i="2" s="1"/>
  <c r="AA612" i="2"/>
  <c r="AL612" i="2"/>
  <c r="AM612" i="2" s="1"/>
  <c r="AA604" i="2"/>
  <c r="AL604" i="2"/>
  <c r="AM604" i="2" s="1"/>
  <c r="AA596" i="2"/>
  <c r="AL596" i="2"/>
  <c r="AM596" i="2" s="1"/>
  <c r="AA588" i="2"/>
  <c r="AL588" i="2"/>
  <c r="AM588" i="2" s="1"/>
  <c r="AA580" i="2"/>
  <c r="AL580" i="2"/>
  <c r="AM580" i="2" s="1"/>
  <c r="AA572" i="2"/>
  <c r="AL572" i="2"/>
  <c r="AM572" i="2" s="1"/>
  <c r="AA564" i="2"/>
  <c r="AL564" i="2"/>
  <c r="AM564" i="2" s="1"/>
  <c r="AA556" i="2"/>
  <c r="AL556" i="2"/>
  <c r="AM556" i="2" s="1"/>
  <c r="AA548" i="2"/>
  <c r="AL548" i="2"/>
  <c r="AM548" i="2" s="1"/>
  <c r="AA540" i="2"/>
  <c r="AL540" i="2"/>
  <c r="AM540" i="2" s="1"/>
  <c r="AA532" i="2"/>
  <c r="AL532" i="2"/>
  <c r="AM532" i="2" s="1"/>
  <c r="AA524" i="2"/>
  <c r="AL524" i="2"/>
  <c r="AM524" i="2" s="1"/>
  <c r="AA516" i="2"/>
  <c r="AL516" i="2"/>
  <c r="AM516" i="2" s="1"/>
  <c r="AA508" i="2"/>
  <c r="AL508" i="2"/>
  <c r="AM508" i="2" s="1"/>
  <c r="AA500" i="2"/>
  <c r="AL500" i="2"/>
  <c r="AM500" i="2" s="1"/>
  <c r="AA492" i="2"/>
  <c r="AL492" i="2"/>
  <c r="AM492" i="2" s="1"/>
  <c r="AA484" i="2"/>
  <c r="AL484" i="2"/>
  <c r="AM484" i="2" s="1"/>
  <c r="AA476" i="2"/>
  <c r="AL476" i="2"/>
  <c r="AM476" i="2" s="1"/>
  <c r="AA468" i="2"/>
  <c r="AL468" i="2"/>
  <c r="AM468" i="2" s="1"/>
  <c r="AA460" i="2"/>
  <c r="AL460" i="2"/>
  <c r="AM460" i="2" s="1"/>
  <c r="AA452" i="2"/>
  <c r="AL452" i="2"/>
  <c r="AM452" i="2" s="1"/>
  <c r="AA444" i="2"/>
  <c r="AL444" i="2"/>
  <c r="AM444" i="2" s="1"/>
  <c r="AA436" i="2"/>
  <c r="AL436" i="2"/>
  <c r="AM436" i="2" s="1"/>
  <c r="AA428" i="2"/>
  <c r="AL428" i="2"/>
  <c r="AM428" i="2" s="1"/>
  <c r="AA420" i="2"/>
  <c r="AL420" i="2"/>
  <c r="AM420" i="2" s="1"/>
  <c r="AA412" i="2"/>
  <c r="AL412" i="2"/>
  <c r="AM412" i="2" s="1"/>
  <c r="AA404" i="2"/>
  <c r="AL404" i="2"/>
  <c r="AM404" i="2" s="1"/>
  <c r="AA396" i="2"/>
  <c r="AL396" i="2"/>
  <c r="AM396" i="2" s="1"/>
  <c r="AA388" i="2"/>
  <c r="AL388" i="2"/>
  <c r="AM388" i="2" s="1"/>
  <c r="AA380" i="2"/>
  <c r="AL380" i="2"/>
  <c r="AM380" i="2" s="1"/>
  <c r="AA372" i="2"/>
  <c r="AL372" i="2"/>
  <c r="AM372" i="2" s="1"/>
  <c r="AA364" i="2"/>
  <c r="AL364" i="2"/>
  <c r="AM364" i="2" s="1"/>
  <c r="AA356" i="2"/>
  <c r="AL356" i="2"/>
  <c r="AM356" i="2" s="1"/>
  <c r="AA348" i="2"/>
  <c r="AL348" i="2"/>
  <c r="AM348" i="2" s="1"/>
  <c r="AA340" i="2"/>
  <c r="AL340" i="2"/>
  <c r="AM340" i="2" s="1"/>
  <c r="AA332" i="2"/>
  <c r="AL332" i="2"/>
  <c r="AM332" i="2" s="1"/>
  <c r="AA324" i="2"/>
  <c r="AL324" i="2"/>
  <c r="AM324" i="2" s="1"/>
  <c r="AA316" i="2"/>
  <c r="AL316" i="2"/>
  <c r="AM316" i="2" s="1"/>
  <c r="AA308" i="2"/>
  <c r="AL308" i="2"/>
  <c r="AM308" i="2" s="1"/>
  <c r="AA300" i="2"/>
  <c r="AL300" i="2"/>
  <c r="AM300" i="2" s="1"/>
  <c r="AA292" i="2"/>
  <c r="AL292" i="2"/>
  <c r="AM292" i="2" s="1"/>
  <c r="AA284" i="2"/>
  <c r="AL284" i="2"/>
  <c r="AM284" i="2" s="1"/>
  <c r="AA276" i="2"/>
  <c r="AL276" i="2"/>
  <c r="AM276" i="2" s="1"/>
  <c r="AA268" i="2"/>
  <c r="AL268" i="2"/>
  <c r="AM268" i="2" s="1"/>
  <c r="AA260" i="2"/>
  <c r="AL260" i="2"/>
  <c r="AM260" i="2" s="1"/>
  <c r="AA252" i="2"/>
  <c r="AL252" i="2"/>
  <c r="AM252" i="2" s="1"/>
  <c r="AA244" i="2"/>
  <c r="AL244" i="2"/>
  <c r="AM244" i="2" s="1"/>
  <c r="AA236" i="2"/>
  <c r="AL236" i="2"/>
  <c r="AM236" i="2" s="1"/>
  <c r="AA228" i="2"/>
  <c r="AL228" i="2"/>
  <c r="AM228" i="2" s="1"/>
  <c r="AA220" i="2"/>
  <c r="AL220" i="2"/>
  <c r="AM220" i="2" s="1"/>
  <c r="AA212" i="2"/>
  <c r="AL212" i="2"/>
  <c r="AM212" i="2" s="1"/>
  <c r="AA204" i="2"/>
  <c r="AL204" i="2"/>
  <c r="AM204" i="2" s="1"/>
  <c r="AA196" i="2"/>
  <c r="AL196" i="2"/>
  <c r="AM196" i="2" s="1"/>
  <c r="AA188" i="2"/>
  <c r="AL188" i="2"/>
  <c r="AM188" i="2" s="1"/>
  <c r="AA180" i="2"/>
  <c r="AL180" i="2"/>
  <c r="AM180" i="2" s="1"/>
  <c r="AA172" i="2"/>
  <c r="AL172" i="2"/>
  <c r="AM172" i="2" s="1"/>
  <c r="AA164" i="2"/>
  <c r="AL164" i="2"/>
  <c r="AM164" i="2" s="1"/>
  <c r="AA156" i="2"/>
  <c r="AL156" i="2"/>
  <c r="AM156" i="2" s="1"/>
  <c r="AA148" i="2"/>
  <c r="AL148" i="2"/>
  <c r="AM148" i="2" s="1"/>
  <c r="AA140" i="2"/>
  <c r="AL140" i="2"/>
  <c r="AM140" i="2" s="1"/>
  <c r="AA132" i="2"/>
  <c r="AL132" i="2"/>
  <c r="AM132" i="2" s="1"/>
  <c r="AA124" i="2"/>
  <c r="AL124" i="2"/>
  <c r="AM124" i="2" s="1"/>
  <c r="AA116" i="2"/>
  <c r="AL116" i="2"/>
  <c r="AM116" i="2" s="1"/>
  <c r="AA108" i="2"/>
  <c r="AL108" i="2"/>
  <c r="AM108" i="2" s="1"/>
  <c r="AA100" i="2"/>
  <c r="AL100" i="2"/>
  <c r="AM100" i="2" s="1"/>
  <c r="AA92" i="2"/>
  <c r="AL92" i="2"/>
  <c r="AM92" i="2" s="1"/>
  <c r="AA84" i="2"/>
  <c r="AL84" i="2"/>
  <c r="AM84" i="2" s="1"/>
  <c r="AA76" i="2"/>
  <c r="AL76" i="2"/>
  <c r="AM76" i="2" s="1"/>
  <c r="AA68" i="2"/>
  <c r="AL68" i="2"/>
  <c r="AM68" i="2" s="1"/>
  <c r="AA60" i="2"/>
  <c r="AL60" i="2"/>
  <c r="AM60" i="2" s="1"/>
  <c r="AA52" i="2"/>
  <c r="AL52" i="2"/>
  <c r="AM52" i="2" s="1"/>
  <c r="AA44" i="2"/>
  <c r="AL44" i="2"/>
  <c r="AM44" i="2" s="1"/>
  <c r="AA36" i="2"/>
  <c r="AL36" i="2"/>
  <c r="AM36" i="2" s="1"/>
  <c r="AA28" i="2"/>
  <c r="AL28" i="2"/>
  <c r="AM28" i="2" s="1"/>
  <c r="AA20" i="2"/>
  <c r="AL20" i="2"/>
  <c r="AM20" i="2" s="1"/>
  <c r="AA12" i="2"/>
  <c r="AL12" i="2"/>
  <c r="AM12" i="2" s="1"/>
  <c r="AA4" i="2"/>
  <c r="AL4" i="2"/>
  <c r="AM4" i="2" s="1"/>
  <c r="AA1177" i="2"/>
  <c r="AL1177" i="2"/>
  <c r="AM1177" i="2" s="1"/>
  <c r="AA1145" i="2"/>
  <c r="AL1145" i="2"/>
  <c r="AM1145" i="2" s="1"/>
  <c r="AA1065" i="2"/>
  <c r="AL1065" i="2"/>
  <c r="AM1065" i="2" s="1"/>
  <c r="AA1025" i="2"/>
  <c r="AL1025" i="2"/>
  <c r="AM1025" i="2" s="1"/>
  <c r="AA977" i="2"/>
  <c r="AL977" i="2"/>
  <c r="AM977" i="2" s="1"/>
  <c r="AA937" i="2"/>
  <c r="AL937" i="2"/>
  <c r="AM937" i="2" s="1"/>
  <c r="AA889" i="2"/>
  <c r="AL889" i="2"/>
  <c r="AM889" i="2" s="1"/>
  <c r="AA865" i="2"/>
  <c r="AL865" i="2"/>
  <c r="AM865" i="2" s="1"/>
  <c r="AA817" i="2"/>
  <c r="AL817" i="2"/>
  <c r="AM817" i="2" s="1"/>
  <c r="AA769" i="2"/>
  <c r="AL769" i="2"/>
  <c r="AM769" i="2" s="1"/>
  <c r="AA729" i="2"/>
  <c r="AL729" i="2"/>
  <c r="AM729" i="2" s="1"/>
  <c r="AA681" i="2"/>
  <c r="AL681" i="2"/>
  <c r="AM681" i="2" s="1"/>
  <c r="AA641" i="2"/>
  <c r="AL641" i="2"/>
  <c r="AM641" i="2" s="1"/>
  <c r="AA593" i="2"/>
  <c r="AL593" i="2"/>
  <c r="AM593" i="2" s="1"/>
  <c r="AA561" i="2"/>
  <c r="AL561" i="2"/>
  <c r="AM561" i="2" s="1"/>
  <c r="AA513" i="2"/>
  <c r="AL513" i="2"/>
  <c r="AM513" i="2" s="1"/>
  <c r="AA473" i="2"/>
  <c r="AL473" i="2"/>
  <c r="AM473" i="2" s="1"/>
  <c r="AA425" i="2"/>
  <c r="AL425" i="2"/>
  <c r="AM425" i="2" s="1"/>
  <c r="AA377" i="2"/>
  <c r="AL377" i="2"/>
  <c r="AM377" i="2" s="1"/>
  <c r="AA345" i="2"/>
  <c r="AL345" i="2"/>
  <c r="AM345" i="2" s="1"/>
  <c r="AA297" i="2"/>
  <c r="AL297" i="2"/>
  <c r="AM297" i="2" s="1"/>
  <c r="AA249" i="2"/>
  <c r="AL249" i="2"/>
  <c r="AM249" i="2" s="1"/>
  <c r="AA225" i="2"/>
  <c r="AL225" i="2"/>
  <c r="AM225" i="2" s="1"/>
  <c r="AA185" i="2"/>
  <c r="AL185" i="2"/>
  <c r="AM185" i="2" s="1"/>
  <c r="AA137" i="2"/>
  <c r="AL137" i="2"/>
  <c r="AM137" i="2" s="1"/>
  <c r="AA105" i="2"/>
  <c r="AL105" i="2"/>
  <c r="AM105" i="2" s="1"/>
  <c r="AA57" i="2"/>
  <c r="AL57" i="2"/>
  <c r="AM57" i="2" s="1"/>
  <c r="AA9" i="2"/>
  <c r="AL9" i="2"/>
  <c r="AM9" i="2" s="1"/>
  <c r="AA1168" i="2"/>
  <c r="AL1168" i="2"/>
  <c r="AM1168" i="2" s="1"/>
  <c r="AA1120" i="2"/>
  <c r="AL1120" i="2"/>
  <c r="AM1120" i="2" s="1"/>
  <c r="AA1088" i="2"/>
  <c r="AL1088" i="2"/>
  <c r="AM1088" i="2" s="1"/>
  <c r="AA1048" i="2"/>
  <c r="AL1048" i="2"/>
  <c r="AM1048" i="2" s="1"/>
  <c r="AA1000" i="2"/>
  <c r="AL1000" i="2"/>
  <c r="AM1000" i="2" s="1"/>
  <c r="AA944" i="2"/>
  <c r="AL944" i="2"/>
  <c r="AM944" i="2" s="1"/>
  <c r="AA904" i="2"/>
  <c r="AL904" i="2"/>
  <c r="AM904" i="2" s="1"/>
  <c r="AA872" i="2"/>
  <c r="AL872" i="2"/>
  <c r="AM872" i="2" s="1"/>
  <c r="AA816" i="2"/>
  <c r="AL816" i="2"/>
  <c r="AM816" i="2" s="1"/>
  <c r="AA784" i="2"/>
  <c r="AL784" i="2"/>
  <c r="AM784" i="2" s="1"/>
  <c r="AA728" i="2"/>
  <c r="AL728" i="2"/>
  <c r="AM728" i="2" s="1"/>
  <c r="AA688" i="2"/>
  <c r="AL688" i="2"/>
  <c r="AM688" i="2" s="1"/>
  <c r="AA648" i="2"/>
  <c r="AL648" i="2"/>
  <c r="AM648" i="2" s="1"/>
  <c r="AA608" i="2"/>
  <c r="AL608" i="2"/>
  <c r="AM608" i="2" s="1"/>
  <c r="AA552" i="2"/>
  <c r="AL552" i="2"/>
  <c r="AM552" i="2" s="1"/>
  <c r="AA520" i="2"/>
  <c r="AL520" i="2"/>
  <c r="AM520" i="2" s="1"/>
  <c r="AL480" i="2"/>
  <c r="AM480" i="2" s="1"/>
  <c r="AA480" i="2"/>
  <c r="AA440" i="2"/>
  <c r="AL440" i="2"/>
  <c r="AM440" i="2" s="1"/>
  <c r="AA408" i="2"/>
  <c r="AL408" i="2"/>
  <c r="AM408" i="2" s="1"/>
  <c r="AA368" i="2"/>
  <c r="AL368" i="2"/>
  <c r="AM368" i="2" s="1"/>
  <c r="AA336" i="2"/>
  <c r="AL336" i="2"/>
  <c r="AM336" i="2" s="1"/>
  <c r="AA296" i="2"/>
  <c r="AL296" i="2"/>
  <c r="AM296" i="2" s="1"/>
  <c r="AA272" i="2"/>
  <c r="AL272" i="2"/>
  <c r="AM272" i="2" s="1"/>
  <c r="AA240" i="2"/>
  <c r="AL240" i="2"/>
  <c r="AM240" i="2" s="1"/>
  <c r="AL208" i="2"/>
  <c r="AM208" i="2" s="1"/>
  <c r="AA208" i="2"/>
  <c r="AA176" i="2"/>
  <c r="AL176" i="2"/>
  <c r="AM176" i="2" s="1"/>
  <c r="AA144" i="2"/>
  <c r="AL144" i="2"/>
  <c r="AM144" i="2" s="1"/>
  <c r="AA104" i="2"/>
  <c r="AL104" i="2"/>
  <c r="AM104" i="2" s="1"/>
  <c r="AA48" i="2"/>
  <c r="AL48" i="2"/>
  <c r="AM48" i="2" s="1"/>
  <c r="AA1196" i="2"/>
  <c r="AL1196" i="2"/>
  <c r="AM1196" i="2" s="1"/>
  <c r="AA1172" i="2"/>
  <c r="AL1172" i="2"/>
  <c r="AM1172" i="2" s="1"/>
  <c r="AA1148" i="2"/>
  <c r="AL1148" i="2"/>
  <c r="AM1148" i="2" s="1"/>
  <c r="AA1124" i="2"/>
  <c r="AL1124" i="2"/>
  <c r="AM1124" i="2" s="1"/>
  <c r="AA1100" i="2"/>
  <c r="AL1100" i="2"/>
  <c r="AM1100" i="2" s="1"/>
  <c r="AA1084" i="2"/>
  <c r="AL1084" i="2"/>
  <c r="AM1084" i="2" s="1"/>
  <c r="AA1060" i="2"/>
  <c r="AL1060" i="2"/>
  <c r="AM1060" i="2" s="1"/>
  <c r="AA1028" i="2"/>
  <c r="AL1028" i="2"/>
  <c r="AM1028" i="2" s="1"/>
  <c r="AA1195" i="2"/>
  <c r="AL1195" i="2"/>
  <c r="AM1195" i="2" s="1"/>
  <c r="AA1187" i="2"/>
  <c r="AL1187" i="2"/>
  <c r="AM1187" i="2" s="1"/>
  <c r="AA1179" i="2"/>
  <c r="AL1179" i="2"/>
  <c r="AM1179" i="2" s="1"/>
  <c r="AA1171" i="2"/>
  <c r="AL1171" i="2"/>
  <c r="AM1171" i="2" s="1"/>
  <c r="AA1163" i="2"/>
  <c r="AL1163" i="2"/>
  <c r="AM1163" i="2" s="1"/>
  <c r="AA1155" i="2"/>
  <c r="AL1155" i="2"/>
  <c r="AM1155" i="2" s="1"/>
  <c r="AA1147" i="2"/>
  <c r="AL1147" i="2"/>
  <c r="AM1147" i="2" s="1"/>
  <c r="AA1139" i="2"/>
  <c r="AL1139" i="2"/>
  <c r="AM1139" i="2" s="1"/>
  <c r="AA1131" i="2"/>
  <c r="AL1131" i="2"/>
  <c r="AM1131" i="2" s="1"/>
  <c r="AA1123" i="2"/>
  <c r="AL1123" i="2"/>
  <c r="AM1123" i="2" s="1"/>
  <c r="AA1115" i="2"/>
  <c r="AL1115" i="2"/>
  <c r="AM1115" i="2" s="1"/>
  <c r="AA1107" i="2"/>
  <c r="AL1107" i="2"/>
  <c r="AM1107" i="2" s="1"/>
  <c r="AA1099" i="2"/>
  <c r="AL1099" i="2"/>
  <c r="AM1099" i="2" s="1"/>
  <c r="AA1091" i="2"/>
  <c r="AL1091" i="2"/>
  <c r="AM1091" i="2" s="1"/>
  <c r="AA1083" i="2"/>
  <c r="AL1083" i="2"/>
  <c r="AM1083" i="2" s="1"/>
  <c r="AA1075" i="2"/>
  <c r="AL1075" i="2"/>
  <c r="AM1075" i="2" s="1"/>
  <c r="AA1067" i="2"/>
  <c r="AL1067" i="2"/>
  <c r="AM1067" i="2" s="1"/>
  <c r="AA1059" i="2"/>
  <c r="AL1059" i="2"/>
  <c r="AM1059" i="2" s="1"/>
  <c r="AA1051" i="2"/>
  <c r="AL1051" i="2"/>
  <c r="AM1051" i="2" s="1"/>
  <c r="AA1043" i="2"/>
  <c r="AL1043" i="2"/>
  <c r="AM1043" i="2" s="1"/>
  <c r="AA1035" i="2"/>
  <c r="AL1035" i="2"/>
  <c r="AM1035" i="2" s="1"/>
  <c r="AA1027" i="2"/>
  <c r="AL1027" i="2"/>
  <c r="AM1027" i="2" s="1"/>
  <c r="AA1019" i="2"/>
  <c r="AL1019" i="2"/>
  <c r="AM1019" i="2" s="1"/>
  <c r="AA1011" i="2"/>
  <c r="AL1011" i="2"/>
  <c r="AM1011" i="2" s="1"/>
  <c r="AA1003" i="2"/>
  <c r="AL1003" i="2"/>
  <c r="AM1003" i="2" s="1"/>
  <c r="AA995" i="2"/>
  <c r="AL995" i="2"/>
  <c r="AM995" i="2" s="1"/>
  <c r="AA987" i="2"/>
  <c r="AL987" i="2"/>
  <c r="AM987" i="2" s="1"/>
  <c r="AA979" i="2"/>
  <c r="AL979" i="2"/>
  <c r="AM979" i="2" s="1"/>
  <c r="AA971" i="2"/>
  <c r="AL971" i="2"/>
  <c r="AM971" i="2" s="1"/>
  <c r="AA963" i="2"/>
  <c r="AL963" i="2"/>
  <c r="AM963" i="2" s="1"/>
  <c r="AA955" i="2"/>
  <c r="AL955" i="2"/>
  <c r="AM955" i="2" s="1"/>
  <c r="AA947" i="2"/>
  <c r="AL947" i="2"/>
  <c r="AM947" i="2" s="1"/>
  <c r="AA939" i="2"/>
  <c r="AL939" i="2"/>
  <c r="AM939" i="2" s="1"/>
  <c r="AA931" i="2"/>
  <c r="AL931" i="2"/>
  <c r="AM931" i="2" s="1"/>
  <c r="AA923" i="2"/>
  <c r="AL923" i="2"/>
  <c r="AM923" i="2" s="1"/>
  <c r="AA915" i="2"/>
  <c r="AL915" i="2"/>
  <c r="AM915" i="2" s="1"/>
  <c r="AA907" i="2"/>
  <c r="AL907" i="2"/>
  <c r="AM907" i="2" s="1"/>
  <c r="AA899" i="2"/>
  <c r="AL899" i="2"/>
  <c r="AM899" i="2" s="1"/>
  <c r="AA891" i="2"/>
  <c r="AL891" i="2"/>
  <c r="AM891" i="2" s="1"/>
  <c r="AA883" i="2"/>
  <c r="AL883" i="2"/>
  <c r="AM883" i="2" s="1"/>
  <c r="AA875" i="2"/>
  <c r="AL875" i="2"/>
  <c r="AM875" i="2" s="1"/>
  <c r="AA867" i="2"/>
  <c r="AL867" i="2"/>
  <c r="AM867" i="2" s="1"/>
  <c r="AA859" i="2"/>
  <c r="AL859" i="2"/>
  <c r="AM859" i="2" s="1"/>
  <c r="AA851" i="2"/>
  <c r="AL851" i="2"/>
  <c r="AM851" i="2" s="1"/>
  <c r="AA843" i="2"/>
  <c r="AL843" i="2"/>
  <c r="AM843" i="2" s="1"/>
  <c r="AA835" i="2"/>
  <c r="AL835" i="2"/>
  <c r="AM835" i="2" s="1"/>
  <c r="AA827" i="2"/>
  <c r="AL827" i="2"/>
  <c r="AM827" i="2" s="1"/>
  <c r="AA819" i="2"/>
  <c r="AL819" i="2"/>
  <c r="AM819" i="2" s="1"/>
  <c r="AA811" i="2"/>
  <c r="AL811" i="2"/>
  <c r="AM811" i="2" s="1"/>
  <c r="AA803" i="2"/>
  <c r="AL803" i="2"/>
  <c r="AM803" i="2" s="1"/>
  <c r="AA795" i="2"/>
  <c r="AL795" i="2"/>
  <c r="AM795" i="2" s="1"/>
  <c r="AA787" i="2"/>
  <c r="AL787" i="2"/>
  <c r="AM787" i="2" s="1"/>
  <c r="AA779" i="2"/>
  <c r="AL779" i="2"/>
  <c r="AM779" i="2" s="1"/>
  <c r="AL771" i="2"/>
  <c r="AM771" i="2" s="1"/>
  <c r="AA771" i="2"/>
  <c r="AA763" i="2"/>
  <c r="AL763" i="2"/>
  <c r="AM763" i="2" s="1"/>
  <c r="AA755" i="2"/>
  <c r="AL755" i="2"/>
  <c r="AM755" i="2" s="1"/>
  <c r="AA747" i="2"/>
  <c r="AL747" i="2"/>
  <c r="AM747" i="2" s="1"/>
  <c r="AA739" i="2"/>
  <c r="AL739" i="2"/>
  <c r="AM739" i="2" s="1"/>
  <c r="AA731" i="2"/>
  <c r="AL731" i="2"/>
  <c r="AM731" i="2" s="1"/>
  <c r="AA723" i="2"/>
  <c r="AL723" i="2"/>
  <c r="AM723" i="2" s="1"/>
  <c r="AA715" i="2"/>
  <c r="AL715" i="2"/>
  <c r="AM715" i="2" s="1"/>
  <c r="AA707" i="2"/>
  <c r="AL707" i="2"/>
  <c r="AM707" i="2" s="1"/>
  <c r="AA699" i="2"/>
  <c r="AL699" i="2"/>
  <c r="AM699" i="2" s="1"/>
  <c r="AA691" i="2"/>
  <c r="AL691" i="2"/>
  <c r="AM691" i="2" s="1"/>
  <c r="AA683" i="2"/>
  <c r="AL683" i="2"/>
  <c r="AM683" i="2" s="1"/>
  <c r="AA675" i="2"/>
  <c r="AL675" i="2"/>
  <c r="AM675" i="2" s="1"/>
  <c r="AA667" i="2"/>
  <c r="AL667" i="2"/>
  <c r="AM667" i="2" s="1"/>
  <c r="AA659" i="2"/>
  <c r="AL659" i="2"/>
  <c r="AM659" i="2" s="1"/>
  <c r="AA651" i="2"/>
  <c r="AL651" i="2"/>
  <c r="AM651" i="2" s="1"/>
  <c r="AA643" i="2"/>
  <c r="AL643" i="2"/>
  <c r="AM643" i="2" s="1"/>
  <c r="AA635" i="2"/>
  <c r="AL635" i="2"/>
  <c r="AM635" i="2" s="1"/>
  <c r="AA627" i="2"/>
  <c r="AL627" i="2"/>
  <c r="AM627" i="2" s="1"/>
  <c r="AA619" i="2"/>
  <c r="AL619" i="2"/>
  <c r="AM619" i="2" s="1"/>
  <c r="AA611" i="2"/>
  <c r="AL611" i="2"/>
  <c r="AM611" i="2" s="1"/>
  <c r="AA603" i="2"/>
  <c r="AL603" i="2"/>
  <c r="AM603" i="2" s="1"/>
  <c r="AL595" i="2"/>
  <c r="AM595" i="2" s="1"/>
  <c r="AA595" i="2"/>
  <c r="AA587" i="2"/>
  <c r="AL587" i="2"/>
  <c r="AM587" i="2" s="1"/>
  <c r="AA579" i="2"/>
  <c r="AL579" i="2"/>
  <c r="AM579" i="2" s="1"/>
  <c r="AA571" i="2"/>
  <c r="AL571" i="2"/>
  <c r="AM571" i="2" s="1"/>
  <c r="AA563" i="2"/>
  <c r="AL563" i="2"/>
  <c r="AM563" i="2" s="1"/>
  <c r="AA555" i="2"/>
  <c r="AL555" i="2"/>
  <c r="AM555" i="2" s="1"/>
  <c r="AA547" i="2"/>
  <c r="AL547" i="2"/>
  <c r="AM547" i="2" s="1"/>
  <c r="AA539" i="2"/>
  <c r="AL539" i="2"/>
  <c r="AM539" i="2" s="1"/>
  <c r="AL531" i="2"/>
  <c r="AM531" i="2" s="1"/>
  <c r="AA531" i="2"/>
  <c r="AA523" i="2"/>
  <c r="AL523" i="2"/>
  <c r="AM523" i="2" s="1"/>
  <c r="AA515" i="2"/>
  <c r="AL515" i="2"/>
  <c r="AM515" i="2" s="1"/>
  <c r="AA507" i="2"/>
  <c r="AL507" i="2"/>
  <c r="AM507" i="2" s="1"/>
  <c r="AA499" i="2"/>
  <c r="AL499" i="2"/>
  <c r="AM499" i="2" s="1"/>
  <c r="AA491" i="2"/>
  <c r="AL491" i="2"/>
  <c r="AM491" i="2" s="1"/>
  <c r="AA483" i="2"/>
  <c r="AL483" i="2"/>
  <c r="AM483" i="2" s="1"/>
  <c r="AA475" i="2"/>
  <c r="AL475" i="2"/>
  <c r="AM475" i="2" s="1"/>
  <c r="AA467" i="2"/>
  <c r="AL467" i="2"/>
  <c r="AM467" i="2" s="1"/>
  <c r="AA459" i="2"/>
  <c r="AL459" i="2"/>
  <c r="AM459" i="2" s="1"/>
  <c r="AA451" i="2"/>
  <c r="AL451" i="2"/>
  <c r="AM451" i="2" s="1"/>
  <c r="AA443" i="2"/>
  <c r="AL443" i="2"/>
  <c r="AM443" i="2" s="1"/>
  <c r="AA435" i="2"/>
  <c r="AL435" i="2"/>
  <c r="AM435" i="2" s="1"/>
  <c r="AA427" i="2"/>
  <c r="AL427" i="2"/>
  <c r="AM427" i="2" s="1"/>
  <c r="AA419" i="2"/>
  <c r="AL419" i="2"/>
  <c r="AM419" i="2" s="1"/>
  <c r="AA411" i="2"/>
  <c r="AL411" i="2"/>
  <c r="AM411" i="2" s="1"/>
  <c r="AA403" i="2"/>
  <c r="AL403" i="2"/>
  <c r="AM403" i="2" s="1"/>
  <c r="AA395" i="2"/>
  <c r="AL395" i="2"/>
  <c r="AM395" i="2" s="1"/>
  <c r="AA387" i="2"/>
  <c r="AL387" i="2"/>
  <c r="AM387" i="2" s="1"/>
  <c r="AA379" i="2"/>
  <c r="AL379" i="2"/>
  <c r="AM379" i="2" s="1"/>
  <c r="AA371" i="2"/>
  <c r="AL371" i="2"/>
  <c r="AM371" i="2" s="1"/>
  <c r="AA363" i="2"/>
  <c r="AL363" i="2"/>
  <c r="AM363" i="2" s="1"/>
  <c r="AA355" i="2"/>
  <c r="AL355" i="2"/>
  <c r="AM355" i="2" s="1"/>
  <c r="AA347" i="2"/>
  <c r="AL347" i="2"/>
  <c r="AM347" i="2" s="1"/>
  <c r="AA339" i="2"/>
  <c r="AL339" i="2"/>
  <c r="AM339" i="2" s="1"/>
  <c r="AA331" i="2"/>
  <c r="AL331" i="2"/>
  <c r="AM331" i="2" s="1"/>
  <c r="AA323" i="2"/>
  <c r="AL323" i="2"/>
  <c r="AM323" i="2" s="1"/>
  <c r="AA315" i="2"/>
  <c r="AL315" i="2"/>
  <c r="AM315" i="2" s="1"/>
  <c r="AA307" i="2"/>
  <c r="AL307" i="2"/>
  <c r="AM307" i="2" s="1"/>
  <c r="AA299" i="2"/>
  <c r="AL299" i="2"/>
  <c r="AM299" i="2" s="1"/>
  <c r="AA291" i="2"/>
  <c r="AL291" i="2"/>
  <c r="AM291" i="2" s="1"/>
  <c r="AA283" i="2"/>
  <c r="AL283" i="2"/>
  <c r="AM283" i="2" s="1"/>
  <c r="AA275" i="2"/>
  <c r="AL275" i="2"/>
  <c r="AM275" i="2" s="1"/>
  <c r="AA267" i="2"/>
  <c r="AL267" i="2"/>
  <c r="AM267" i="2" s="1"/>
  <c r="AA259" i="2"/>
  <c r="AL259" i="2"/>
  <c r="AM259" i="2" s="1"/>
  <c r="AA251" i="2"/>
  <c r="AL251" i="2"/>
  <c r="AM251" i="2" s="1"/>
  <c r="AA243" i="2"/>
  <c r="AL243" i="2"/>
  <c r="AM243" i="2" s="1"/>
  <c r="AA235" i="2"/>
  <c r="AL235" i="2"/>
  <c r="AM235" i="2" s="1"/>
  <c r="AA227" i="2"/>
  <c r="AL227" i="2"/>
  <c r="AM227" i="2" s="1"/>
  <c r="AA219" i="2"/>
  <c r="AL219" i="2"/>
  <c r="AM219" i="2" s="1"/>
  <c r="AA211" i="2"/>
  <c r="AL211" i="2"/>
  <c r="AM211" i="2" s="1"/>
  <c r="AA203" i="2"/>
  <c r="AL203" i="2"/>
  <c r="AM203" i="2" s="1"/>
  <c r="AA195" i="2"/>
  <c r="AL195" i="2"/>
  <c r="AM195" i="2" s="1"/>
  <c r="AA187" i="2"/>
  <c r="AL187" i="2"/>
  <c r="AM187" i="2" s="1"/>
  <c r="AA179" i="2"/>
  <c r="AL179" i="2"/>
  <c r="AM179" i="2" s="1"/>
  <c r="AA171" i="2"/>
  <c r="AL171" i="2"/>
  <c r="AM171" i="2" s="1"/>
  <c r="AA163" i="2"/>
  <c r="AL163" i="2"/>
  <c r="AM163" i="2" s="1"/>
  <c r="AA155" i="2"/>
  <c r="AL155" i="2"/>
  <c r="AM155" i="2" s="1"/>
  <c r="AA147" i="2"/>
  <c r="AL147" i="2"/>
  <c r="AM147" i="2" s="1"/>
  <c r="AA139" i="2"/>
  <c r="AL139" i="2"/>
  <c r="AM139" i="2" s="1"/>
  <c r="AA131" i="2"/>
  <c r="AL131" i="2"/>
  <c r="AM131" i="2" s="1"/>
  <c r="AA123" i="2"/>
  <c r="AL123" i="2"/>
  <c r="AM123" i="2" s="1"/>
  <c r="AA115" i="2"/>
  <c r="AL115" i="2"/>
  <c r="AM115" i="2" s="1"/>
  <c r="AA107" i="2"/>
  <c r="AL107" i="2"/>
  <c r="AM107" i="2" s="1"/>
  <c r="AA99" i="2"/>
  <c r="AL99" i="2"/>
  <c r="AM99" i="2" s="1"/>
  <c r="AA91" i="2"/>
  <c r="AL91" i="2"/>
  <c r="AM91" i="2" s="1"/>
  <c r="AA83" i="2"/>
  <c r="AL83" i="2"/>
  <c r="AM83" i="2" s="1"/>
  <c r="AA75" i="2"/>
  <c r="AL75" i="2"/>
  <c r="AM75" i="2" s="1"/>
  <c r="AA67" i="2"/>
  <c r="AL67" i="2"/>
  <c r="AM67" i="2" s="1"/>
  <c r="AA59" i="2"/>
  <c r="AL59" i="2"/>
  <c r="AM59" i="2" s="1"/>
  <c r="AA51" i="2"/>
  <c r="AL51" i="2"/>
  <c r="AM51" i="2" s="1"/>
  <c r="AA43" i="2"/>
  <c r="AL43" i="2"/>
  <c r="AM43" i="2" s="1"/>
  <c r="AA35" i="2"/>
  <c r="AL35" i="2"/>
  <c r="AM35" i="2" s="1"/>
  <c r="AA27" i="2"/>
  <c r="AL27" i="2"/>
  <c r="AM27" i="2" s="1"/>
  <c r="AA19" i="2"/>
  <c r="AL19" i="2"/>
  <c r="AM19" i="2" s="1"/>
  <c r="AA11" i="2"/>
  <c r="AL11" i="2"/>
  <c r="AM11" i="2" s="1"/>
  <c r="AA3" i="2"/>
  <c r="AL3" i="2"/>
  <c r="AM3"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2" i="2"/>
  <c r="N1201" i="2"/>
  <c r="N1200" i="2"/>
  <c r="N1199" i="2"/>
  <c r="N1198" i="2"/>
  <c r="N1197" i="2"/>
  <c r="N1196" i="2"/>
  <c r="N1195" i="2"/>
  <c r="N1194" i="2"/>
  <c r="N1193" i="2"/>
  <c r="N1192" i="2"/>
  <c r="N1191" i="2"/>
  <c r="N1190" i="2"/>
  <c r="N1189" i="2"/>
  <c r="N1188" i="2"/>
  <c r="N1187" i="2"/>
  <c r="N1186" i="2"/>
  <c r="N1185" i="2"/>
  <c r="N1184" i="2"/>
  <c r="N1183" i="2"/>
  <c r="N1182" i="2"/>
  <c r="N1181" i="2"/>
  <c r="N1180" i="2"/>
  <c r="N1179" i="2"/>
  <c r="N1178" i="2"/>
  <c r="N1177" i="2"/>
  <c r="N1176" i="2"/>
  <c r="N1175" i="2"/>
  <c r="N1174" i="2"/>
  <c r="N1173" i="2"/>
  <c r="N1172" i="2"/>
  <c r="N1171" i="2"/>
  <c r="N1170" i="2"/>
  <c r="N1169" i="2"/>
  <c r="N1168" i="2"/>
  <c r="N1167" i="2"/>
  <c r="N1166" i="2"/>
  <c r="N1165" i="2"/>
  <c r="N1164" i="2"/>
  <c r="N1163" i="2"/>
  <c r="N1162" i="2"/>
  <c r="N1161" i="2"/>
  <c r="N1160" i="2"/>
  <c r="N1159" i="2"/>
  <c r="N1158" i="2"/>
  <c r="N1157" i="2"/>
  <c r="N1156" i="2"/>
  <c r="N1155" i="2"/>
  <c r="N1154" i="2"/>
  <c r="N1153" i="2"/>
  <c r="N1152" i="2"/>
  <c r="N1151" i="2"/>
  <c r="N1150" i="2"/>
  <c r="N1149" i="2"/>
  <c r="N1148" i="2"/>
  <c r="N1147" i="2"/>
  <c r="N1146" i="2"/>
  <c r="N1145" i="2"/>
  <c r="N1144" i="2"/>
  <c r="N1143" i="2"/>
  <c r="N1142" i="2"/>
  <c r="N1141" i="2"/>
  <c r="N1140" i="2"/>
  <c r="N1139" i="2"/>
  <c r="N1138" i="2"/>
  <c r="N1137" i="2"/>
  <c r="N1136" i="2"/>
  <c r="N1135" i="2"/>
  <c r="N1134" i="2"/>
  <c r="N1133" i="2"/>
  <c r="N1132" i="2"/>
  <c r="N1131" i="2"/>
  <c r="N1130" i="2"/>
  <c r="N1129" i="2"/>
  <c r="N1128" i="2"/>
  <c r="N1127" i="2"/>
  <c r="N1126" i="2"/>
  <c r="N1125" i="2"/>
  <c r="N1124" i="2"/>
  <c r="N1123" i="2"/>
  <c r="N1122" i="2"/>
  <c r="N1121" i="2"/>
  <c r="N1120" i="2"/>
  <c r="N1119" i="2"/>
  <c r="N1118" i="2"/>
  <c r="N1117" i="2"/>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K3" i="2"/>
  <c r="AK3" i="2" s="1"/>
  <c r="K4" i="2"/>
  <c r="AK4" i="2" s="1"/>
  <c r="K5" i="2"/>
  <c r="AK5" i="2" s="1"/>
  <c r="K6" i="2"/>
  <c r="AK6" i="2" s="1"/>
  <c r="K7" i="2"/>
  <c r="AK7" i="2" s="1"/>
  <c r="K8" i="2"/>
  <c r="AK8" i="2" s="1"/>
  <c r="K9" i="2"/>
  <c r="AK9" i="2" s="1"/>
  <c r="K10" i="2"/>
  <c r="AK10" i="2" s="1"/>
  <c r="K11" i="2"/>
  <c r="AK11" i="2" s="1"/>
  <c r="K12" i="2"/>
  <c r="AK12" i="2" s="1"/>
  <c r="K13" i="2"/>
  <c r="AK13" i="2" s="1"/>
  <c r="K14" i="2"/>
  <c r="AK14" i="2" s="1"/>
  <c r="K15" i="2"/>
  <c r="AK15" i="2" s="1"/>
  <c r="K16" i="2"/>
  <c r="AK16" i="2" s="1"/>
  <c r="K17" i="2"/>
  <c r="AK17" i="2" s="1"/>
  <c r="K18" i="2"/>
  <c r="AK18" i="2" s="1"/>
  <c r="K19" i="2"/>
  <c r="AK19" i="2" s="1"/>
  <c r="K20" i="2"/>
  <c r="AK20" i="2" s="1"/>
  <c r="K21" i="2"/>
  <c r="AK21" i="2" s="1"/>
  <c r="K22" i="2"/>
  <c r="AK22" i="2" s="1"/>
  <c r="K23" i="2"/>
  <c r="AK23" i="2" s="1"/>
  <c r="K24" i="2"/>
  <c r="AK24" i="2" s="1"/>
  <c r="K25" i="2"/>
  <c r="AK25" i="2" s="1"/>
  <c r="K26" i="2"/>
  <c r="AK26" i="2" s="1"/>
  <c r="K27" i="2"/>
  <c r="AK27" i="2" s="1"/>
  <c r="K28" i="2"/>
  <c r="AK28" i="2" s="1"/>
  <c r="K29" i="2"/>
  <c r="AK29" i="2" s="1"/>
  <c r="K30" i="2"/>
  <c r="AK30" i="2" s="1"/>
  <c r="K31" i="2"/>
  <c r="AK31" i="2" s="1"/>
  <c r="K32" i="2"/>
  <c r="AK32" i="2" s="1"/>
  <c r="K33" i="2"/>
  <c r="AK33" i="2" s="1"/>
  <c r="K34" i="2"/>
  <c r="AK34" i="2" s="1"/>
  <c r="K35" i="2"/>
  <c r="AK35" i="2" s="1"/>
  <c r="K36" i="2"/>
  <c r="AK36" i="2" s="1"/>
  <c r="K37" i="2"/>
  <c r="AK37" i="2" s="1"/>
  <c r="K38" i="2"/>
  <c r="AK38" i="2" s="1"/>
  <c r="K39" i="2"/>
  <c r="AK39" i="2" s="1"/>
  <c r="K40" i="2"/>
  <c r="AK40" i="2" s="1"/>
  <c r="K41" i="2"/>
  <c r="AK41" i="2" s="1"/>
  <c r="K42" i="2"/>
  <c r="AK42" i="2" s="1"/>
  <c r="K43" i="2"/>
  <c r="AK43" i="2" s="1"/>
  <c r="K44" i="2"/>
  <c r="AK44" i="2" s="1"/>
  <c r="K45" i="2"/>
  <c r="AK45" i="2" s="1"/>
  <c r="K46" i="2"/>
  <c r="AK46" i="2" s="1"/>
  <c r="K47" i="2"/>
  <c r="AK47" i="2" s="1"/>
  <c r="K48" i="2"/>
  <c r="AK48" i="2" s="1"/>
  <c r="K49" i="2"/>
  <c r="AK49" i="2" s="1"/>
  <c r="K50" i="2"/>
  <c r="AK50" i="2" s="1"/>
  <c r="K51" i="2"/>
  <c r="AK51" i="2" s="1"/>
  <c r="K52" i="2"/>
  <c r="AK52" i="2" s="1"/>
  <c r="K53" i="2"/>
  <c r="AK53" i="2" s="1"/>
  <c r="K54" i="2"/>
  <c r="AK54" i="2" s="1"/>
  <c r="K55" i="2"/>
  <c r="AK55" i="2" s="1"/>
  <c r="K56" i="2"/>
  <c r="AK56" i="2" s="1"/>
  <c r="K57" i="2"/>
  <c r="AK57" i="2" s="1"/>
  <c r="K58" i="2"/>
  <c r="AK58" i="2" s="1"/>
  <c r="K59" i="2"/>
  <c r="AK59" i="2" s="1"/>
  <c r="K60" i="2"/>
  <c r="AK60" i="2" s="1"/>
  <c r="K61" i="2"/>
  <c r="AK61" i="2" s="1"/>
  <c r="K62" i="2"/>
  <c r="AK62" i="2" s="1"/>
  <c r="K63" i="2"/>
  <c r="AK63" i="2" s="1"/>
  <c r="K64" i="2"/>
  <c r="AK64" i="2" s="1"/>
  <c r="K65" i="2"/>
  <c r="AK65" i="2" s="1"/>
  <c r="K66" i="2"/>
  <c r="AK66" i="2" s="1"/>
  <c r="K67" i="2"/>
  <c r="AK67" i="2" s="1"/>
  <c r="K68" i="2"/>
  <c r="AK68" i="2" s="1"/>
  <c r="K69" i="2"/>
  <c r="AK69" i="2" s="1"/>
  <c r="K70" i="2"/>
  <c r="AK70" i="2" s="1"/>
  <c r="K71" i="2"/>
  <c r="AK71" i="2" s="1"/>
  <c r="K72" i="2"/>
  <c r="AK72" i="2" s="1"/>
  <c r="K73" i="2"/>
  <c r="AK73" i="2" s="1"/>
  <c r="K74" i="2"/>
  <c r="AK74" i="2" s="1"/>
  <c r="K75" i="2"/>
  <c r="AK75" i="2" s="1"/>
  <c r="K76" i="2"/>
  <c r="AK76" i="2" s="1"/>
  <c r="K77" i="2"/>
  <c r="AK77" i="2" s="1"/>
  <c r="K78" i="2"/>
  <c r="AK78" i="2" s="1"/>
  <c r="K79" i="2"/>
  <c r="AK79" i="2" s="1"/>
  <c r="K80" i="2"/>
  <c r="AK80" i="2" s="1"/>
  <c r="K81" i="2"/>
  <c r="AK81" i="2" s="1"/>
  <c r="K82" i="2"/>
  <c r="AK82" i="2" s="1"/>
  <c r="K83" i="2"/>
  <c r="AK83" i="2" s="1"/>
  <c r="K84" i="2"/>
  <c r="AK84" i="2" s="1"/>
  <c r="K85" i="2"/>
  <c r="AK85" i="2" s="1"/>
  <c r="K86" i="2"/>
  <c r="AK86" i="2" s="1"/>
  <c r="K87" i="2"/>
  <c r="AK87" i="2" s="1"/>
  <c r="K88" i="2"/>
  <c r="AK88" i="2" s="1"/>
  <c r="K89" i="2"/>
  <c r="AK89" i="2" s="1"/>
  <c r="K90" i="2"/>
  <c r="AK90" i="2" s="1"/>
  <c r="K91" i="2"/>
  <c r="AK91" i="2" s="1"/>
  <c r="K92" i="2"/>
  <c r="AK92" i="2" s="1"/>
  <c r="K93" i="2"/>
  <c r="AK93" i="2" s="1"/>
  <c r="K94" i="2"/>
  <c r="AK94" i="2" s="1"/>
  <c r="K95" i="2"/>
  <c r="AK95" i="2" s="1"/>
  <c r="K96" i="2"/>
  <c r="AK96" i="2" s="1"/>
  <c r="K97" i="2"/>
  <c r="AK97" i="2" s="1"/>
  <c r="K98" i="2"/>
  <c r="AK98" i="2" s="1"/>
  <c r="K99" i="2"/>
  <c r="AK99" i="2" s="1"/>
  <c r="K100" i="2"/>
  <c r="AK100" i="2" s="1"/>
  <c r="K101" i="2"/>
  <c r="AK101" i="2" s="1"/>
  <c r="K102" i="2"/>
  <c r="AK102" i="2" s="1"/>
  <c r="K103" i="2"/>
  <c r="AK103" i="2" s="1"/>
  <c r="K104" i="2"/>
  <c r="AK104" i="2" s="1"/>
  <c r="K105" i="2"/>
  <c r="AK105" i="2" s="1"/>
  <c r="K106" i="2"/>
  <c r="AK106" i="2" s="1"/>
  <c r="K107" i="2"/>
  <c r="AK107" i="2" s="1"/>
  <c r="K108" i="2"/>
  <c r="AK108" i="2" s="1"/>
  <c r="K109" i="2"/>
  <c r="AK109" i="2" s="1"/>
  <c r="K110" i="2"/>
  <c r="AK110" i="2" s="1"/>
  <c r="K111" i="2"/>
  <c r="AK111" i="2" s="1"/>
  <c r="K112" i="2"/>
  <c r="AK112" i="2" s="1"/>
  <c r="K113" i="2"/>
  <c r="AK113" i="2" s="1"/>
  <c r="K114" i="2"/>
  <c r="AK114" i="2" s="1"/>
  <c r="K115" i="2"/>
  <c r="AK115" i="2" s="1"/>
  <c r="K116" i="2"/>
  <c r="AK116" i="2" s="1"/>
  <c r="K117" i="2"/>
  <c r="AK117" i="2" s="1"/>
  <c r="K118" i="2"/>
  <c r="AK118" i="2" s="1"/>
  <c r="K119" i="2"/>
  <c r="AK119" i="2" s="1"/>
  <c r="K120" i="2"/>
  <c r="AK120" i="2" s="1"/>
  <c r="K121" i="2"/>
  <c r="AK121" i="2" s="1"/>
  <c r="K122" i="2"/>
  <c r="AK122" i="2" s="1"/>
  <c r="K123" i="2"/>
  <c r="AK123" i="2" s="1"/>
  <c r="K124" i="2"/>
  <c r="AK124" i="2" s="1"/>
  <c r="K125" i="2"/>
  <c r="AK125" i="2" s="1"/>
  <c r="K126" i="2"/>
  <c r="AK126" i="2" s="1"/>
  <c r="K127" i="2"/>
  <c r="AK127" i="2" s="1"/>
  <c r="K128" i="2"/>
  <c r="AK128" i="2" s="1"/>
  <c r="K129" i="2"/>
  <c r="AK129" i="2" s="1"/>
  <c r="K130" i="2"/>
  <c r="AK130" i="2" s="1"/>
  <c r="K131" i="2"/>
  <c r="AK131" i="2" s="1"/>
  <c r="K132" i="2"/>
  <c r="AK132" i="2" s="1"/>
  <c r="K133" i="2"/>
  <c r="AK133" i="2" s="1"/>
  <c r="K134" i="2"/>
  <c r="AK134" i="2" s="1"/>
  <c r="K135" i="2"/>
  <c r="AK135" i="2" s="1"/>
  <c r="K136" i="2"/>
  <c r="AK136" i="2" s="1"/>
  <c r="K137" i="2"/>
  <c r="AK137" i="2" s="1"/>
  <c r="K138" i="2"/>
  <c r="AK138" i="2" s="1"/>
  <c r="K139" i="2"/>
  <c r="AK139" i="2" s="1"/>
  <c r="K140" i="2"/>
  <c r="AK140" i="2" s="1"/>
  <c r="K141" i="2"/>
  <c r="AK141" i="2" s="1"/>
  <c r="K142" i="2"/>
  <c r="AK142" i="2" s="1"/>
  <c r="K143" i="2"/>
  <c r="AK143" i="2" s="1"/>
  <c r="K144" i="2"/>
  <c r="AK144" i="2" s="1"/>
  <c r="K145" i="2"/>
  <c r="AK145" i="2" s="1"/>
  <c r="K146" i="2"/>
  <c r="AK146" i="2" s="1"/>
  <c r="K147" i="2"/>
  <c r="AK147" i="2" s="1"/>
  <c r="K148" i="2"/>
  <c r="AK148" i="2" s="1"/>
  <c r="K149" i="2"/>
  <c r="AK149" i="2" s="1"/>
  <c r="K150" i="2"/>
  <c r="AK150" i="2" s="1"/>
  <c r="K151" i="2"/>
  <c r="AK151" i="2" s="1"/>
  <c r="K152" i="2"/>
  <c r="AK152" i="2" s="1"/>
  <c r="K153" i="2"/>
  <c r="AK153" i="2" s="1"/>
  <c r="K154" i="2"/>
  <c r="AK154" i="2" s="1"/>
  <c r="K155" i="2"/>
  <c r="AK155" i="2" s="1"/>
  <c r="K156" i="2"/>
  <c r="AK156" i="2" s="1"/>
  <c r="K157" i="2"/>
  <c r="AK157" i="2" s="1"/>
  <c r="K158" i="2"/>
  <c r="AK158" i="2" s="1"/>
  <c r="K159" i="2"/>
  <c r="AK159" i="2" s="1"/>
  <c r="K160" i="2"/>
  <c r="AK160" i="2" s="1"/>
  <c r="K161" i="2"/>
  <c r="AK161" i="2" s="1"/>
  <c r="K162" i="2"/>
  <c r="AK162" i="2" s="1"/>
  <c r="K163" i="2"/>
  <c r="AK163" i="2" s="1"/>
  <c r="K164" i="2"/>
  <c r="AK164" i="2" s="1"/>
  <c r="K165" i="2"/>
  <c r="AK165" i="2" s="1"/>
  <c r="K166" i="2"/>
  <c r="AK166" i="2" s="1"/>
  <c r="K167" i="2"/>
  <c r="AK167" i="2" s="1"/>
  <c r="K168" i="2"/>
  <c r="AK168" i="2" s="1"/>
  <c r="K169" i="2"/>
  <c r="AK169" i="2" s="1"/>
  <c r="K170" i="2"/>
  <c r="AK170" i="2" s="1"/>
  <c r="K171" i="2"/>
  <c r="AK171" i="2" s="1"/>
  <c r="K172" i="2"/>
  <c r="AK172" i="2" s="1"/>
  <c r="K173" i="2"/>
  <c r="AK173" i="2" s="1"/>
  <c r="K174" i="2"/>
  <c r="AK174" i="2" s="1"/>
  <c r="K175" i="2"/>
  <c r="AK175" i="2" s="1"/>
  <c r="K176" i="2"/>
  <c r="AK176" i="2" s="1"/>
  <c r="K177" i="2"/>
  <c r="AK177" i="2" s="1"/>
  <c r="K178" i="2"/>
  <c r="AK178" i="2" s="1"/>
  <c r="K179" i="2"/>
  <c r="AK179" i="2" s="1"/>
  <c r="K180" i="2"/>
  <c r="AK180" i="2" s="1"/>
  <c r="K181" i="2"/>
  <c r="AK181" i="2" s="1"/>
  <c r="K182" i="2"/>
  <c r="AK182" i="2" s="1"/>
  <c r="K183" i="2"/>
  <c r="AK183" i="2" s="1"/>
  <c r="K184" i="2"/>
  <c r="AK184" i="2" s="1"/>
  <c r="K185" i="2"/>
  <c r="AK185" i="2" s="1"/>
  <c r="K186" i="2"/>
  <c r="AK186" i="2" s="1"/>
  <c r="K187" i="2"/>
  <c r="AK187" i="2" s="1"/>
  <c r="K188" i="2"/>
  <c r="AK188" i="2" s="1"/>
  <c r="K189" i="2"/>
  <c r="AK189" i="2" s="1"/>
  <c r="K190" i="2"/>
  <c r="AK190" i="2" s="1"/>
  <c r="K191" i="2"/>
  <c r="AK191" i="2" s="1"/>
  <c r="K192" i="2"/>
  <c r="AK192" i="2" s="1"/>
  <c r="K193" i="2"/>
  <c r="AK193" i="2" s="1"/>
  <c r="K194" i="2"/>
  <c r="AK194" i="2" s="1"/>
  <c r="K195" i="2"/>
  <c r="AK195" i="2" s="1"/>
  <c r="K196" i="2"/>
  <c r="AK196" i="2" s="1"/>
  <c r="K197" i="2"/>
  <c r="AK197" i="2" s="1"/>
  <c r="K198" i="2"/>
  <c r="AK198" i="2" s="1"/>
  <c r="K199" i="2"/>
  <c r="AK199" i="2" s="1"/>
  <c r="K200" i="2"/>
  <c r="AK200" i="2" s="1"/>
  <c r="K201" i="2"/>
  <c r="AK201" i="2" s="1"/>
  <c r="K202" i="2"/>
  <c r="AK202" i="2" s="1"/>
  <c r="K203" i="2"/>
  <c r="AK203" i="2" s="1"/>
  <c r="K204" i="2"/>
  <c r="AK204" i="2" s="1"/>
  <c r="K205" i="2"/>
  <c r="AK205" i="2" s="1"/>
  <c r="K206" i="2"/>
  <c r="AK206" i="2" s="1"/>
  <c r="K207" i="2"/>
  <c r="AK207" i="2" s="1"/>
  <c r="K208" i="2"/>
  <c r="AK208" i="2" s="1"/>
  <c r="K209" i="2"/>
  <c r="AK209" i="2" s="1"/>
  <c r="K210" i="2"/>
  <c r="AK210" i="2" s="1"/>
  <c r="K211" i="2"/>
  <c r="AK211" i="2" s="1"/>
  <c r="K212" i="2"/>
  <c r="AK212" i="2" s="1"/>
  <c r="K213" i="2"/>
  <c r="AK213" i="2" s="1"/>
  <c r="K214" i="2"/>
  <c r="AK214" i="2" s="1"/>
  <c r="K215" i="2"/>
  <c r="AK215" i="2" s="1"/>
  <c r="K216" i="2"/>
  <c r="AK216" i="2" s="1"/>
  <c r="K217" i="2"/>
  <c r="AK217" i="2" s="1"/>
  <c r="K218" i="2"/>
  <c r="AK218" i="2" s="1"/>
  <c r="K219" i="2"/>
  <c r="AK219" i="2" s="1"/>
  <c r="K220" i="2"/>
  <c r="AK220" i="2" s="1"/>
  <c r="K221" i="2"/>
  <c r="AK221" i="2" s="1"/>
  <c r="K222" i="2"/>
  <c r="AK222" i="2" s="1"/>
  <c r="K223" i="2"/>
  <c r="AK223" i="2" s="1"/>
  <c r="K224" i="2"/>
  <c r="AK224" i="2" s="1"/>
  <c r="K225" i="2"/>
  <c r="AK225" i="2" s="1"/>
  <c r="K226" i="2"/>
  <c r="AK226" i="2" s="1"/>
  <c r="K227" i="2"/>
  <c r="AK227" i="2" s="1"/>
  <c r="K228" i="2"/>
  <c r="AK228" i="2" s="1"/>
  <c r="K229" i="2"/>
  <c r="AK229" i="2" s="1"/>
  <c r="K230" i="2"/>
  <c r="AK230" i="2" s="1"/>
  <c r="K231" i="2"/>
  <c r="AK231" i="2" s="1"/>
  <c r="K232" i="2"/>
  <c r="AK232" i="2" s="1"/>
  <c r="K233" i="2"/>
  <c r="AK233" i="2" s="1"/>
  <c r="K234" i="2"/>
  <c r="AK234" i="2" s="1"/>
  <c r="K235" i="2"/>
  <c r="AK235" i="2" s="1"/>
  <c r="K236" i="2"/>
  <c r="AK236" i="2" s="1"/>
  <c r="K237" i="2"/>
  <c r="AK237" i="2" s="1"/>
  <c r="K238" i="2"/>
  <c r="AK238" i="2" s="1"/>
  <c r="K239" i="2"/>
  <c r="AK239" i="2" s="1"/>
  <c r="K240" i="2"/>
  <c r="AK240" i="2" s="1"/>
  <c r="K241" i="2"/>
  <c r="AK241" i="2" s="1"/>
  <c r="K242" i="2"/>
  <c r="AK242" i="2" s="1"/>
  <c r="K243" i="2"/>
  <c r="AK243" i="2" s="1"/>
  <c r="K244" i="2"/>
  <c r="AK244" i="2" s="1"/>
  <c r="K245" i="2"/>
  <c r="AK245" i="2" s="1"/>
  <c r="K246" i="2"/>
  <c r="AK246" i="2" s="1"/>
  <c r="K247" i="2"/>
  <c r="AK247" i="2" s="1"/>
  <c r="K248" i="2"/>
  <c r="AK248" i="2" s="1"/>
  <c r="K249" i="2"/>
  <c r="AK249" i="2" s="1"/>
  <c r="K250" i="2"/>
  <c r="AK250" i="2" s="1"/>
  <c r="K251" i="2"/>
  <c r="AK251" i="2" s="1"/>
  <c r="K252" i="2"/>
  <c r="AK252" i="2" s="1"/>
  <c r="K253" i="2"/>
  <c r="AK253" i="2" s="1"/>
  <c r="K254" i="2"/>
  <c r="AK254" i="2" s="1"/>
  <c r="K255" i="2"/>
  <c r="AK255" i="2" s="1"/>
  <c r="K256" i="2"/>
  <c r="AK256" i="2" s="1"/>
  <c r="K257" i="2"/>
  <c r="AK257" i="2" s="1"/>
  <c r="K258" i="2"/>
  <c r="AK258" i="2" s="1"/>
  <c r="K259" i="2"/>
  <c r="AK259" i="2" s="1"/>
  <c r="K260" i="2"/>
  <c r="AK260" i="2" s="1"/>
  <c r="K261" i="2"/>
  <c r="AK261" i="2" s="1"/>
  <c r="K262" i="2"/>
  <c r="AK262" i="2" s="1"/>
  <c r="K263" i="2"/>
  <c r="AK263" i="2" s="1"/>
  <c r="K264" i="2"/>
  <c r="AK264" i="2" s="1"/>
  <c r="K265" i="2"/>
  <c r="AK265" i="2" s="1"/>
  <c r="K266" i="2"/>
  <c r="AK266" i="2" s="1"/>
  <c r="K267" i="2"/>
  <c r="AK267" i="2" s="1"/>
  <c r="K268" i="2"/>
  <c r="AK268" i="2" s="1"/>
  <c r="K269" i="2"/>
  <c r="AK269" i="2" s="1"/>
  <c r="K270" i="2"/>
  <c r="AK270" i="2" s="1"/>
  <c r="K271" i="2"/>
  <c r="AK271" i="2" s="1"/>
  <c r="K272" i="2"/>
  <c r="AK272" i="2" s="1"/>
  <c r="K273" i="2"/>
  <c r="AK273" i="2" s="1"/>
  <c r="K274" i="2"/>
  <c r="AK274" i="2" s="1"/>
  <c r="K275" i="2"/>
  <c r="AK275" i="2" s="1"/>
  <c r="K276" i="2"/>
  <c r="AK276" i="2" s="1"/>
  <c r="K277" i="2"/>
  <c r="AK277" i="2" s="1"/>
  <c r="K278" i="2"/>
  <c r="AK278" i="2" s="1"/>
  <c r="K279" i="2"/>
  <c r="AK279" i="2" s="1"/>
  <c r="K280" i="2"/>
  <c r="AK280" i="2" s="1"/>
  <c r="K281" i="2"/>
  <c r="AK281" i="2" s="1"/>
  <c r="K282" i="2"/>
  <c r="AK282" i="2" s="1"/>
  <c r="K283" i="2"/>
  <c r="AK283" i="2" s="1"/>
  <c r="K284" i="2"/>
  <c r="AK284" i="2" s="1"/>
  <c r="K285" i="2"/>
  <c r="AK285" i="2" s="1"/>
  <c r="K286" i="2"/>
  <c r="AK286" i="2" s="1"/>
  <c r="K287" i="2"/>
  <c r="AK287" i="2" s="1"/>
  <c r="K288" i="2"/>
  <c r="AK288" i="2" s="1"/>
  <c r="K289" i="2"/>
  <c r="AK289" i="2" s="1"/>
  <c r="K290" i="2"/>
  <c r="AK290" i="2" s="1"/>
  <c r="K291" i="2"/>
  <c r="AK291" i="2" s="1"/>
  <c r="K292" i="2"/>
  <c r="AK292" i="2" s="1"/>
  <c r="K293" i="2"/>
  <c r="AK293" i="2" s="1"/>
  <c r="K294" i="2"/>
  <c r="AK294" i="2" s="1"/>
  <c r="K295" i="2"/>
  <c r="AK295" i="2" s="1"/>
  <c r="K296" i="2"/>
  <c r="AK296" i="2" s="1"/>
  <c r="K297" i="2"/>
  <c r="AK297" i="2" s="1"/>
  <c r="K298" i="2"/>
  <c r="AK298" i="2" s="1"/>
  <c r="K299" i="2"/>
  <c r="AK299" i="2" s="1"/>
  <c r="K300" i="2"/>
  <c r="AK300" i="2" s="1"/>
  <c r="K301" i="2"/>
  <c r="AK301" i="2" s="1"/>
  <c r="K302" i="2"/>
  <c r="AK302" i="2" s="1"/>
  <c r="K303" i="2"/>
  <c r="AK303" i="2" s="1"/>
  <c r="K304" i="2"/>
  <c r="AK304" i="2" s="1"/>
  <c r="K305" i="2"/>
  <c r="AK305" i="2" s="1"/>
  <c r="K306" i="2"/>
  <c r="AK306" i="2" s="1"/>
  <c r="K307" i="2"/>
  <c r="AK307" i="2" s="1"/>
  <c r="K308" i="2"/>
  <c r="AK308" i="2" s="1"/>
  <c r="K309" i="2"/>
  <c r="AK309" i="2" s="1"/>
  <c r="K310" i="2"/>
  <c r="AK310" i="2" s="1"/>
  <c r="K311" i="2"/>
  <c r="AK311" i="2" s="1"/>
  <c r="K312" i="2"/>
  <c r="AK312" i="2" s="1"/>
  <c r="K313" i="2"/>
  <c r="AK313" i="2" s="1"/>
  <c r="K314" i="2"/>
  <c r="AK314" i="2" s="1"/>
  <c r="K315" i="2"/>
  <c r="AK315" i="2" s="1"/>
  <c r="K316" i="2"/>
  <c r="AK316" i="2" s="1"/>
  <c r="K317" i="2"/>
  <c r="AK317" i="2" s="1"/>
  <c r="K318" i="2"/>
  <c r="AK318" i="2" s="1"/>
  <c r="K319" i="2"/>
  <c r="AK319" i="2" s="1"/>
  <c r="K320" i="2"/>
  <c r="AK320" i="2" s="1"/>
  <c r="K321" i="2"/>
  <c r="AK321" i="2" s="1"/>
  <c r="K322" i="2"/>
  <c r="AK322" i="2" s="1"/>
  <c r="K323" i="2"/>
  <c r="AK323" i="2" s="1"/>
  <c r="K324" i="2"/>
  <c r="AK324" i="2" s="1"/>
  <c r="K325" i="2"/>
  <c r="AK325" i="2" s="1"/>
  <c r="K326" i="2"/>
  <c r="AK326" i="2" s="1"/>
  <c r="K327" i="2"/>
  <c r="AK327" i="2" s="1"/>
  <c r="K328" i="2"/>
  <c r="AK328" i="2" s="1"/>
  <c r="K329" i="2"/>
  <c r="AK329" i="2" s="1"/>
  <c r="K330" i="2"/>
  <c r="AK330" i="2" s="1"/>
  <c r="K331" i="2"/>
  <c r="AK331" i="2" s="1"/>
  <c r="K332" i="2"/>
  <c r="AK332" i="2" s="1"/>
  <c r="K333" i="2"/>
  <c r="AK333" i="2" s="1"/>
  <c r="K334" i="2"/>
  <c r="AK334" i="2" s="1"/>
  <c r="K335" i="2"/>
  <c r="AK335" i="2" s="1"/>
  <c r="K336" i="2"/>
  <c r="AK336" i="2" s="1"/>
  <c r="K337" i="2"/>
  <c r="AK337" i="2" s="1"/>
  <c r="K338" i="2"/>
  <c r="AK338" i="2" s="1"/>
  <c r="K339" i="2"/>
  <c r="AK339" i="2" s="1"/>
  <c r="K340" i="2"/>
  <c r="AK340" i="2" s="1"/>
  <c r="K341" i="2"/>
  <c r="AK341" i="2" s="1"/>
  <c r="K342" i="2"/>
  <c r="AK342" i="2" s="1"/>
  <c r="K343" i="2"/>
  <c r="AK343" i="2" s="1"/>
  <c r="K344" i="2"/>
  <c r="AK344" i="2" s="1"/>
  <c r="K345" i="2"/>
  <c r="AK345" i="2" s="1"/>
  <c r="K346" i="2"/>
  <c r="AK346" i="2" s="1"/>
  <c r="K347" i="2"/>
  <c r="AK347" i="2" s="1"/>
  <c r="K348" i="2"/>
  <c r="AK348" i="2" s="1"/>
  <c r="K349" i="2"/>
  <c r="AK349" i="2" s="1"/>
  <c r="K350" i="2"/>
  <c r="AK350" i="2" s="1"/>
  <c r="K351" i="2"/>
  <c r="AK351" i="2" s="1"/>
  <c r="K352" i="2"/>
  <c r="AK352" i="2" s="1"/>
  <c r="K353" i="2"/>
  <c r="AK353" i="2" s="1"/>
  <c r="K354" i="2"/>
  <c r="AK354" i="2" s="1"/>
  <c r="K355" i="2"/>
  <c r="AK355" i="2" s="1"/>
  <c r="K356" i="2"/>
  <c r="AK356" i="2" s="1"/>
  <c r="K357" i="2"/>
  <c r="AK357" i="2" s="1"/>
  <c r="K358" i="2"/>
  <c r="AK358" i="2" s="1"/>
  <c r="K359" i="2"/>
  <c r="AK359" i="2" s="1"/>
  <c r="K360" i="2"/>
  <c r="AK360" i="2" s="1"/>
  <c r="K361" i="2"/>
  <c r="AK361" i="2" s="1"/>
  <c r="K362" i="2"/>
  <c r="AK362" i="2" s="1"/>
  <c r="K363" i="2"/>
  <c r="AK363" i="2" s="1"/>
  <c r="K364" i="2"/>
  <c r="AK364" i="2" s="1"/>
  <c r="K365" i="2"/>
  <c r="AK365" i="2" s="1"/>
  <c r="K366" i="2"/>
  <c r="AK366" i="2" s="1"/>
  <c r="K367" i="2"/>
  <c r="AK367" i="2" s="1"/>
  <c r="K368" i="2"/>
  <c r="AK368" i="2" s="1"/>
  <c r="K369" i="2"/>
  <c r="AK369" i="2" s="1"/>
  <c r="K370" i="2"/>
  <c r="AK370" i="2" s="1"/>
  <c r="K371" i="2"/>
  <c r="AK371" i="2" s="1"/>
  <c r="K372" i="2"/>
  <c r="AK372" i="2" s="1"/>
  <c r="K373" i="2"/>
  <c r="AK373" i="2" s="1"/>
  <c r="K374" i="2"/>
  <c r="AK374" i="2" s="1"/>
  <c r="K375" i="2"/>
  <c r="AK375" i="2" s="1"/>
  <c r="K376" i="2"/>
  <c r="AK376" i="2" s="1"/>
  <c r="K377" i="2"/>
  <c r="AK377" i="2" s="1"/>
  <c r="K378" i="2"/>
  <c r="AK378" i="2" s="1"/>
  <c r="K379" i="2"/>
  <c r="AK379" i="2" s="1"/>
  <c r="K380" i="2"/>
  <c r="AK380" i="2" s="1"/>
  <c r="K381" i="2"/>
  <c r="AK381" i="2" s="1"/>
  <c r="K382" i="2"/>
  <c r="AK382" i="2" s="1"/>
  <c r="K383" i="2"/>
  <c r="AK383" i="2" s="1"/>
  <c r="K384" i="2"/>
  <c r="AK384" i="2" s="1"/>
  <c r="K385" i="2"/>
  <c r="AK385" i="2" s="1"/>
  <c r="K386" i="2"/>
  <c r="AK386" i="2" s="1"/>
  <c r="K387" i="2"/>
  <c r="AK387" i="2" s="1"/>
  <c r="K388" i="2"/>
  <c r="AK388" i="2" s="1"/>
  <c r="K389" i="2"/>
  <c r="AK389" i="2" s="1"/>
  <c r="K390" i="2"/>
  <c r="AK390" i="2" s="1"/>
  <c r="K391" i="2"/>
  <c r="AK391" i="2" s="1"/>
  <c r="K392" i="2"/>
  <c r="AK392" i="2" s="1"/>
  <c r="K393" i="2"/>
  <c r="AK393" i="2" s="1"/>
  <c r="K394" i="2"/>
  <c r="AK394" i="2" s="1"/>
  <c r="K395" i="2"/>
  <c r="AK395" i="2" s="1"/>
  <c r="K396" i="2"/>
  <c r="AK396" i="2" s="1"/>
  <c r="K397" i="2"/>
  <c r="AK397" i="2" s="1"/>
  <c r="K398" i="2"/>
  <c r="AK398" i="2" s="1"/>
  <c r="K399" i="2"/>
  <c r="AK399" i="2" s="1"/>
  <c r="K400" i="2"/>
  <c r="AK400" i="2" s="1"/>
  <c r="K401" i="2"/>
  <c r="AK401" i="2" s="1"/>
  <c r="K402" i="2"/>
  <c r="AK402" i="2" s="1"/>
  <c r="K403" i="2"/>
  <c r="AK403" i="2" s="1"/>
  <c r="K404" i="2"/>
  <c r="AK404" i="2" s="1"/>
  <c r="K405" i="2"/>
  <c r="AK405" i="2" s="1"/>
  <c r="K406" i="2"/>
  <c r="AK406" i="2" s="1"/>
  <c r="K407" i="2"/>
  <c r="AK407" i="2" s="1"/>
  <c r="K408" i="2"/>
  <c r="AK408" i="2" s="1"/>
  <c r="K409" i="2"/>
  <c r="AK409" i="2" s="1"/>
  <c r="K410" i="2"/>
  <c r="AK410" i="2" s="1"/>
  <c r="K411" i="2"/>
  <c r="AK411" i="2" s="1"/>
  <c r="K412" i="2"/>
  <c r="AK412" i="2" s="1"/>
  <c r="K413" i="2"/>
  <c r="AK413" i="2" s="1"/>
  <c r="K414" i="2"/>
  <c r="AK414" i="2" s="1"/>
  <c r="K415" i="2"/>
  <c r="AK415" i="2" s="1"/>
  <c r="K416" i="2"/>
  <c r="AK416" i="2" s="1"/>
  <c r="K417" i="2"/>
  <c r="AK417" i="2" s="1"/>
  <c r="K418" i="2"/>
  <c r="AK418" i="2" s="1"/>
  <c r="K419" i="2"/>
  <c r="AK419" i="2" s="1"/>
  <c r="K420" i="2"/>
  <c r="AK420" i="2" s="1"/>
  <c r="K421" i="2"/>
  <c r="AK421" i="2" s="1"/>
  <c r="K422" i="2"/>
  <c r="AK422" i="2" s="1"/>
  <c r="K423" i="2"/>
  <c r="AK423" i="2" s="1"/>
  <c r="K424" i="2"/>
  <c r="AK424" i="2" s="1"/>
  <c r="K425" i="2"/>
  <c r="AK425" i="2" s="1"/>
  <c r="K426" i="2"/>
  <c r="AK426" i="2" s="1"/>
  <c r="K427" i="2"/>
  <c r="AK427" i="2" s="1"/>
  <c r="K428" i="2"/>
  <c r="AK428" i="2" s="1"/>
  <c r="K429" i="2"/>
  <c r="AK429" i="2" s="1"/>
  <c r="K430" i="2"/>
  <c r="AK430" i="2" s="1"/>
  <c r="K431" i="2"/>
  <c r="AK431" i="2" s="1"/>
  <c r="K432" i="2"/>
  <c r="AK432" i="2" s="1"/>
  <c r="K433" i="2"/>
  <c r="AK433" i="2" s="1"/>
  <c r="K434" i="2"/>
  <c r="AK434" i="2" s="1"/>
  <c r="K435" i="2"/>
  <c r="AK435" i="2" s="1"/>
  <c r="K436" i="2"/>
  <c r="AK436" i="2" s="1"/>
  <c r="K437" i="2"/>
  <c r="AK437" i="2" s="1"/>
  <c r="K438" i="2"/>
  <c r="AK438" i="2" s="1"/>
  <c r="K439" i="2"/>
  <c r="AK439" i="2" s="1"/>
  <c r="K440" i="2"/>
  <c r="AK440" i="2" s="1"/>
  <c r="K441" i="2"/>
  <c r="AK441" i="2" s="1"/>
  <c r="K442" i="2"/>
  <c r="AK442" i="2" s="1"/>
  <c r="K443" i="2"/>
  <c r="AK443" i="2" s="1"/>
  <c r="K444" i="2"/>
  <c r="AK444" i="2" s="1"/>
  <c r="K445" i="2"/>
  <c r="AK445" i="2" s="1"/>
  <c r="K446" i="2"/>
  <c r="AK446" i="2" s="1"/>
  <c r="K447" i="2"/>
  <c r="AK447" i="2" s="1"/>
  <c r="K448" i="2"/>
  <c r="AK448" i="2" s="1"/>
  <c r="K449" i="2"/>
  <c r="AK449" i="2" s="1"/>
  <c r="K450" i="2"/>
  <c r="AK450" i="2" s="1"/>
  <c r="K451" i="2"/>
  <c r="AK451" i="2" s="1"/>
  <c r="K452" i="2"/>
  <c r="AK452" i="2" s="1"/>
  <c r="K453" i="2"/>
  <c r="AK453" i="2" s="1"/>
  <c r="K454" i="2"/>
  <c r="AK454" i="2" s="1"/>
  <c r="K455" i="2"/>
  <c r="AK455" i="2" s="1"/>
  <c r="K456" i="2"/>
  <c r="AK456" i="2" s="1"/>
  <c r="K457" i="2"/>
  <c r="AK457" i="2" s="1"/>
  <c r="K458" i="2"/>
  <c r="AK458" i="2" s="1"/>
  <c r="K459" i="2"/>
  <c r="AK459" i="2" s="1"/>
  <c r="K460" i="2"/>
  <c r="AK460" i="2" s="1"/>
  <c r="K461" i="2"/>
  <c r="AK461" i="2" s="1"/>
  <c r="K462" i="2"/>
  <c r="AK462" i="2" s="1"/>
  <c r="K463" i="2"/>
  <c r="AK463" i="2" s="1"/>
  <c r="K464" i="2"/>
  <c r="AK464" i="2" s="1"/>
  <c r="K465" i="2"/>
  <c r="AK465" i="2" s="1"/>
  <c r="K466" i="2"/>
  <c r="AK466" i="2" s="1"/>
  <c r="K467" i="2"/>
  <c r="AK467" i="2" s="1"/>
  <c r="K468" i="2"/>
  <c r="AK468" i="2" s="1"/>
  <c r="K469" i="2"/>
  <c r="AK469" i="2" s="1"/>
  <c r="K470" i="2"/>
  <c r="AK470" i="2" s="1"/>
  <c r="K471" i="2"/>
  <c r="AK471" i="2" s="1"/>
  <c r="K472" i="2"/>
  <c r="AK472" i="2" s="1"/>
  <c r="K473" i="2"/>
  <c r="AK473" i="2" s="1"/>
  <c r="K474" i="2"/>
  <c r="AK474" i="2" s="1"/>
  <c r="K475" i="2"/>
  <c r="AK475" i="2" s="1"/>
  <c r="K476" i="2"/>
  <c r="AK476" i="2" s="1"/>
  <c r="K477" i="2"/>
  <c r="AK477" i="2" s="1"/>
  <c r="K478" i="2"/>
  <c r="AK478" i="2" s="1"/>
  <c r="K479" i="2"/>
  <c r="AK479" i="2" s="1"/>
  <c r="K480" i="2"/>
  <c r="AK480" i="2" s="1"/>
  <c r="K481" i="2"/>
  <c r="AK481" i="2" s="1"/>
  <c r="K482" i="2"/>
  <c r="AK482" i="2" s="1"/>
  <c r="K483" i="2"/>
  <c r="AK483" i="2" s="1"/>
  <c r="K484" i="2"/>
  <c r="AK484" i="2" s="1"/>
  <c r="K485" i="2"/>
  <c r="AK485" i="2" s="1"/>
  <c r="K486" i="2"/>
  <c r="AK486" i="2" s="1"/>
  <c r="K487" i="2"/>
  <c r="AK487" i="2" s="1"/>
  <c r="K488" i="2"/>
  <c r="AK488" i="2" s="1"/>
  <c r="K489" i="2"/>
  <c r="AK489" i="2" s="1"/>
  <c r="K490" i="2"/>
  <c r="AK490" i="2" s="1"/>
  <c r="K491" i="2"/>
  <c r="AK491" i="2" s="1"/>
  <c r="K492" i="2"/>
  <c r="AK492" i="2" s="1"/>
  <c r="K493" i="2"/>
  <c r="AK493" i="2" s="1"/>
  <c r="K494" i="2"/>
  <c r="AK494" i="2" s="1"/>
  <c r="K495" i="2"/>
  <c r="AK495" i="2" s="1"/>
  <c r="K496" i="2"/>
  <c r="AK496" i="2" s="1"/>
  <c r="K497" i="2"/>
  <c r="AK497" i="2" s="1"/>
  <c r="K498" i="2"/>
  <c r="AK498" i="2" s="1"/>
  <c r="K499" i="2"/>
  <c r="AK499" i="2" s="1"/>
  <c r="K500" i="2"/>
  <c r="AK500" i="2" s="1"/>
  <c r="K501" i="2"/>
  <c r="AK501" i="2" s="1"/>
  <c r="K502" i="2"/>
  <c r="AK502" i="2" s="1"/>
  <c r="K503" i="2"/>
  <c r="AK503" i="2" s="1"/>
  <c r="K504" i="2"/>
  <c r="AK504" i="2" s="1"/>
  <c r="K505" i="2"/>
  <c r="AK505" i="2" s="1"/>
  <c r="K506" i="2"/>
  <c r="AK506" i="2" s="1"/>
  <c r="K507" i="2"/>
  <c r="AK507" i="2" s="1"/>
  <c r="K508" i="2"/>
  <c r="AK508" i="2" s="1"/>
  <c r="K509" i="2"/>
  <c r="AK509" i="2" s="1"/>
  <c r="K510" i="2"/>
  <c r="AK510" i="2" s="1"/>
  <c r="K511" i="2"/>
  <c r="AK511" i="2" s="1"/>
  <c r="K512" i="2"/>
  <c r="AK512" i="2" s="1"/>
  <c r="K513" i="2"/>
  <c r="AK513" i="2" s="1"/>
  <c r="K514" i="2"/>
  <c r="AK514" i="2" s="1"/>
  <c r="K515" i="2"/>
  <c r="AK515" i="2" s="1"/>
  <c r="K516" i="2"/>
  <c r="AK516" i="2" s="1"/>
  <c r="K517" i="2"/>
  <c r="AK517" i="2" s="1"/>
  <c r="K518" i="2"/>
  <c r="AK518" i="2" s="1"/>
  <c r="K519" i="2"/>
  <c r="AK519" i="2" s="1"/>
  <c r="K520" i="2"/>
  <c r="AK520" i="2" s="1"/>
  <c r="K521" i="2"/>
  <c r="AK521" i="2" s="1"/>
  <c r="K522" i="2"/>
  <c r="AK522" i="2" s="1"/>
  <c r="K523" i="2"/>
  <c r="AK523" i="2" s="1"/>
  <c r="K524" i="2"/>
  <c r="AK524" i="2" s="1"/>
  <c r="K525" i="2"/>
  <c r="AK525" i="2" s="1"/>
  <c r="K526" i="2"/>
  <c r="AK526" i="2" s="1"/>
  <c r="K527" i="2"/>
  <c r="AK527" i="2" s="1"/>
  <c r="K528" i="2"/>
  <c r="AK528" i="2" s="1"/>
  <c r="K529" i="2"/>
  <c r="AK529" i="2" s="1"/>
  <c r="K530" i="2"/>
  <c r="AK530" i="2" s="1"/>
  <c r="K531" i="2"/>
  <c r="AK531" i="2" s="1"/>
  <c r="K532" i="2"/>
  <c r="AK532" i="2" s="1"/>
  <c r="K533" i="2"/>
  <c r="AK533" i="2" s="1"/>
  <c r="K534" i="2"/>
  <c r="AK534" i="2" s="1"/>
  <c r="K535" i="2"/>
  <c r="AK535" i="2" s="1"/>
  <c r="K536" i="2"/>
  <c r="AK536" i="2" s="1"/>
  <c r="K537" i="2"/>
  <c r="AK537" i="2" s="1"/>
  <c r="K538" i="2"/>
  <c r="AK538" i="2" s="1"/>
  <c r="K539" i="2"/>
  <c r="AK539" i="2" s="1"/>
  <c r="K540" i="2"/>
  <c r="AK540" i="2" s="1"/>
  <c r="K541" i="2"/>
  <c r="AK541" i="2" s="1"/>
  <c r="K542" i="2"/>
  <c r="AK542" i="2" s="1"/>
  <c r="K543" i="2"/>
  <c r="AK543" i="2" s="1"/>
  <c r="K544" i="2"/>
  <c r="AK544" i="2" s="1"/>
  <c r="K545" i="2"/>
  <c r="AK545" i="2" s="1"/>
  <c r="K546" i="2"/>
  <c r="AK546" i="2" s="1"/>
  <c r="K547" i="2"/>
  <c r="AK547" i="2" s="1"/>
  <c r="K548" i="2"/>
  <c r="AK548" i="2" s="1"/>
  <c r="K549" i="2"/>
  <c r="AK549" i="2" s="1"/>
  <c r="K550" i="2"/>
  <c r="AK550" i="2" s="1"/>
  <c r="K551" i="2"/>
  <c r="AK551" i="2" s="1"/>
  <c r="K552" i="2"/>
  <c r="AK552" i="2" s="1"/>
  <c r="K553" i="2"/>
  <c r="AK553" i="2" s="1"/>
  <c r="K554" i="2"/>
  <c r="AK554" i="2" s="1"/>
  <c r="K555" i="2"/>
  <c r="AK555" i="2" s="1"/>
  <c r="K556" i="2"/>
  <c r="AK556" i="2" s="1"/>
  <c r="K557" i="2"/>
  <c r="AK557" i="2" s="1"/>
  <c r="K558" i="2"/>
  <c r="AK558" i="2" s="1"/>
  <c r="K559" i="2"/>
  <c r="AK559" i="2" s="1"/>
  <c r="K560" i="2"/>
  <c r="AK560" i="2" s="1"/>
  <c r="K561" i="2"/>
  <c r="AK561" i="2" s="1"/>
  <c r="K562" i="2"/>
  <c r="AK562" i="2" s="1"/>
  <c r="K563" i="2"/>
  <c r="AK563" i="2" s="1"/>
  <c r="K564" i="2"/>
  <c r="AK564" i="2" s="1"/>
  <c r="K565" i="2"/>
  <c r="AK565" i="2" s="1"/>
  <c r="K566" i="2"/>
  <c r="AK566" i="2" s="1"/>
  <c r="K567" i="2"/>
  <c r="AK567" i="2" s="1"/>
  <c r="K568" i="2"/>
  <c r="AK568" i="2" s="1"/>
  <c r="K569" i="2"/>
  <c r="AK569" i="2" s="1"/>
  <c r="K570" i="2"/>
  <c r="AK570" i="2" s="1"/>
  <c r="K571" i="2"/>
  <c r="AK571" i="2" s="1"/>
  <c r="K572" i="2"/>
  <c r="AK572" i="2" s="1"/>
  <c r="K573" i="2"/>
  <c r="AK573" i="2" s="1"/>
  <c r="K574" i="2"/>
  <c r="AK574" i="2" s="1"/>
  <c r="K575" i="2"/>
  <c r="AK575" i="2" s="1"/>
  <c r="K576" i="2"/>
  <c r="AK576" i="2" s="1"/>
  <c r="K577" i="2"/>
  <c r="AK577" i="2" s="1"/>
  <c r="K578" i="2"/>
  <c r="AK578" i="2" s="1"/>
  <c r="K579" i="2"/>
  <c r="AK579" i="2" s="1"/>
  <c r="K580" i="2"/>
  <c r="AK580" i="2" s="1"/>
  <c r="K581" i="2"/>
  <c r="AK581" i="2" s="1"/>
  <c r="K582" i="2"/>
  <c r="AK582" i="2" s="1"/>
  <c r="K583" i="2"/>
  <c r="AK583" i="2" s="1"/>
  <c r="K584" i="2"/>
  <c r="AK584" i="2" s="1"/>
  <c r="K585" i="2"/>
  <c r="AK585" i="2" s="1"/>
  <c r="K586" i="2"/>
  <c r="AK586" i="2" s="1"/>
  <c r="K587" i="2"/>
  <c r="AK587" i="2" s="1"/>
  <c r="K588" i="2"/>
  <c r="AK588" i="2" s="1"/>
  <c r="K589" i="2"/>
  <c r="AK589" i="2" s="1"/>
  <c r="K590" i="2"/>
  <c r="AK590" i="2" s="1"/>
  <c r="K591" i="2"/>
  <c r="AK591" i="2" s="1"/>
  <c r="K592" i="2"/>
  <c r="AK592" i="2" s="1"/>
  <c r="K593" i="2"/>
  <c r="AK593" i="2" s="1"/>
  <c r="K594" i="2"/>
  <c r="AK594" i="2" s="1"/>
  <c r="K595" i="2"/>
  <c r="AK595" i="2" s="1"/>
  <c r="K596" i="2"/>
  <c r="AK596" i="2" s="1"/>
  <c r="K597" i="2"/>
  <c r="AK597" i="2" s="1"/>
  <c r="K598" i="2"/>
  <c r="AK598" i="2" s="1"/>
  <c r="K599" i="2"/>
  <c r="AK599" i="2" s="1"/>
  <c r="K600" i="2"/>
  <c r="AK600" i="2" s="1"/>
  <c r="K601" i="2"/>
  <c r="AK601" i="2" s="1"/>
  <c r="K602" i="2"/>
  <c r="AK602" i="2" s="1"/>
  <c r="K603" i="2"/>
  <c r="AK603" i="2" s="1"/>
  <c r="K604" i="2"/>
  <c r="AK604" i="2" s="1"/>
  <c r="K605" i="2"/>
  <c r="AK605" i="2" s="1"/>
  <c r="K606" i="2"/>
  <c r="AK606" i="2" s="1"/>
  <c r="K607" i="2"/>
  <c r="AK607" i="2" s="1"/>
  <c r="K608" i="2"/>
  <c r="AK608" i="2" s="1"/>
  <c r="K609" i="2"/>
  <c r="AK609" i="2" s="1"/>
  <c r="K610" i="2"/>
  <c r="AK610" i="2" s="1"/>
  <c r="K611" i="2"/>
  <c r="AK611" i="2" s="1"/>
  <c r="K612" i="2"/>
  <c r="AK612" i="2" s="1"/>
  <c r="K613" i="2"/>
  <c r="AK613" i="2" s="1"/>
  <c r="K614" i="2"/>
  <c r="AK614" i="2" s="1"/>
  <c r="K615" i="2"/>
  <c r="AK615" i="2" s="1"/>
  <c r="K616" i="2"/>
  <c r="AK616" i="2" s="1"/>
  <c r="K617" i="2"/>
  <c r="AK617" i="2" s="1"/>
  <c r="K618" i="2"/>
  <c r="AK618" i="2" s="1"/>
  <c r="K619" i="2"/>
  <c r="AK619" i="2" s="1"/>
  <c r="K620" i="2"/>
  <c r="AK620" i="2" s="1"/>
  <c r="K621" i="2"/>
  <c r="AK621" i="2" s="1"/>
  <c r="K622" i="2"/>
  <c r="AK622" i="2" s="1"/>
  <c r="K623" i="2"/>
  <c r="AK623" i="2" s="1"/>
  <c r="K624" i="2"/>
  <c r="AK624" i="2" s="1"/>
  <c r="K625" i="2"/>
  <c r="AK625" i="2" s="1"/>
  <c r="K626" i="2"/>
  <c r="AK626" i="2" s="1"/>
  <c r="K627" i="2"/>
  <c r="AK627" i="2" s="1"/>
  <c r="K628" i="2"/>
  <c r="AK628" i="2" s="1"/>
  <c r="K629" i="2"/>
  <c r="AK629" i="2" s="1"/>
  <c r="K630" i="2"/>
  <c r="AK630" i="2" s="1"/>
  <c r="K631" i="2"/>
  <c r="AK631" i="2" s="1"/>
  <c r="K632" i="2"/>
  <c r="AK632" i="2" s="1"/>
  <c r="K633" i="2"/>
  <c r="AK633" i="2" s="1"/>
  <c r="K634" i="2"/>
  <c r="AK634" i="2" s="1"/>
  <c r="K635" i="2"/>
  <c r="AK635" i="2" s="1"/>
  <c r="K636" i="2"/>
  <c r="AK636" i="2" s="1"/>
  <c r="K637" i="2"/>
  <c r="AK637" i="2" s="1"/>
  <c r="K638" i="2"/>
  <c r="AK638" i="2" s="1"/>
  <c r="K639" i="2"/>
  <c r="AK639" i="2" s="1"/>
  <c r="K640" i="2"/>
  <c r="AK640" i="2" s="1"/>
  <c r="K641" i="2"/>
  <c r="AK641" i="2" s="1"/>
  <c r="K642" i="2"/>
  <c r="AK642" i="2" s="1"/>
  <c r="K643" i="2"/>
  <c r="AK643" i="2" s="1"/>
  <c r="K644" i="2"/>
  <c r="AK644" i="2" s="1"/>
  <c r="K645" i="2"/>
  <c r="AK645" i="2" s="1"/>
  <c r="K646" i="2"/>
  <c r="AK646" i="2" s="1"/>
  <c r="K647" i="2"/>
  <c r="AK647" i="2" s="1"/>
  <c r="K648" i="2"/>
  <c r="AK648" i="2" s="1"/>
  <c r="K649" i="2"/>
  <c r="AK649" i="2" s="1"/>
  <c r="K650" i="2"/>
  <c r="AK650" i="2" s="1"/>
  <c r="K651" i="2"/>
  <c r="AK651" i="2" s="1"/>
  <c r="K652" i="2"/>
  <c r="AK652" i="2" s="1"/>
  <c r="K653" i="2"/>
  <c r="AK653" i="2" s="1"/>
  <c r="K654" i="2"/>
  <c r="AK654" i="2" s="1"/>
  <c r="K655" i="2"/>
  <c r="AK655" i="2" s="1"/>
  <c r="K656" i="2"/>
  <c r="AK656" i="2" s="1"/>
  <c r="K657" i="2"/>
  <c r="AK657" i="2" s="1"/>
  <c r="K658" i="2"/>
  <c r="AK658" i="2" s="1"/>
  <c r="K659" i="2"/>
  <c r="AK659" i="2" s="1"/>
  <c r="K660" i="2"/>
  <c r="AK660" i="2" s="1"/>
  <c r="K661" i="2"/>
  <c r="AK661" i="2" s="1"/>
  <c r="K662" i="2"/>
  <c r="AK662" i="2" s="1"/>
  <c r="K663" i="2"/>
  <c r="AK663" i="2" s="1"/>
  <c r="K664" i="2"/>
  <c r="AK664" i="2" s="1"/>
  <c r="K665" i="2"/>
  <c r="AK665" i="2" s="1"/>
  <c r="K666" i="2"/>
  <c r="AK666" i="2" s="1"/>
  <c r="K667" i="2"/>
  <c r="AK667" i="2" s="1"/>
  <c r="K668" i="2"/>
  <c r="AK668" i="2" s="1"/>
  <c r="K669" i="2"/>
  <c r="AK669" i="2" s="1"/>
  <c r="K670" i="2"/>
  <c r="AK670" i="2" s="1"/>
  <c r="K671" i="2"/>
  <c r="AK671" i="2" s="1"/>
  <c r="K672" i="2"/>
  <c r="AK672" i="2" s="1"/>
  <c r="K673" i="2"/>
  <c r="AK673" i="2" s="1"/>
  <c r="K674" i="2"/>
  <c r="AK674" i="2" s="1"/>
  <c r="K675" i="2"/>
  <c r="AK675" i="2" s="1"/>
  <c r="K676" i="2"/>
  <c r="AK676" i="2" s="1"/>
  <c r="K677" i="2"/>
  <c r="AK677" i="2" s="1"/>
  <c r="K678" i="2"/>
  <c r="AK678" i="2" s="1"/>
  <c r="K679" i="2"/>
  <c r="AK679" i="2" s="1"/>
  <c r="K680" i="2"/>
  <c r="AK680" i="2" s="1"/>
  <c r="K681" i="2"/>
  <c r="AK681" i="2" s="1"/>
  <c r="K682" i="2"/>
  <c r="AK682" i="2" s="1"/>
  <c r="K683" i="2"/>
  <c r="AK683" i="2" s="1"/>
  <c r="K684" i="2"/>
  <c r="AK684" i="2" s="1"/>
  <c r="K685" i="2"/>
  <c r="AK685" i="2" s="1"/>
  <c r="K686" i="2"/>
  <c r="AK686" i="2" s="1"/>
  <c r="K687" i="2"/>
  <c r="AK687" i="2" s="1"/>
  <c r="K688" i="2"/>
  <c r="AK688" i="2" s="1"/>
  <c r="K689" i="2"/>
  <c r="AK689" i="2" s="1"/>
  <c r="K690" i="2"/>
  <c r="AK690" i="2" s="1"/>
  <c r="K691" i="2"/>
  <c r="AK691" i="2" s="1"/>
  <c r="K692" i="2"/>
  <c r="AK692" i="2" s="1"/>
  <c r="K693" i="2"/>
  <c r="AK693" i="2" s="1"/>
  <c r="K694" i="2"/>
  <c r="AK694" i="2" s="1"/>
  <c r="K695" i="2"/>
  <c r="AK695" i="2" s="1"/>
  <c r="K696" i="2"/>
  <c r="AK696" i="2" s="1"/>
  <c r="K697" i="2"/>
  <c r="AK697" i="2" s="1"/>
  <c r="K698" i="2"/>
  <c r="AK698" i="2" s="1"/>
  <c r="K699" i="2"/>
  <c r="AK699" i="2" s="1"/>
  <c r="K700" i="2"/>
  <c r="AK700" i="2" s="1"/>
  <c r="K701" i="2"/>
  <c r="AK701" i="2" s="1"/>
  <c r="K702" i="2"/>
  <c r="AK702" i="2" s="1"/>
  <c r="K703" i="2"/>
  <c r="AK703" i="2" s="1"/>
  <c r="K704" i="2"/>
  <c r="AK704" i="2" s="1"/>
  <c r="K705" i="2"/>
  <c r="AK705" i="2" s="1"/>
  <c r="K706" i="2"/>
  <c r="AK706" i="2" s="1"/>
  <c r="K707" i="2"/>
  <c r="AK707" i="2" s="1"/>
  <c r="K708" i="2"/>
  <c r="AK708" i="2" s="1"/>
  <c r="K709" i="2"/>
  <c r="AK709" i="2" s="1"/>
  <c r="K710" i="2"/>
  <c r="AK710" i="2" s="1"/>
  <c r="K711" i="2"/>
  <c r="AK711" i="2" s="1"/>
  <c r="K712" i="2"/>
  <c r="AK712" i="2" s="1"/>
  <c r="K713" i="2"/>
  <c r="AK713" i="2" s="1"/>
  <c r="K714" i="2"/>
  <c r="AK714" i="2" s="1"/>
  <c r="K715" i="2"/>
  <c r="AK715" i="2" s="1"/>
  <c r="K716" i="2"/>
  <c r="AK716" i="2" s="1"/>
  <c r="K717" i="2"/>
  <c r="AK717" i="2" s="1"/>
  <c r="K718" i="2"/>
  <c r="AK718" i="2" s="1"/>
  <c r="K719" i="2"/>
  <c r="AK719" i="2" s="1"/>
  <c r="K720" i="2"/>
  <c r="AK720" i="2" s="1"/>
  <c r="K721" i="2"/>
  <c r="AK721" i="2" s="1"/>
  <c r="K722" i="2"/>
  <c r="AK722" i="2" s="1"/>
  <c r="K723" i="2"/>
  <c r="AK723" i="2" s="1"/>
  <c r="K724" i="2"/>
  <c r="AK724" i="2" s="1"/>
  <c r="K725" i="2"/>
  <c r="AK725" i="2" s="1"/>
  <c r="K726" i="2"/>
  <c r="AK726" i="2" s="1"/>
  <c r="K727" i="2"/>
  <c r="AK727" i="2" s="1"/>
  <c r="K728" i="2"/>
  <c r="AK728" i="2" s="1"/>
  <c r="K729" i="2"/>
  <c r="AK729" i="2" s="1"/>
  <c r="K730" i="2"/>
  <c r="AK730" i="2" s="1"/>
  <c r="K731" i="2"/>
  <c r="AK731" i="2" s="1"/>
  <c r="K732" i="2"/>
  <c r="AK732" i="2" s="1"/>
  <c r="K733" i="2"/>
  <c r="AK733" i="2" s="1"/>
  <c r="K734" i="2"/>
  <c r="AK734" i="2" s="1"/>
  <c r="K735" i="2"/>
  <c r="AK735" i="2" s="1"/>
  <c r="K736" i="2"/>
  <c r="AK736" i="2" s="1"/>
  <c r="K737" i="2"/>
  <c r="AK737" i="2" s="1"/>
  <c r="K738" i="2"/>
  <c r="AK738" i="2" s="1"/>
  <c r="K739" i="2"/>
  <c r="AK739" i="2" s="1"/>
  <c r="K740" i="2"/>
  <c r="AK740" i="2" s="1"/>
  <c r="K741" i="2"/>
  <c r="AK741" i="2" s="1"/>
  <c r="K742" i="2"/>
  <c r="AK742" i="2" s="1"/>
  <c r="K743" i="2"/>
  <c r="AK743" i="2" s="1"/>
  <c r="K744" i="2"/>
  <c r="AK744" i="2" s="1"/>
  <c r="K745" i="2"/>
  <c r="AK745" i="2" s="1"/>
  <c r="K746" i="2"/>
  <c r="AK746" i="2" s="1"/>
  <c r="K747" i="2"/>
  <c r="AK747" i="2" s="1"/>
  <c r="K748" i="2"/>
  <c r="AK748" i="2" s="1"/>
  <c r="K749" i="2"/>
  <c r="AK749" i="2" s="1"/>
  <c r="K750" i="2"/>
  <c r="AK750" i="2" s="1"/>
  <c r="K751" i="2"/>
  <c r="AK751" i="2" s="1"/>
  <c r="K752" i="2"/>
  <c r="AK752" i="2" s="1"/>
  <c r="K753" i="2"/>
  <c r="AK753" i="2" s="1"/>
  <c r="K754" i="2"/>
  <c r="AK754" i="2" s="1"/>
  <c r="K755" i="2"/>
  <c r="AK755" i="2" s="1"/>
  <c r="K756" i="2"/>
  <c r="AK756" i="2" s="1"/>
  <c r="K757" i="2"/>
  <c r="AK757" i="2" s="1"/>
  <c r="K758" i="2"/>
  <c r="AK758" i="2" s="1"/>
  <c r="K759" i="2"/>
  <c r="AK759" i="2" s="1"/>
  <c r="K760" i="2"/>
  <c r="AK760" i="2" s="1"/>
  <c r="K761" i="2"/>
  <c r="AK761" i="2" s="1"/>
  <c r="K762" i="2"/>
  <c r="AK762" i="2" s="1"/>
  <c r="K763" i="2"/>
  <c r="AK763" i="2" s="1"/>
  <c r="K764" i="2"/>
  <c r="AK764" i="2" s="1"/>
  <c r="K765" i="2"/>
  <c r="AK765" i="2" s="1"/>
  <c r="K766" i="2"/>
  <c r="AK766" i="2" s="1"/>
  <c r="K767" i="2"/>
  <c r="AK767" i="2" s="1"/>
  <c r="K768" i="2"/>
  <c r="AK768" i="2" s="1"/>
  <c r="K769" i="2"/>
  <c r="AK769" i="2" s="1"/>
  <c r="K770" i="2"/>
  <c r="AK770" i="2" s="1"/>
  <c r="K771" i="2"/>
  <c r="AK771" i="2" s="1"/>
  <c r="K772" i="2"/>
  <c r="AK772" i="2" s="1"/>
  <c r="K773" i="2"/>
  <c r="AK773" i="2" s="1"/>
  <c r="K774" i="2"/>
  <c r="AK774" i="2" s="1"/>
  <c r="K775" i="2"/>
  <c r="AK775" i="2" s="1"/>
  <c r="K776" i="2"/>
  <c r="AK776" i="2" s="1"/>
  <c r="K777" i="2"/>
  <c r="AK777" i="2" s="1"/>
  <c r="K778" i="2"/>
  <c r="AK778" i="2" s="1"/>
  <c r="K779" i="2"/>
  <c r="AK779" i="2" s="1"/>
  <c r="K780" i="2"/>
  <c r="AK780" i="2" s="1"/>
  <c r="K781" i="2"/>
  <c r="AK781" i="2" s="1"/>
  <c r="K782" i="2"/>
  <c r="AK782" i="2" s="1"/>
  <c r="K783" i="2"/>
  <c r="AK783" i="2" s="1"/>
  <c r="K784" i="2"/>
  <c r="AK784" i="2" s="1"/>
  <c r="K785" i="2"/>
  <c r="AK785" i="2" s="1"/>
  <c r="K786" i="2"/>
  <c r="AK786" i="2" s="1"/>
  <c r="K787" i="2"/>
  <c r="AK787" i="2" s="1"/>
  <c r="K788" i="2"/>
  <c r="AK788" i="2" s="1"/>
  <c r="K789" i="2"/>
  <c r="AK789" i="2" s="1"/>
  <c r="K790" i="2"/>
  <c r="AK790" i="2" s="1"/>
  <c r="K791" i="2"/>
  <c r="AK791" i="2" s="1"/>
  <c r="K792" i="2"/>
  <c r="AK792" i="2" s="1"/>
  <c r="K793" i="2"/>
  <c r="AK793" i="2" s="1"/>
  <c r="K794" i="2"/>
  <c r="AK794" i="2" s="1"/>
  <c r="K795" i="2"/>
  <c r="AK795" i="2" s="1"/>
  <c r="K796" i="2"/>
  <c r="AK796" i="2" s="1"/>
  <c r="K797" i="2"/>
  <c r="AK797" i="2" s="1"/>
  <c r="K798" i="2"/>
  <c r="AK798" i="2" s="1"/>
  <c r="K799" i="2"/>
  <c r="AK799" i="2" s="1"/>
  <c r="K800" i="2"/>
  <c r="AK800" i="2" s="1"/>
  <c r="K801" i="2"/>
  <c r="AK801" i="2" s="1"/>
  <c r="K802" i="2"/>
  <c r="AK802" i="2" s="1"/>
  <c r="K803" i="2"/>
  <c r="AK803" i="2" s="1"/>
  <c r="K804" i="2"/>
  <c r="AK804" i="2" s="1"/>
  <c r="K805" i="2"/>
  <c r="AK805" i="2" s="1"/>
  <c r="K806" i="2"/>
  <c r="AK806" i="2" s="1"/>
  <c r="K807" i="2"/>
  <c r="AK807" i="2" s="1"/>
  <c r="K808" i="2"/>
  <c r="AK808" i="2" s="1"/>
  <c r="K809" i="2"/>
  <c r="AK809" i="2" s="1"/>
  <c r="K810" i="2"/>
  <c r="AK810" i="2" s="1"/>
  <c r="K811" i="2"/>
  <c r="AK811" i="2" s="1"/>
  <c r="K812" i="2"/>
  <c r="AK812" i="2" s="1"/>
  <c r="K813" i="2"/>
  <c r="AK813" i="2" s="1"/>
  <c r="K814" i="2"/>
  <c r="AK814" i="2" s="1"/>
  <c r="K815" i="2"/>
  <c r="AK815" i="2" s="1"/>
  <c r="K816" i="2"/>
  <c r="AK816" i="2" s="1"/>
  <c r="K817" i="2"/>
  <c r="AK817" i="2" s="1"/>
  <c r="K818" i="2"/>
  <c r="AK818" i="2" s="1"/>
  <c r="K819" i="2"/>
  <c r="AK819" i="2" s="1"/>
  <c r="K820" i="2"/>
  <c r="AK820" i="2" s="1"/>
  <c r="K821" i="2"/>
  <c r="AK821" i="2" s="1"/>
  <c r="K822" i="2"/>
  <c r="AK822" i="2" s="1"/>
  <c r="K823" i="2"/>
  <c r="AK823" i="2" s="1"/>
  <c r="K824" i="2"/>
  <c r="AK824" i="2" s="1"/>
  <c r="K825" i="2"/>
  <c r="AK825" i="2" s="1"/>
  <c r="K826" i="2"/>
  <c r="AK826" i="2" s="1"/>
  <c r="K827" i="2"/>
  <c r="AK827" i="2" s="1"/>
  <c r="K828" i="2"/>
  <c r="AK828" i="2" s="1"/>
  <c r="K829" i="2"/>
  <c r="AK829" i="2" s="1"/>
  <c r="K830" i="2"/>
  <c r="AK830" i="2" s="1"/>
  <c r="K831" i="2"/>
  <c r="AK831" i="2" s="1"/>
  <c r="K832" i="2"/>
  <c r="AK832" i="2" s="1"/>
  <c r="K833" i="2"/>
  <c r="AK833" i="2" s="1"/>
  <c r="K834" i="2"/>
  <c r="AK834" i="2" s="1"/>
  <c r="K835" i="2"/>
  <c r="AK835" i="2" s="1"/>
  <c r="K836" i="2"/>
  <c r="AK836" i="2" s="1"/>
  <c r="K837" i="2"/>
  <c r="AK837" i="2" s="1"/>
  <c r="K838" i="2"/>
  <c r="AK838" i="2" s="1"/>
  <c r="K839" i="2"/>
  <c r="AK839" i="2" s="1"/>
  <c r="K840" i="2"/>
  <c r="AK840" i="2" s="1"/>
  <c r="K841" i="2"/>
  <c r="AK841" i="2" s="1"/>
  <c r="K842" i="2"/>
  <c r="AK842" i="2" s="1"/>
  <c r="K843" i="2"/>
  <c r="AK843" i="2" s="1"/>
  <c r="K844" i="2"/>
  <c r="AK844" i="2" s="1"/>
  <c r="K845" i="2"/>
  <c r="AK845" i="2" s="1"/>
  <c r="K846" i="2"/>
  <c r="AK846" i="2" s="1"/>
  <c r="K847" i="2"/>
  <c r="AK847" i="2" s="1"/>
  <c r="K848" i="2"/>
  <c r="AK848" i="2" s="1"/>
  <c r="K849" i="2"/>
  <c r="AK849" i="2" s="1"/>
  <c r="K850" i="2"/>
  <c r="AK850" i="2" s="1"/>
  <c r="K851" i="2"/>
  <c r="AK851" i="2" s="1"/>
  <c r="K852" i="2"/>
  <c r="AK852" i="2" s="1"/>
  <c r="K853" i="2"/>
  <c r="AK853" i="2" s="1"/>
  <c r="K854" i="2"/>
  <c r="AK854" i="2" s="1"/>
  <c r="K855" i="2"/>
  <c r="AK855" i="2" s="1"/>
  <c r="K856" i="2"/>
  <c r="AK856" i="2" s="1"/>
  <c r="K857" i="2"/>
  <c r="AK857" i="2" s="1"/>
  <c r="K858" i="2"/>
  <c r="AK858" i="2" s="1"/>
  <c r="K859" i="2"/>
  <c r="AK859" i="2" s="1"/>
  <c r="K860" i="2"/>
  <c r="AK860" i="2" s="1"/>
  <c r="K861" i="2"/>
  <c r="AK861" i="2" s="1"/>
  <c r="K862" i="2"/>
  <c r="AK862" i="2" s="1"/>
  <c r="K863" i="2"/>
  <c r="AK863" i="2" s="1"/>
  <c r="K864" i="2"/>
  <c r="AK864" i="2" s="1"/>
  <c r="K865" i="2"/>
  <c r="AK865" i="2" s="1"/>
  <c r="K866" i="2"/>
  <c r="AK866" i="2" s="1"/>
  <c r="K867" i="2"/>
  <c r="AK867" i="2" s="1"/>
  <c r="K868" i="2"/>
  <c r="AK868" i="2" s="1"/>
  <c r="K869" i="2"/>
  <c r="AK869" i="2" s="1"/>
  <c r="K870" i="2"/>
  <c r="AK870" i="2" s="1"/>
  <c r="K871" i="2"/>
  <c r="AK871" i="2" s="1"/>
  <c r="K872" i="2"/>
  <c r="AK872" i="2" s="1"/>
  <c r="K873" i="2"/>
  <c r="AK873" i="2" s="1"/>
  <c r="K874" i="2"/>
  <c r="AK874" i="2" s="1"/>
  <c r="K875" i="2"/>
  <c r="AK875" i="2" s="1"/>
  <c r="K876" i="2"/>
  <c r="AK876" i="2" s="1"/>
  <c r="K877" i="2"/>
  <c r="AK877" i="2" s="1"/>
  <c r="K878" i="2"/>
  <c r="AK878" i="2" s="1"/>
  <c r="K879" i="2"/>
  <c r="AK879" i="2" s="1"/>
  <c r="K880" i="2"/>
  <c r="AK880" i="2" s="1"/>
  <c r="K881" i="2"/>
  <c r="AK881" i="2" s="1"/>
  <c r="K882" i="2"/>
  <c r="AK882" i="2" s="1"/>
  <c r="K883" i="2"/>
  <c r="AK883" i="2" s="1"/>
  <c r="K884" i="2"/>
  <c r="AK884" i="2" s="1"/>
  <c r="K885" i="2"/>
  <c r="AK885" i="2" s="1"/>
  <c r="K886" i="2"/>
  <c r="AK886" i="2" s="1"/>
  <c r="K887" i="2"/>
  <c r="AK887" i="2" s="1"/>
  <c r="K888" i="2"/>
  <c r="AK888" i="2" s="1"/>
  <c r="K889" i="2"/>
  <c r="AK889" i="2" s="1"/>
  <c r="K890" i="2"/>
  <c r="AK890" i="2" s="1"/>
  <c r="K891" i="2"/>
  <c r="AK891" i="2" s="1"/>
  <c r="K892" i="2"/>
  <c r="AK892" i="2" s="1"/>
  <c r="K893" i="2"/>
  <c r="AK893" i="2" s="1"/>
  <c r="K894" i="2"/>
  <c r="AK894" i="2" s="1"/>
  <c r="K895" i="2"/>
  <c r="AK895" i="2" s="1"/>
  <c r="K896" i="2"/>
  <c r="AK896" i="2" s="1"/>
  <c r="K897" i="2"/>
  <c r="AK897" i="2" s="1"/>
  <c r="K898" i="2"/>
  <c r="AK898" i="2" s="1"/>
  <c r="K899" i="2"/>
  <c r="AK899" i="2" s="1"/>
  <c r="K900" i="2"/>
  <c r="AK900" i="2" s="1"/>
  <c r="K901" i="2"/>
  <c r="AK901" i="2" s="1"/>
  <c r="K902" i="2"/>
  <c r="AK902" i="2" s="1"/>
  <c r="K903" i="2"/>
  <c r="AK903" i="2" s="1"/>
  <c r="K904" i="2"/>
  <c r="AK904" i="2" s="1"/>
  <c r="K905" i="2"/>
  <c r="AK905" i="2" s="1"/>
  <c r="K906" i="2"/>
  <c r="AK906" i="2" s="1"/>
  <c r="K907" i="2"/>
  <c r="AK907" i="2" s="1"/>
  <c r="K908" i="2"/>
  <c r="AK908" i="2" s="1"/>
  <c r="K909" i="2"/>
  <c r="AK909" i="2" s="1"/>
  <c r="K910" i="2"/>
  <c r="AK910" i="2" s="1"/>
  <c r="K911" i="2"/>
  <c r="AK911" i="2" s="1"/>
  <c r="K912" i="2"/>
  <c r="AK912" i="2" s="1"/>
  <c r="K913" i="2"/>
  <c r="AK913" i="2" s="1"/>
  <c r="K914" i="2"/>
  <c r="AK914" i="2" s="1"/>
  <c r="K915" i="2"/>
  <c r="AK915" i="2" s="1"/>
  <c r="K916" i="2"/>
  <c r="AK916" i="2" s="1"/>
  <c r="K917" i="2"/>
  <c r="AK917" i="2" s="1"/>
  <c r="K918" i="2"/>
  <c r="AK918" i="2" s="1"/>
  <c r="K919" i="2"/>
  <c r="AK919" i="2" s="1"/>
  <c r="K920" i="2"/>
  <c r="AK920" i="2" s="1"/>
  <c r="K921" i="2"/>
  <c r="AK921" i="2" s="1"/>
  <c r="K922" i="2"/>
  <c r="AK922" i="2" s="1"/>
  <c r="K923" i="2"/>
  <c r="AK923" i="2" s="1"/>
  <c r="K924" i="2"/>
  <c r="AK924" i="2" s="1"/>
  <c r="K925" i="2"/>
  <c r="AK925" i="2" s="1"/>
  <c r="K926" i="2"/>
  <c r="AK926" i="2" s="1"/>
  <c r="K927" i="2"/>
  <c r="AK927" i="2" s="1"/>
  <c r="K928" i="2"/>
  <c r="AK928" i="2" s="1"/>
  <c r="K929" i="2"/>
  <c r="AK929" i="2" s="1"/>
  <c r="K930" i="2"/>
  <c r="AK930" i="2" s="1"/>
  <c r="K931" i="2"/>
  <c r="AK931" i="2" s="1"/>
  <c r="K932" i="2"/>
  <c r="AK932" i="2" s="1"/>
  <c r="K933" i="2"/>
  <c r="AK933" i="2" s="1"/>
  <c r="K934" i="2"/>
  <c r="AK934" i="2" s="1"/>
  <c r="K935" i="2"/>
  <c r="AK935" i="2" s="1"/>
  <c r="K936" i="2"/>
  <c r="AK936" i="2" s="1"/>
  <c r="K937" i="2"/>
  <c r="AK937" i="2" s="1"/>
  <c r="K938" i="2"/>
  <c r="AK938" i="2" s="1"/>
  <c r="K939" i="2"/>
  <c r="AK939" i="2" s="1"/>
  <c r="K940" i="2"/>
  <c r="AK940" i="2" s="1"/>
  <c r="K941" i="2"/>
  <c r="AK941" i="2" s="1"/>
  <c r="K942" i="2"/>
  <c r="AK942" i="2" s="1"/>
  <c r="K943" i="2"/>
  <c r="AK943" i="2" s="1"/>
  <c r="K944" i="2"/>
  <c r="AK944" i="2" s="1"/>
  <c r="K945" i="2"/>
  <c r="AK945" i="2" s="1"/>
  <c r="K946" i="2"/>
  <c r="AK946" i="2" s="1"/>
  <c r="K947" i="2"/>
  <c r="AK947" i="2" s="1"/>
  <c r="K948" i="2"/>
  <c r="AK948" i="2" s="1"/>
  <c r="K949" i="2"/>
  <c r="AK949" i="2" s="1"/>
  <c r="K950" i="2"/>
  <c r="AK950" i="2" s="1"/>
  <c r="K951" i="2"/>
  <c r="AK951" i="2" s="1"/>
  <c r="K952" i="2"/>
  <c r="AK952" i="2" s="1"/>
  <c r="K953" i="2"/>
  <c r="AK953" i="2" s="1"/>
  <c r="K954" i="2"/>
  <c r="AK954" i="2" s="1"/>
  <c r="K955" i="2"/>
  <c r="AK955" i="2" s="1"/>
  <c r="K956" i="2"/>
  <c r="AK956" i="2" s="1"/>
  <c r="K957" i="2"/>
  <c r="AK957" i="2" s="1"/>
  <c r="K958" i="2"/>
  <c r="AK958" i="2" s="1"/>
  <c r="K959" i="2"/>
  <c r="AK959" i="2" s="1"/>
  <c r="K960" i="2"/>
  <c r="AK960" i="2" s="1"/>
  <c r="K961" i="2"/>
  <c r="AK961" i="2" s="1"/>
  <c r="K962" i="2"/>
  <c r="AK962" i="2" s="1"/>
  <c r="K963" i="2"/>
  <c r="AK963" i="2" s="1"/>
  <c r="K964" i="2"/>
  <c r="AK964" i="2" s="1"/>
  <c r="K965" i="2"/>
  <c r="AK965" i="2" s="1"/>
  <c r="K966" i="2"/>
  <c r="AK966" i="2" s="1"/>
  <c r="K967" i="2"/>
  <c r="AK967" i="2" s="1"/>
  <c r="K968" i="2"/>
  <c r="AK968" i="2" s="1"/>
  <c r="K969" i="2"/>
  <c r="AK969" i="2" s="1"/>
  <c r="K970" i="2"/>
  <c r="AK970" i="2" s="1"/>
  <c r="K971" i="2"/>
  <c r="AK971" i="2" s="1"/>
  <c r="K972" i="2"/>
  <c r="AK972" i="2" s="1"/>
  <c r="K973" i="2"/>
  <c r="AK973" i="2" s="1"/>
  <c r="K974" i="2"/>
  <c r="AK974" i="2" s="1"/>
  <c r="K975" i="2"/>
  <c r="AK975" i="2" s="1"/>
  <c r="K976" i="2"/>
  <c r="AK976" i="2" s="1"/>
  <c r="K977" i="2"/>
  <c r="AK977" i="2" s="1"/>
  <c r="K978" i="2"/>
  <c r="AK978" i="2" s="1"/>
  <c r="K979" i="2"/>
  <c r="AK979" i="2" s="1"/>
  <c r="K980" i="2"/>
  <c r="AK980" i="2" s="1"/>
  <c r="K981" i="2"/>
  <c r="AK981" i="2" s="1"/>
  <c r="K982" i="2"/>
  <c r="AK982" i="2" s="1"/>
  <c r="K983" i="2"/>
  <c r="AK983" i="2" s="1"/>
  <c r="K984" i="2"/>
  <c r="AK984" i="2" s="1"/>
  <c r="K985" i="2"/>
  <c r="AK985" i="2" s="1"/>
  <c r="K986" i="2"/>
  <c r="AK986" i="2" s="1"/>
  <c r="K987" i="2"/>
  <c r="AK987" i="2" s="1"/>
  <c r="K988" i="2"/>
  <c r="AK988" i="2" s="1"/>
  <c r="K989" i="2"/>
  <c r="AK989" i="2" s="1"/>
  <c r="K990" i="2"/>
  <c r="AK990" i="2" s="1"/>
  <c r="K991" i="2"/>
  <c r="AK991" i="2" s="1"/>
  <c r="K992" i="2"/>
  <c r="AK992" i="2" s="1"/>
  <c r="K993" i="2"/>
  <c r="AK993" i="2" s="1"/>
  <c r="K994" i="2"/>
  <c r="AK994" i="2" s="1"/>
  <c r="K995" i="2"/>
  <c r="AK995" i="2" s="1"/>
  <c r="K996" i="2"/>
  <c r="AK996" i="2" s="1"/>
  <c r="K997" i="2"/>
  <c r="AK997" i="2" s="1"/>
  <c r="K998" i="2"/>
  <c r="AK998" i="2" s="1"/>
  <c r="K999" i="2"/>
  <c r="AK999" i="2" s="1"/>
  <c r="K1000" i="2"/>
  <c r="AK1000" i="2" s="1"/>
  <c r="K1001" i="2"/>
  <c r="AK1001" i="2" s="1"/>
  <c r="K1002" i="2"/>
  <c r="AK1002" i="2" s="1"/>
  <c r="K1003" i="2"/>
  <c r="AK1003" i="2" s="1"/>
  <c r="K1004" i="2"/>
  <c r="AK1004" i="2" s="1"/>
  <c r="K1005" i="2"/>
  <c r="AK1005" i="2" s="1"/>
  <c r="K1006" i="2"/>
  <c r="AK1006" i="2" s="1"/>
  <c r="K1007" i="2"/>
  <c r="AK1007" i="2" s="1"/>
  <c r="K1008" i="2"/>
  <c r="AK1008" i="2" s="1"/>
  <c r="K1009" i="2"/>
  <c r="AK1009" i="2" s="1"/>
  <c r="K1010" i="2"/>
  <c r="AK1010" i="2" s="1"/>
  <c r="K1011" i="2"/>
  <c r="AK1011" i="2" s="1"/>
  <c r="K1012" i="2"/>
  <c r="AK1012" i="2" s="1"/>
  <c r="K1013" i="2"/>
  <c r="AK1013" i="2" s="1"/>
  <c r="K1014" i="2"/>
  <c r="AK1014" i="2" s="1"/>
  <c r="K1015" i="2"/>
  <c r="AK1015" i="2" s="1"/>
  <c r="K1016" i="2"/>
  <c r="AK1016" i="2" s="1"/>
  <c r="K1017" i="2"/>
  <c r="AK1017" i="2" s="1"/>
  <c r="K1018" i="2"/>
  <c r="AK1018" i="2" s="1"/>
  <c r="K1019" i="2"/>
  <c r="AK1019" i="2" s="1"/>
  <c r="K1020" i="2"/>
  <c r="AK1020" i="2" s="1"/>
  <c r="K1021" i="2"/>
  <c r="AK1021" i="2" s="1"/>
  <c r="K1022" i="2"/>
  <c r="AK1022" i="2" s="1"/>
  <c r="K1023" i="2"/>
  <c r="AK1023" i="2" s="1"/>
  <c r="K1024" i="2"/>
  <c r="AK1024" i="2" s="1"/>
  <c r="K1025" i="2"/>
  <c r="AK1025" i="2" s="1"/>
  <c r="K1026" i="2"/>
  <c r="AK1026" i="2" s="1"/>
  <c r="K1027" i="2"/>
  <c r="AK1027" i="2" s="1"/>
  <c r="K1028" i="2"/>
  <c r="AK1028" i="2" s="1"/>
  <c r="K1029" i="2"/>
  <c r="AK1029" i="2" s="1"/>
  <c r="K1030" i="2"/>
  <c r="AK1030" i="2" s="1"/>
  <c r="K1031" i="2"/>
  <c r="AK1031" i="2" s="1"/>
  <c r="K1032" i="2"/>
  <c r="AK1032" i="2" s="1"/>
  <c r="K1033" i="2"/>
  <c r="AK1033" i="2" s="1"/>
  <c r="K1034" i="2"/>
  <c r="AK1034" i="2" s="1"/>
  <c r="K1035" i="2"/>
  <c r="AK1035" i="2" s="1"/>
  <c r="K1036" i="2"/>
  <c r="AK1036" i="2" s="1"/>
  <c r="K1037" i="2"/>
  <c r="AK1037" i="2" s="1"/>
  <c r="K1038" i="2"/>
  <c r="AK1038" i="2" s="1"/>
  <c r="K1039" i="2"/>
  <c r="AK1039" i="2" s="1"/>
  <c r="K1040" i="2"/>
  <c r="AK1040" i="2" s="1"/>
  <c r="K1041" i="2"/>
  <c r="AK1041" i="2" s="1"/>
  <c r="K1042" i="2"/>
  <c r="AK1042" i="2" s="1"/>
  <c r="K1043" i="2"/>
  <c r="AK1043" i="2" s="1"/>
  <c r="K1044" i="2"/>
  <c r="AK1044" i="2" s="1"/>
  <c r="K1045" i="2"/>
  <c r="AK1045" i="2" s="1"/>
  <c r="K1046" i="2"/>
  <c r="AK1046" i="2" s="1"/>
  <c r="K1047" i="2"/>
  <c r="AK1047" i="2" s="1"/>
  <c r="K1048" i="2"/>
  <c r="AK1048" i="2" s="1"/>
  <c r="K1049" i="2"/>
  <c r="AK1049" i="2" s="1"/>
  <c r="K1050" i="2"/>
  <c r="AK1050" i="2" s="1"/>
  <c r="K1051" i="2"/>
  <c r="AK1051" i="2" s="1"/>
  <c r="K1052" i="2"/>
  <c r="AK1052" i="2" s="1"/>
  <c r="K1053" i="2"/>
  <c r="AK1053" i="2" s="1"/>
  <c r="K1054" i="2"/>
  <c r="AK1054" i="2" s="1"/>
  <c r="K1055" i="2"/>
  <c r="AK1055" i="2" s="1"/>
  <c r="K1056" i="2"/>
  <c r="AK1056" i="2" s="1"/>
  <c r="K1057" i="2"/>
  <c r="AK1057" i="2" s="1"/>
  <c r="K1058" i="2"/>
  <c r="AK1058" i="2" s="1"/>
  <c r="K1059" i="2"/>
  <c r="AK1059" i="2" s="1"/>
  <c r="K1060" i="2"/>
  <c r="AK1060" i="2" s="1"/>
  <c r="K1061" i="2"/>
  <c r="AK1061" i="2" s="1"/>
  <c r="K1062" i="2"/>
  <c r="AK1062" i="2" s="1"/>
  <c r="K1063" i="2"/>
  <c r="AK1063" i="2" s="1"/>
  <c r="K1064" i="2"/>
  <c r="AK1064" i="2" s="1"/>
  <c r="K1065" i="2"/>
  <c r="AK1065" i="2" s="1"/>
  <c r="K1066" i="2"/>
  <c r="AK1066" i="2" s="1"/>
  <c r="K1067" i="2"/>
  <c r="AK1067" i="2" s="1"/>
  <c r="K1068" i="2"/>
  <c r="AK1068" i="2" s="1"/>
  <c r="K1069" i="2"/>
  <c r="AK1069" i="2" s="1"/>
  <c r="K1070" i="2"/>
  <c r="AK1070" i="2" s="1"/>
  <c r="K1071" i="2"/>
  <c r="AK1071" i="2" s="1"/>
  <c r="K1072" i="2"/>
  <c r="AK1072" i="2" s="1"/>
  <c r="K1073" i="2"/>
  <c r="AK1073" i="2" s="1"/>
  <c r="K1074" i="2"/>
  <c r="AK1074" i="2" s="1"/>
  <c r="K1075" i="2"/>
  <c r="AK1075" i="2" s="1"/>
  <c r="K1076" i="2"/>
  <c r="AK1076" i="2" s="1"/>
  <c r="K1077" i="2"/>
  <c r="AK1077" i="2" s="1"/>
  <c r="K1078" i="2"/>
  <c r="AK1078" i="2" s="1"/>
  <c r="K1079" i="2"/>
  <c r="AK1079" i="2" s="1"/>
  <c r="K1080" i="2"/>
  <c r="AK1080" i="2" s="1"/>
  <c r="K1081" i="2"/>
  <c r="AK1081" i="2" s="1"/>
  <c r="K1082" i="2"/>
  <c r="AK1082" i="2" s="1"/>
  <c r="K1083" i="2"/>
  <c r="AK1083" i="2" s="1"/>
  <c r="K1084" i="2"/>
  <c r="AK1084" i="2" s="1"/>
  <c r="K1085" i="2"/>
  <c r="AK1085" i="2" s="1"/>
  <c r="K1086" i="2"/>
  <c r="AK1086" i="2" s="1"/>
  <c r="K1087" i="2"/>
  <c r="AK1087" i="2" s="1"/>
  <c r="K1088" i="2"/>
  <c r="AK1088" i="2" s="1"/>
  <c r="K1089" i="2"/>
  <c r="AK1089" i="2" s="1"/>
  <c r="K1090" i="2"/>
  <c r="AK1090" i="2" s="1"/>
  <c r="K1091" i="2"/>
  <c r="AK1091" i="2" s="1"/>
  <c r="K1092" i="2"/>
  <c r="AK1092" i="2" s="1"/>
  <c r="K1093" i="2"/>
  <c r="AK1093" i="2" s="1"/>
  <c r="K1094" i="2"/>
  <c r="AK1094" i="2" s="1"/>
  <c r="K1095" i="2"/>
  <c r="AK1095" i="2" s="1"/>
  <c r="K1096" i="2"/>
  <c r="AK1096" i="2" s="1"/>
  <c r="K1097" i="2"/>
  <c r="AK1097" i="2" s="1"/>
  <c r="K1098" i="2"/>
  <c r="AK1098" i="2" s="1"/>
  <c r="K1099" i="2"/>
  <c r="AK1099" i="2" s="1"/>
  <c r="K1100" i="2"/>
  <c r="AK1100" i="2" s="1"/>
  <c r="K1101" i="2"/>
  <c r="AK1101" i="2" s="1"/>
  <c r="K1102" i="2"/>
  <c r="AK1102" i="2" s="1"/>
  <c r="K1103" i="2"/>
  <c r="AK1103" i="2" s="1"/>
  <c r="K1104" i="2"/>
  <c r="AK1104" i="2" s="1"/>
  <c r="K1105" i="2"/>
  <c r="AK1105" i="2" s="1"/>
  <c r="K1106" i="2"/>
  <c r="AK1106" i="2" s="1"/>
  <c r="K1107" i="2"/>
  <c r="AK1107" i="2" s="1"/>
  <c r="K1108" i="2"/>
  <c r="AK1108" i="2" s="1"/>
  <c r="K1109" i="2"/>
  <c r="AK1109" i="2" s="1"/>
  <c r="K1110" i="2"/>
  <c r="AK1110" i="2" s="1"/>
  <c r="K1111" i="2"/>
  <c r="AK1111" i="2" s="1"/>
  <c r="K1112" i="2"/>
  <c r="AK1112" i="2" s="1"/>
  <c r="K1113" i="2"/>
  <c r="AK1113" i="2" s="1"/>
  <c r="K1114" i="2"/>
  <c r="AK1114" i="2" s="1"/>
  <c r="K1115" i="2"/>
  <c r="AK1115" i="2" s="1"/>
  <c r="K1116" i="2"/>
  <c r="AK1116" i="2" s="1"/>
  <c r="K1117" i="2"/>
  <c r="AK1117" i="2" s="1"/>
  <c r="K1118" i="2"/>
  <c r="AK1118" i="2" s="1"/>
  <c r="K1119" i="2"/>
  <c r="AK1119" i="2" s="1"/>
  <c r="K1120" i="2"/>
  <c r="AK1120" i="2" s="1"/>
  <c r="K1121" i="2"/>
  <c r="AK1121" i="2" s="1"/>
  <c r="K1122" i="2"/>
  <c r="AK1122" i="2" s="1"/>
  <c r="K1123" i="2"/>
  <c r="AK1123" i="2" s="1"/>
  <c r="K1124" i="2"/>
  <c r="AK1124" i="2" s="1"/>
  <c r="K1125" i="2"/>
  <c r="AK1125" i="2" s="1"/>
  <c r="K1126" i="2"/>
  <c r="AK1126" i="2" s="1"/>
  <c r="K1127" i="2"/>
  <c r="AK1127" i="2" s="1"/>
  <c r="K1128" i="2"/>
  <c r="AK1128" i="2" s="1"/>
  <c r="K1129" i="2"/>
  <c r="AK1129" i="2" s="1"/>
  <c r="K1130" i="2"/>
  <c r="AK1130" i="2" s="1"/>
  <c r="K1131" i="2"/>
  <c r="AK1131" i="2" s="1"/>
  <c r="K1132" i="2"/>
  <c r="AK1132" i="2" s="1"/>
  <c r="K1133" i="2"/>
  <c r="AK1133" i="2" s="1"/>
  <c r="K1134" i="2"/>
  <c r="AK1134" i="2" s="1"/>
  <c r="K1135" i="2"/>
  <c r="AK1135" i="2" s="1"/>
  <c r="K1136" i="2"/>
  <c r="AK1136" i="2" s="1"/>
  <c r="K1137" i="2"/>
  <c r="AK1137" i="2" s="1"/>
  <c r="K1138" i="2"/>
  <c r="AK1138" i="2" s="1"/>
  <c r="K1139" i="2"/>
  <c r="AK1139" i="2" s="1"/>
  <c r="K1140" i="2"/>
  <c r="AK1140" i="2" s="1"/>
  <c r="K1141" i="2"/>
  <c r="AK1141" i="2" s="1"/>
  <c r="K1142" i="2"/>
  <c r="AK1142" i="2" s="1"/>
  <c r="K1143" i="2"/>
  <c r="AK1143" i="2" s="1"/>
  <c r="K1144" i="2"/>
  <c r="AK1144" i="2" s="1"/>
  <c r="K1145" i="2"/>
  <c r="AK1145" i="2" s="1"/>
  <c r="K1146" i="2"/>
  <c r="AK1146" i="2" s="1"/>
  <c r="K1147" i="2"/>
  <c r="AK1147" i="2" s="1"/>
  <c r="K1148" i="2"/>
  <c r="AK1148" i="2" s="1"/>
  <c r="K1149" i="2"/>
  <c r="AK1149" i="2" s="1"/>
  <c r="K1150" i="2"/>
  <c r="AK1150" i="2" s="1"/>
  <c r="K1151" i="2"/>
  <c r="AK1151" i="2" s="1"/>
  <c r="K1152" i="2"/>
  <c r="AK1152" i="2" s="1"/>
  <c r="K1153" i="2"/>
  <c r="AK1153" i="2" s="1"/>
  <c r="K1154" i="2"/>
  <c r="AK1154" i="2" s="1"/>
  <c r="K1155" i="2"/>
  <c r="AK1155" i="2" s="1"/>
  <c r="K1156" i="2"/>
  <c r="AK1156" i="2" s="1"/>
  <c r="K1157" i="2"/>
  <c r="AK1157" i="2" s="1"/>
  <c r="K1158" i="2"/>
  <c r="AK1158" i="2" s="1"/>
  <c r="K1159" i="2"/>
  <c r="AK1159" i="2" s="1"/>
  <c r="K1160" i="2"/>
  <c r="AK1160" i="2" s="1"/>
  <c r="K1161" i="2"/>
  <c r="AK1161" i="2" s="1"/>
  <c r="K1162" i="2"/>
  <c r="AK1162" i="2" s="1"/>
  <c r="K1163" i="2"/>
  <c r="AK1163" i="2" s="1"/>
  <c r="K1164" i="2"/>
  <c r="AK1164" i="2" s="1"/>
  <c r="K1165" i="2"/>
  <c r="AK1165" i="2" s="1"/>
  <c r="K1166" i="2"/>
  <c r="AK1166" i="2" s="1"/>
  <c r="K1167" i="2"/>
  <c r="AK1167" i="2" s="1"/>
  <c r="K1168" i="2"/>
  <c r="AK1168" i="2" s="1"/>
  <c r="K1169" i="2"/>
  <c r="AK1169" i="2" s="1"/>
  <c r="K1170" i="2"/>
  <c r="AK1170" i="2" s="1"/>
  <c r="K1171" i="2"/>
  <c r="AK1171" i="2" s="1"/>
  <c r="K1172" i="2"/>
  <c r="AK1172" i="2" s="1"/>
  <c r="K1173" i="2"/>
  <c r="AK1173" i="2" s="1"/>
  <c r="K1174" i="2"/>
  <c r="AK1174" i="2" s="1"/>
  <c r="K1175" i="2"/>
  <c r="AK1175" i="2" s="1"/>
  <c r="K1176" i="2"/>
  <c r="AK1176" i="2" s="1"/>
  <c r="K1177" i="2"/>
  <c r="AK1177" i="2" s="1"/>
  <c r="K1178" i="2"/>
  <c r="AK1178" i="2" s="1"/>
  <c r="K1179" i="2"/>
  <c r="AK1179" i="2" s="1"/>
  <c r="K1180" i="2"/>
  <c r="AK1180" i="2" s="1"/>
  <c r="K1181" i="2"/>
  <c r="AK1181" i="2" s="1"/>
  <c r="K1182" i="2"/>
  <c r="AK1182" i="2" s="1"/>
  <c r="K1183" i="2"/>
  <c r="AK1183" i="2" s="1"/>
  <c r="K1184" i="2"/>
  <c r="AK1184" i="2" s="1"/>
  <c r="K1185" i="2"/>
  <c r="AK1185" i="2" s="1"/>
  <c r="K1186" i="2"/>
  <c r="AK1186" i="2" s="1"/>
  <c r="K1187" i="2"/>
  <c r="AK1187" i="2" s="1"/>
  <c r="K1188" i="2"/>
  <c r="AK1188" i="2" s="1"/>
  <c r="K1189" i="2"/>
  <c r="AK1189" i="2" s="1"/>
  <c r="K1190" i="2"/>
  <c r="AK1190" i="2" s="1"/>
  <c r="K1191" i="2"/>
  <c r="AK1191" i="2" s="1"/>
  <c r="K1192" i="2"/>
  <c r="AK1192" i="2" s="1"/>
  <c r="K1193" i="2"/>
  <c r="AK1193" i="2" s="1"/>
  <c r="K1194" i="2"/>
  <c r="AK1194" i="2" s="1"/>
  <c r="K1195" i="2"/>
  <c r="AK1195" i="2" s="1"/>
  <c r="K1196" i="2"/>
  <c r="AK1196" i="2" s="1"/>
  <c r="K1197" i="2"/>
  <c r="AK1197" i="2" s="1"/>
  <c r="K1198" i="2"/>
  <c r="AK1198" i="2" s="1"/>
  <c r="K1199" i="2"/>
  <c r="AK1199" i="2" s="1"/>
  <c r="K1200" i="2"/>
  <c r="AK1200" i="2" s="1"/>
  <c r="K1201" i="2"/>
  <c r="AK1201" i="2" s="1"/>
  <c r="K2" i="2"/>
  <c r="AK2"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2" i="2"/>
  <c r="AT3" i="2" l="1"/>
  <c r="AT7" i="2"/>
  <c r="AT8" i="2"/>
  <c r="AF27" i="2"/>
  <c r="AP27" i="2" s="1"/>
  <c r="AN27" i="2"/>
  <c r="AO27" i="2" s="1"/>
  <c r="AF2" i="2"/>
  <c r="AP2" i="2" s="1"/>
  <c r="AN2" i="2"/>
  <c r="AO2" i="2" s="1"/>
  <c r="AF10" i="2"/>
  <c r="AP10" i="2" s="1"/>
  <c r="AN10" i="2"/>
  <c r="AO10" i="2" s="1"/>
  <c r="AF18" i="2"/>
  <c r="AP18" i="2" s="1"/>
  <c r="AN18" i="2"/>
  <c r="AO18" i="2" s="1"/>
  <c r="AF26" i="2"/>
  <c r="AP26" i="2" s="1"/>
  <c r="AN26" i="2"/>
  <c r="AO26" i="2" s="1"/>
  <c r="AF34" i="2"/>
  <c r="AP34" i="2" s="1"/>
  <c r="AN34" i="2"/>
  <c r="AO34" i="2" s="1"/>
  <c r="AF42" i="2"/>
  <c r="AP42" i="2" s="1"/>
  <c r="AN42" i="2"/>
  <c r="AO42" i="2" s="1"/>
  <c r="AF50" i="2"/>
  <c r="AP50" i="2" s="1"/>
  <c r="AN50" i="2"/>
  <c r="AO50" i="2" s="1"/>
  <c r="AF58" i="2"/>
  <c r="AP58" i="2" s="1"/>
  <c r="AN58" i="2"/>
  <c r="AO58" i="2" s="1"/>
  <c r="AF66" i="2"/>
  <c r="AP66" i="2" s="1"/>
  <c r="AN66" i="2"/>
  <c r="AO66" i="2" s="1"/>
  <c r="AF74" i="2"/>
  <c r="AP74" i="2" s="1"/>
  <c r="AN74" i="2"/>
  <c r="AO74" i="2" s="1"/>
  <c r="AF82" i="2"/>
  <c r="AP82" i="2" s="1"/>
  <c r="AN82" i="2"/>
  <c r="AO82" i="2" s="1"/>
  <c r="AF90" i="2"/>
  <c r="AP90" i="2" s="1"/>
  <c r="AN90" i="2"/>
  <c r="AO90" i="2" s="1"/>
  <c r="AF98" i="2"/>
  <c r="AP98" i="2" s="1"/>
  <c r="AN98" i="2"/>
  <c r="AO98" i="2" s="1"/>
  <c r="AF106" i="2"/>
  <c r="AP106" i="2" s="1"/>
  <c r="AN106" i="2"/>
  <c r="AO106" i="2" s="1"/>
  <c r="AF114" i="2"/>
  <c r="AP114" i="2" s="1"/>
  <c r="AN114" i="2"/>
  <c r="AO114" i="2" s="1"/>
  <c r="AF122" i="2"/>
  <c r="AP122" i="2" s="1"/>
  <c r="AN122" i="2"/>
  <c r="AO122" i="2" s="1"/>
  <c r="AF130" i="2"/>
  <c r="AP130" i="2" s="1"/>
  <c r="AN130" i="2"/>
  <c r="AO130" i="2" s="1"/>
  <c r="AF138" i="2"/>
  <c r="AP138" i="2" s="1"/>
  <c r="AN138" i="2"/>
  <c r="AO138" i="2" s="1"/>
  <c r="AF146" i="2"/>
  <c r="AP146" i="2" s="1"/>
  <c r="AN146" i="2"/>
  <c r="AO146" i="2" s="1"/>
  <c r="AF154" i="2"/>
  <c r="AP154" i="2" s="1"/>
  <c r="AN154" i="2"/>
  <c r="AO154" i="2" s="1"/>
  <c r="AF162" i="2"/>
  <c r="AP162" i="2" s="1"/>
  <c r="AN162" i="2"/>
  <c r="AO162" i="2" s="1"/>
  <c r="AF170" i="2"/>
  <c r="AP170" i="2" s="1"/>
  <c r="AN170" i="2"/>
  <c r="AO170" i="2" s="1"/>
  <c r="AF178" i="2"/>
  <c r="AP178" i="2" s="1"/>
  <c r="AN178" i="2"/>
  <c r="AO178" i="2" s="1"/>
  <c r="AF186" i="2"/>
  <c r="AP186" i="2" s="1"/>
  <c r="AN186" i="2"/>
  <c r="AO186" i="2" s="1"/>
  <c r="AF194" i="2"/>
  <c r="AP194" i="2" s="1"/>
  <c r="AN194" i="2"/>
  <c r="AO194" i="2" s="1"/>
  <c r="AF202" i="2"/>
  <c r="AP202" i="2" s="1"/>
  <c r="AN202" i="2"/>
  <c r="AO202" i="2" s="1"/>
  <c r="AF210" i="2"/>
  <c r="AP210" i="2" s="1"/>
  <c r="AN210" i="2"/>
  <c r="AO210" i="2" s="1"/>
  <c r="AF218" i="2"/>
  <c r="AP218" i="2" s="1"/>
  <c r="AN218" i="2"/>
  <c r="AO218" i="2" s="1"/>
  <c r="AF226" i="2"/>
  <c r="AP226" i="2" s="1"/>
  <c r="AN226" i="2"/>
  <c r="AO226" i="2" s="1"/>
  <c r="AF234" i="2"/>
  <c r="AP234" i="2" s="1"/>
  <c r="AN234" i="2"/>
  <c r="AO234" i="2" s="1"/>
  <c r="AF242" i="2"/>
  <c r="AP242" i="2" s="1"/>
  <c r="AN242" i="2"/>
  <c r="AO242" i="2" s="1"/>
  <c r="AF250" i="2"/>
  <c r="AP250" i="2" s="1"/>
  <c r="AN250" i="2"/>
  <c r="AO250" i="2" s="1"/>
  <c r="AF258" i="2"/>
  <c r="AP258" i="2" s="1"/>
  <c r="AN258" i="2"/>
  <c r="AO258" i="2" s="1"/>
  <c r="AF266" i="2"/>
  <c r="AP266" i="2" s="1"/>
  <c r="AN266" i="2"/>
  <c r="AO266" i="2" s="1"/>
  <c r="AF274" i="2"/>
  <c r="AP274" i="2" s="1"/>
  <c r="AN274" i="2"/>
  <c r="AO274" i="2" s="1"/>
  <c r="AF282" i="2"/>
  <c r="AP282" i="2" s="1"/>
  <c r="AN282" i="2"/>
  <c r="AO282" i="2" s="1"/>
  <c r="AF290" i="2"/>
  <c r="AP290" i="2" s="1"/>
  <c r="AN290" i="2"/>
  <c r="AO290" i="2" s="1"/>
  <c r="AF298" i="2"/>
  <c r="AP298" i="2" s="1"/>
  <c r="AN298" i="2"/>
  <c r="AO298" i="2" s="1"/>
  <c r="AF306" i="2"/>
  <c r="AP306" i="2" s="1"/>
  <c r="AN306" i="2"/>
  <c r="AO306" i="2" s="1"/>
  <c r="AF314" i="2"/>
  <c r="AP314" i="2" s="1"/>
  <c r="AN314" i="2"/>
  <c r="AO314" i="2" s="1"/>
  <c r="AF322" i="2"/>
  <c r="AP322" i="2" s="1"/>
  <c r="AN322" i="2"/>
  <c r="AO322" i="2" s="1"/>
  <c r="AF330" i="2"/>
  <c r="AP330" i="2" s="1"/>
  <c r="AN330" i="2"/>
  <c r="AO330" i="2" s="1"/>
  <c r="AF338" i="2"/>
  <c r="AP338" i="2" s="1"/>
  <c r="AN338" i="2"/>
  <c r="AO338" i="2" s="1"/>
  <c r="AF346" i="2"/>
  <c r="AP346" i="2" s="1"/>
  <c r="AN346" i="2"/>
  <c r="AO346" i="2" s="1"/>
  <c r="AF354" i="2"/>
  <c r="AP354" i="2" s="1"/>
  <c r="AN354" i="2"/>
  <c r="AO354" i="2" s="1"/>
  <c r="AF362" i="2"/>
  <c r="AP362" i="2" s="1"/>
  <c r="AN362" i="2"/>
  <c r="AO362" i="2" s="1"/>
  <c r="AF370" i="2"/>
  <c r="AP370" i="2" s="1"/>
  <c r="AN370" i="2"/>
  <c r="AO370" i="2" s="1"/>
  <c r="AF378" i="2"/>
  <c r="AP378" i="2" s="1"/>
  <c r="AN378" i="2"/>
  <c r="AO378" i="2" s="1"/>
  <c r="AF386" i="2"/>
  <c r="AP386" i="2" s="1"/>
  <c r="AN386" i="2"/>
  <c r="AO386" i="2" s="1"/>
  <c r="AF394" i="2"/>
  <c r="AP394" i="2" s="1"/>
  <c r="AN394" i="2"/>
  <c r="AO394" i="2" s="1"/>
  <c r="AF402" i="2"/>
  <c r="AP402" i="2" s="1"/>
  <c r="AN402" i="2"/>
  <c r="AO402" i="2" s="1"/>
  <c r="AF410" i="2"/>
  <c r="AP410" i="2" s="1"/>
  <c r="AN410" i="2"/>
  <c r="AO410" i="2" s="1"/>
  <c r="AF418" i="2"/>
  <c r="AP418" i="2" s="1"/>
  <c r="AN418" i="2"/>
  <c r="AO418" i="2" s="1"/>
  <c r="AF426" i="2"/>
  <c r="AP426" i="2" s="1"/>
  <c r="AN426" i="2"/>
  <c r="AO426" i="2" s="1"/>
  <c r="AF434" i="2"/>
  <c r="AP434" i="2" s="1"/>
  <c r="AN434" i="2"/>
  <c r="AO434" i="2" s="1"/>
  <c r="AF442" i="2"/>
  <c r="AP442" i="2" s="1"/>
  <c r="AN442" i="2"/>
  <c r="AO442" i="2" s="1"/>
  <c r="AF450" i="2"/>
  <c r="AP450" i="2" s="1"/>
  <c r="AN450" i="2"/>
  <c r="AO450" i="2" s="1"/>
  <c r="AF458" i="2"/>
  <c r="AP458" i="2" s="1"/>
  <c r="AN458" i="2"/>
  <c r="AO458" i="2" s="1"/>
  <c r="AF466" i="2"/>
  <c r="AP466" i="2" s="1"/>
  <c r="AN466" i="2"/>
  <c r="AO466" i="2" s="1"/>
  <c r="AF474" i="2"/>
  <c r="AP474" i="2" s="1"/>
  <c r="AN474" i="2"/>
  <c r="AO474" i="2" s="1"/>
  <c r="AF482" i="2"/>
  <c r="AP482" i="2" s="1"/>
  <c r="AN482" i="2"/>
  <c r="AO482" i="2" s="1"/>
  <c r="AF490" i="2"/>
  <c r="AP490" i="2" s="1"/>
  <c r="AN490" i="2"/>
  <c r="AO490" i="2" s="1"/>
  <c r="AF498" i="2"/>
  <c r="AP498" i="2" s="1"/>
  <c r="AN498" i="2"/>
  <c r="AO498" i="2" s="1"/>
  <c r="AF506" i="2"/>
  <c r="AP506" i="2" s="1"/>
  <c r="AN506" i="2"/>
  <c r="AO506" i="2" s="1"/>
  <c r="AF514" i="2"/>
  <c r="AP514" i="2" s="1"/>
  <c r="AN514" i="2"/>
  <c r="AO514" i="2" s="1"/>
  <c r="AF522" i="2"/>
  <c r="AP522" i="2" s="1"/>
  <c r="AN522" i="2"/>
  <c r="AO522" i="2" s="1"/>
  <c r="AF530" i="2"/>
  <c r="AP530" i="2" s="1"/>
  <c r="AN530" i="2"/>
  <c r="AO530" i="2" s="1"/>
  <c r="AF538" i="2"/>
  <c r="AP538" i="2" s="1"/>
  <c r="AN538" i="2"/>
  <c r="AO538" i="2" s="1"/>
  <c r="AF546" i="2"/>
  <c r="AP546" i="2" s="1"/>
  <c r="AN546" i="2"/>
  <c r="AO546" i="2" s="1"/>
  <c r="AF554" i="2"/>
  <c r="AP554" i="2" s="1"/>
  <c r="AN554" i="2"/>
  <c r="AO554" i="2" s="1"/>
  <c r="AF562" i="2"/>
  <c r="AP562" i="2" s="1"/>
  <c r="AN562" i="2"/>
  <c r="AO562" i="2" s="1"/>
  <c r="AF570" i="2"/>
  <c r="AP570" i="2" s="1"/>
  <c r="AN570" i="2"/>
  <c r="AO570" i="2" s="1"/>
  <c r="AF578" i="2"/>
  <c r="AP578" i="2" s="1"/>
  <c r="AN578" i="2"/>
  <c r="AO578" i="2" s="1"/>
  <c r="AF586" i="2"/>
  <c r="AP586" i="2" s="1"/>
  <c r="AN586" i="2"/>
  <c r="AO586" i="2" s="1"/>
  <c r="AF594" i="2"/>
  <c r="AP594" i="2" s="1"/>
  <c r="AN594" i="2"/>
  <c r="AO594" i="2" s="1"/>
  <c r="AF602" i="2"/>
  <c r="AP602" i="2" s="1"/>
  <c r="AN602" i="2"/>
  <c r="AO602" i="2" s="1"/>
  <c r="AF610" i="2"/>
  <c r="AP610" i="2" s="1"/>
  <c r="AN610" i="2"/>
  <c r="AO610" i="2" s="1"/>
  <c r="AF618" i="2"/>
  <c r="AP618" i="2" s="1"/>
  <c r="AN618" i="2"/>
  <c r="AO618" i="2" s="1"/>
  <c r="AF626" i="2"/>
  <c r="AP626" i="2" s="1"/>
  <c r="AN626" i="2"/>
  <c r="AO626" i="2" s="1"/>
  <c r="AF634" i="2"/>
  <c r="AP634" i="2" s="1"/>
  <c r="AN634" i="2"/>
  <c r="AO634" i="2" s="1"/>
  <c r="AF642" i="2"/>
  <c r="AP642" i="2" s="1"/>
  <c r="AN642" i="2"/>
  <c r="AO642" i="2" s="1"/>
  <c r="AF650" i="2"/>
  <c r="AP650" i="2" s="1"/>
  <c r="AN650" i="2"/>
  <c r="AO650" i="2" s="1"/>
  <c r="AF658" i="2"/>
  <c r="AP658" i="2" s="1"/>
  <c r="AN658" i="2"/>
  <c r="AO658" i="2" s="1"/>
  <c r="AF666" i="2"/>
  <c r="AP666" i="2" s="1"/>
  <c r="AN666" i="2"/>
  <c r="AO666" i="2" s="1"/>
  <c r="AF674" i="2"/>
  <c r="AP674" i="2" s="1"/>
  <c r="AN674" i="2"/>
  <c r="AO674" i="2" s="1"/>
  <c r="AF682" i="2"/>
  <c r="AP682" i="2" s="1"/>
  <c r="AN682" i="2"/>
  <c r="AO682" i="2" s="1"/>
  <c r="AF690" i="2"/>
  <c r="AP690" i="2" s="1"/>
  <c r="AN690" i="2"/>
  <c r="AO690" i="2" s="1"/>
  <c r="AF698" i="2"/>
  <c r="AP698" i="2" s="1"/>
  <c r="AN698" i="2"/>
  <c r="AO698" i="2" s="1"/>
  <c r="AF706" i="2"/>
  <c r="AP706" i="2" s="1"/>
  <c r="AN706" i="2"/>
  <c r="AO706" i="2" s="1"/>
  <c r="AF714" i="2"/>
  <c r="AP714" i="2" s="1"/>
  <c r="AN714" i="2"/>
  <c r="AO714" i="2" s="1"/>
  <c r="AF722" i="2"/>
  <c r="AP722" i="2" s="1"/>
  <c r="AN722" i="2"/>
  <c r="AO722" i="2" s="1"/>
  <c r="AF730" i="2"/>
  <c r="AP730" i="2" s="1"/>
  <c r="AN730" i="2"/>
  <c r="AO730" i="2" s="1"/>
  <c r="AF738" i="2"/>
  <c r="AP738" i="2" s="1"/>
  <c r="AN738" i="2"/>
  <c r="AO738" i="2" s="1"/>
  <c r="AF746" i="2"/>
  <c r="AP746" i="2" s="1"/>
  <c r="AN746" i="2"/>
  <c r="AO746" i="2" s="1"/>
  <c r="AF754" i="2"/>
  <c r="AP754" i="2" s="1"/>
  <c r="AN754" i="2"/>
  <c r="AO754" i="2" s="1"/>
  <c r="AF762" i="2"/>
  <c r="AP762" i="2" s="1"/>
  <c r="AN762" i="2"/>
  <c r="AO762" i="2" s="1"/>
  <c r="AF770" i="2"/>
  <c r="AP770" i="2" s="1"/>
  <c r="AN770" i="2"/>
  <c r="AO770" i="2" s="1"/>
  <c r="AF778" i="2"/>
  <c r="AP778" i="2" s="1"/>
  <c r="AN778" i="2"/>
  <c r="AO778" i="2" s="1"/>
  <c r="AF786" i="2"/>
  <c r="AP786" i="2" s="1"/>
  <c r="AN786" i="2"/>
  <c r="AO786" i="2" s="1"/>
  <c r="AF794" i="2"/>
  <c r="AP794" i="2" s="1"/>
  <c r="AN794" i="2"/>
  <c r="AO794" i="2" s="1"/>
  <c r="AF802" i="2"/>
  <c r="AP802" i="2" s="1"/>
  <c r="AN802" i="2"/>
  <c r="AO802" i="2" s="1"/>
  <c r="AF810" i="2"/>
  <c r="AP810" i="2" s="1"/>
  <c r="AN810" i="2"/>
  <c r="AO810" i="2" s="1"/>
  <c r="AF818" i="2"/>
  <c r="AP818" i="2" s="1"/>
  <c r="AN818" i="2"/>
  <c r="AO818" i="2" s="1"/>
  <c r="AF826" i="2"/>
  <c r="AP826" i="2" s="1"/>
  <c r="AN826" i="2"/>
  <c r="AO826" i="2" s="1"/>
  <c r="AF834" i="2"/>
  <c r="AP834" i="2" s="1"/>
  <c r="AN834" i="2"/>
  <c r="AO834" i="2" s="1"/>
  <c r="AF842" i="2"/>
  <c r="AP842" i="2" s="1"/>
  <c r="AN842" i="2"/>
  <c r="AO842" i="2" s="1"/>
  <c r="AF850" i="2"/>
  <c r="AP850" i="2" s="1"/>
  <c r="AN850" i="2"/>
  <c r="AO850" i="2" s="1"/>
  <c r="AF858" i="2"/>
  <c r="AP858" i="2" s="1"/>
  <c r="AN858" i="2"/>
  <c r="AO858" i="2" s="1"/>
  <c r="AF866" i="2"/>
  <c r="AP866" i="2" s="1"/>
  <c r="AN866" i="2"/>
  <c r="AO866" i="2" s="1"/>
  <c r="AF874" i="2"/>
  <c r="AP874" i="2" s="1"/>
  <c r="AN874" i="2"/>
  <c r="AO874" i="2" s="1"/>
  <c r="AF882" i="2"/>
  <c r="AP882" i="2" s="1"/>
  <c r="AN882" i="2"/>
  <c r="AO882" i="2" s="1"/>
  <c r="AF890" i="2"/>
  <c r="AP890" i="2" s="1"/>
  <c r="AN890" i="2"/>
  <c r="AO890" i="2" s="1"/>
  <c r="AF898" i="2"/>
  <c r="AP898" i="2" s="1"/>
  <c r="AN898" i="2"/>
  <c r="AO898" i="2" s="1"/>
  <c r="AF906" i="2"/>
  <c r="AP906" i="2" s="1"/>
  <c r="AN906" i="2"/>
  <c r="AO906" i="2" s="1"/>
  <c r="AF914" i="2"/>
  <c r="AP914" i="2" s="1"/>
  <c r="AN914" i="2"/>
  <c r="AO914" i="2" s="1"/>
  <c r="AF922" i="2"/>
  <c r="AP922" i="2" s="1"/>
  <c r="AN922" i="2"/>
  <c r="AO922" i="2" s="1"/>
  <c r="AF930" i="2"/>
  <c r="AP930" i="2" s="1"/>
  <c r="AN930" i="2"/>
  <c r="AO930" i="2" s="1"/>
  <c r="AF938" i="2"/>
  <c r="AP938" i="2" s="1"/>
  <c r="AN938" i="2"/>
  <c r="AO938" i="2" s="1"/>
  <c r="AF946" i="2"/>
  <c r="AP946" i="2" s="1"/>
  <c r="AN946" i="2"/>
  <c r="AO946" i="2" s="1"/>
  <c r="AF954" i="2"/>
  <c r="AP954" i="2" s="1"/>
  <c r="AN954" i="2"/>
  <c r="AO954" i="2" s="1"/>
  <c r="AF962" i="2"/>
  <c r="AP962" i="2" s="1"/>
  <c r="AN962" i="2"/>
  <c r="AO962" i="2" s="1"/>
  <c r="AF970" i="2"/>
  <c r="AP970" i="2" s="1"/>
  <c r="AN970" i="2"/>
  <c r="AO970" i="2" s="1"/>
  <c r="AF978" i="2"/>
  <c r="AP978" i="2" s="1"/>
  <c r="AN978" i="2"/>
  <c r="AO978" i="2" s="1"/>
  <c r="AF986" i="2"/>
  <c r="AP986" i="2" s="1"/>
  <c r="AN986" i="2"/>
  <c r="AO986" i="2" s="1"/>
  <c r="AF994" i="2"/>
  <c r="AP994" i="2" s="1"/>
  <c r="AN994" i="2"/>
  <c r="AO994" i="2" s="1"/>
  <c r="AF1002" i="2"/>
  <c r="AP1002" i="2" s="1"/>
  <c r="AN1002" i="2"/>
  <c r="AO1002" i="2" s="1"/>
  <c r="AF1010" i="2"/>
  <c r="AP1010" i="2" s="1"/>
  <c r="AN1010" i="2"/>
  <c r="AO1010" i="2" s="1"/>
  <c r="AF1018" i="2"/>
  <c r="AP1018" i="2" s="1"/>
  <c r="AN1018" i="2"/>
  <c r="AO1018" i="2" s="1"/>
  <c r="AF1026" i="2"/>
  <c r="AP1026" i="2" s="1"/>
  <c r="AN1026" i="2"/>
  <c r="AO1026" i="2" s="1"/>
  <c r="AF1034" i="2"/>
  <c r="AP1034" i="2" s="1"/>
  <c r="AN1034" i="2"/>
  <c r="AO1034" i="2" s="1"/>
  <c r="AF1042" i="2"/>
  <c r="AP1042" i="2" s="1"/>
  <c r="AN1042" i="2"/>
  <c r="AO1042" i="2" s="1"/>
  <c r="AF1050" i="2"/>
  <c r="AP1050" i="2" s="1"/>
  <c r="AN1050" i="2"/>
  <c r="AO1050" i="2" s="1"/>
  <c r="AF1058" i="2"/>
  <c r="AP1058" i="2" s="1"/>
  <c r="AN1058" i="2"/>
  <c r="AO1058" i="2" s="1"/>
  <c r="AF1066" i="2"/>
  <c r="AP1066" i="2" s="1"/>
  <c r="AN1066" i="2"/>
  <c r="AO1066" i="2" s="1"/>
  <c r="AF1074" i="2"/>
  <c r="AP1074" i="2" s="1"/>
  <c r="AN1074" i="2"/>
  <c r="AO1074" i="2" s="1"/>
  <c r="AF1082" i="2"/>
  <c r="AP1082" i="2" s="1"/>
  <c r="AN1082" i="2"/>
  <c r="AO1082" i="2" s="1"/>
  <c r="AF1090" i="2"/>
  <c r="AP1090" i="2" s="1"/>
  <c r="AN1090" i="2"/>
  <c r="AO1090" i="2" s="1"/>
  <c r="AF1098" i="2"/>
  <c r="AP1098" i="2" s="1"/>
  <c r="AN1098" i="2"/>
  <c r="AO1098" i="2" s="1"/>
  <c r="AF1106" i="2"/>
  <c r="AP1106" i="2" s="1"/>
  <c r="AN1106" i="2"/>
  <c r="AO1106" i="2" s="1"/>
  <c r="AF1114" i="2"/>
  <c r="AP1114" i="2" s="1"/>
  <c r="AN1114" i="2"/>
  <c r="AO1114" i="2" s="1"/>
  <c r="AF1122" i="2"/>
  <c r="AP1122" i="2" s="1"/>
  <c r="AN1122" i="2"/>
  <c r="AO1122" i="2" s="1"/>
  <c r="AF1130" i="2"/>
  <c r="AP1130" i="2" s="1"/>
  <c r="AN1130" i="2"/>
  <c r="AO1130" i="2" s="1"/>
  <c r="AF1138" i="2"/>
  <c r="AP1138" i="2" s="1"/>
  <c r="AN1138" i="2"/>
  <c r="AO1138" i="2" s="1"/>
  <c r="AF1146" i="2"/>
  <c r="AP1146" i="2" s="1"/>
  <c r="AN1146" i="2"/>
  <c r="AO1146" i="2" s="1"/>
  <c r="AF1154" i="2"/>
  <c r="AP1154" i="2" s="1"/>
  <c r="AN1154" i="2"/>
  <c r="AO1154" i="2" s="1"/>
  <c r="AF1162" i="2"/>
  <c r="AP1162" i="2" s="1"/>
  <c r="AN1162" i="2"/>
  <c r="AO1162" i="2" s="1"/>
  <c r="AF1170" i="2"/>
  <c r="AP1170" i="2" s="1"/>
  <c r="AN1170" i="2"/>
  <c r="AO1170" i="2" s="1"/>
  <c r="AF1178" i="2"/>
  <c r="AP1178" i="2" s="1"/>
  <c r="AN1178" i="2"/>
  <c r="AO1178" i="2" s="1"/>
  <c r="AF1186" i="2"/>
  <c r="AP1186" i="2" s="1"/>
  <c r="AN1186" i="2"/>
  <c r="AO1186" i="2" s="1"/>
  <c r="AF1194" i="2"/>
  <c r="AP1194" i="2" s="1"/>
  <c r="AN1194" i="2"/>
  <c r="AO1194" i="2" s="1"/>
  <c r="AF75" i="2"/>
  <c r="AP75" i="2" s="1"/>
  <c r="AN75" i="2"/>
  <c r="AO75" i="2" s="1"/>
  <c r="AF147" i="2"/>
  <c r="AP147" i="2" s="1"/>
  <c r="AN147" i="2"/>
  <c r="AO147" i="2" s="1"/>
  <c r="AF203" i="2"/>
  <c r="AP203" i="2" s="1"/>
  <c r="AN203" i="2"/>
  <c r="AO203" i="2" s="1"/>
  <c r="AF267" i="2"/>
  <c r="AP267" i="2" s="1"/>
  <c r="AN267" i="2"/>
  <c r="AO267" i="2" s="1"/>
  <c r="AF339" i="2"/>
  <c r="AP339" i="2" s="1"/>
  <c r="AN339" i="2"/>
  <c r="AO339" i="2" s="1"/>
  <c r="AF403" i="2"/>
  <c r="AP403" i="2" s="1"/>
  <c r="AN403" i="2"/>
  <c r="AO403" i="2" s="1"/>
  <c r="AF459" i="2"/>
  <c r="AP459" i="2" s="1"/>
  <c r="AN459" i="2"/>
  <c r="AO459" i="2" s="1"/>
  <c r="AF507" i="2"/>
  <c r="AP507" i="2" s="1"/>
  <c r="AN507" i="2"/>
  <c r="AO507" i="2" s="1"/>
  <c r="AF563" i="2"/>
  <c r="AP563" i="2" s="1"/>
  <c r="AN563" i="2"/>
  <c r="AO563" i="2" s="1"/>
  <c r="AF627" i="2"/>
  <c r="AP627" i="2" s="1"/>
  <c r="AN627" i="2"/>
  <c r="AO627" i="2" s="1"/>
  <c r="AF691" i="2"/>
  <c r="AP691" i="2" s="1"/>
  <c r="AN691" i="2"/>
  <c r="AO691" i="2" s="1"/>
  <c r="AF747" i="2"/>
  <c r="AP747" i="2" s="1"/>
  <c r="AN747" i="2"/>
  <c r="AO747" i="2" s="1"/>
  <c r="AF795" i="2"/>
  <c r="AP795" i="2" s="1"/>
  <c r="AN795" i="2"/>
  <c r="AO795" i="2" s="1"/>
  <c r="AF851" i="2"/>
  <c r="AP851" i="2" s="1"/>
  <c r="AN851" i="2"/>
  <c r="AO851" i="2" s="1"/>
  <c r="AF907" i="2"/>
  <c r="AP907" i="2" s="1"/>
  <c r="AN907" i="2"/>
  <c r="AO907" i="2" s="1"/>
  <c r="AF955" i="2"/>
  <c r="AP955" i="2" s="1"/>
  <c r="AN955" i="2"/>
  <c r="AO955" i="2" s="1"/>
  <c r="AF1019" i="2"/>
  <c r="AP1019" i="2" s="1"/>
  <c r="AN1019" i="2"/>
  <c r="AO1019" i="2" s="1"/>
  <c r="AF1075" i="2"/>
  <c r="AP1075" i="2" s="1"/>
  <c r="AN1075" i="2"/>
  <c r="AO1075" i="2" s="1"/>
  <c r="AF1115" i="2"/>
  <c r="AP1115" i="2" s="1"/>
  <c r="AN1115" i="2"/>
  <c r="AO1115" i="2" s="1"/>
  <c r="AF1187" i="2"/>
  <c r="AP1187" i="2" s="1"/>
  <c r="AN1187" i="2"/>
  <c r="AO1187" i="2" s="1"/>
  <c r="AF3" i="2"/>
  <c r="AP3" i="2" s="1"/>
  <c r="AN3" i="2"/>
  <c r="AO3" i="2" s="1"/>
  <c r="AF59" i="2"/>
  <c r="AP59" i="2" s="1"/>
  <c r="AN59" i="2"/>
  <c r="AO59" i="2" s="1"/>
  <c r="AF107" i="2"/>
  <c r="AP107" i="2" s="1"/>
  <c r="AN107" i="2"/>
  <c r="AO107" i="2" s="1"/>
  <c r="AF155" i="2"/>
  <c r="AP155" i="2" s="1"/>
  <c r="AN155" i="2"/>
  <c r="AO155" i="2" s="1"/>
  <c r="AF211" i="2"/>
  <c r="AP211" i="2" s="1"/>
  <c r="AN211" i="2"/>
  <c r="AO211" i="2" s="1"/>
  <c r="AF251" i="2"/>
  <c r="AP251" i="2" s="1"/>
  <c r="AN251" i="2"/>
  <c r="AO251" i="2" s="1"/>
  <c r="AF307" i="2"/>
  <c r="AP307" i="2" s="1"/>
  <c r="AN307" i="2"/>
  <c r="AO307" i="2" s="1"/>
  <c r="AF355" i="2"/>
  <c r="AP355" i="2" s="1"/>
  <c r="AN355" i="2"/>
  <c r="AO355" i="2" s="1"/>
  <c r="AF411" i="2"/>
  <c r="AP411" i="2" s="1"/>
  <c r="AN411" i="2"/>
  <c r="AO411" i="2" s="1"/>
  <c r="AF475" i="2"/>
  <c r="AP475" i="2" s="1"/>
  <c r="AN475" i="2"/>
  <c r="AO475" i="2" s="1"/>
  <c r="AF531" i="2"/>
  <c r="AP531" i="2" s="1"/>
  <c r="AN531" i="2"/>
  <c r="AO531" i="2" s="1"/>
  <c r="AF587" i="2"/>
  <c r="AP587" i="2" s="1"/>
  <c r="AN587" i="2"/>
  <c r="AO587" i="2" s="1"/>
  <c r="AF643" i="2"/>
  <c r="AP643" i="2" s="1"/>
  <c r="AN643" i="2"/>
  <c r="AO643" i="2" s="1"/>
  <c r="AF675" i="2"/>
  <c r="AP675" i="2" s="1"/>
  <c r="AN675" i="2"/>
  <c r="AO675" i="2" s="1"/>
  <c r="AF731" i="2"/>
  <c r="AP731" i="2" s="1"/>
  <c r="AN731" i="2"/>
  <c r="AO731" i="2" s="1"/>
  <c r="AF779" i="2"/>
  <c r="AP779" i="2" s="1"/>
  <c r="AN779" i="2"/>
  <c r="AO779" i="2" s="1"/>
  <c r="AF835" i="2"/>
  <c r="AP835" i="2" s="1"/>
  <c r="AN835" i="2"/>
  <c r="AO835" i="2" s="1"/>
  <c r="AF891" i="2"/>
  <c r="AP891" i="2" s="1"/>
  <c r="AN891" i="2"/>
  <c r="AO891" i="2" s="1"/>
  <c r="AF947" i="2"/>
  <c r="AP947" i="2" s="1"/>
  <c r="AN947" i="2"/>
  <c r="AO947" i="2" s="1"/>
  <c r="AF995" i="2"/>
  <c r="AP995" i="2" s="1"/>
  <c r="AN995" i="2"/>
  <c r="AO995" i="2" s="1"/>
  <c r="AF1043" i="2"/>
  <c r="AP1043" i="2" s="1"/>
  <c r="AN1043" i="2"/>
  <c r="AO1043" i="2" s="1"/>
  <c r="AF1099" i="2"/>
  <c r="AP1099" i="2" s="1"/>
  <c r="AN1099" i="2"/>
  <c r="AO1099" i="2" s="1"/>
  <c r="AF1147" i="2"/>
  <c r="AP1147" i="2" s="1"/>
  <c r="AN1147" i="2"/>
  <c r="AO1147" i="2" s="1"/>
  <c r="AF1163" i="2"/>
  <c r="AP1163" i="2" s="1"/>
  <c r="AN1163" i="2"/>
  <c r="AO1163" i="2" s="1"/>
  <c r="AF4" i="2"/>
  <c r="AP4" i="2" s="1"/>
  <c r="AN4" i="2"/>
  <c r="AO4" i="2" s="1"/>
  <c r="AF12" i="2"/>
  <c r="AP12" i="2" s="1"/>
  <c r="AN12" i="2"/>
  <c r="AO12" i="2" s="1"/>
  <c r="AF20" i="2"/>
  <c r="AP20" i="2" s="1"/>
  <c r="AN20" i="2"/>
  <c r="AO20" i="2" s="1"/>
  <c r="AF28" i="2"/>
  <c r="AP28" i="2" s="1"/>
  <c r="AN28" i="2"/>
  <c r="AO28" i="2" s="1"/>
  <c r="AF36" i="2"/>
  <c r="AP36" i="2" s="1"/>
  <c r="AN36" i="2"/>
  <c r="AO36" i="2" s="1"/>
  <c r="AF44" i="2"/>
  <c r="AP44" i="2" s="1"/>
  <c r="AN44" i="2"/>
  <c r="AO44" i="2" s="1"/>
  <c r="AF52" i="2"/>
  <c r="AP52" i="2" s="1"/>
  <c r="AN52" i="2"/>
  <c r="AO52" i="2" s="1"/>
  <c r="AF60" i="2"/>
  <c r="AP60" i="2" s="1"/>
  <c r="AN60" i="2"/>
  <c r="AO60" i="2" s="1"/>
  <c r="AF68" i="2"/>
  <c r="AP68" i="2" s="1"/>
  <c r="AN68" i="2"/>
  <c r="AO68" i="2" s="1"/>
  <c r="AF76" i="2"/>
  <c r="AP76" i="2" s="1"/>
  <c r="AN76" i="2"/>
  <c r="AO76" i="2" s="1"/>
  <c r="AF84" i="2"/>
  <c r="AP84" i="2" s="1"/>
  <c r="AN84" i="2"/>
  <c r="AO84" i="2" s="1"/>
  <c r="AF92" i="2"/>
  <c r="AP92" i="2" s="1"/>
  <c r="AN92" i="2"/>
  <c r="AO92" i="2" s="1"/>
  <c r="AF100" i="2"/>
  <c r="AP100" i="2" s="1"/>
  <c r="AN100" i="2"/>
  <c r="AO100" i="2" s="1"/>
  <c r="AF108" i="2"/>
  <c r="AP108" i="2" s="1"/>
  <c r="AN108" i="2"/>
  <c r="AO108" i="2" s="1"/>
  <c r="AF116" i="2"/>
  <c r="AP116" i="2" s="1"/>
  <c r="AN116" i="2"/>
  <c r="AO116" i="2" s="1"/>
  <c r="AF124" i="2"/>
  <c r="AP124" i="2" s="1"/>
  <c r="AN124" i="2"/>
  <c r="AO124" i="2" s="1"/>
  <c r="AF132" i="2"/>
  <c r="AP132" i="2" s="1"/>
  <c r="AN132" i="2"/>
  <c r="AO132" i="2" s="1"/>
  <c r="AF140" i="2"/>
  <c r="AP140" i="2" s="1"/>
  <c r="AN140" i="2"/>
  <c r="AO140" i="2" s="1"/>
  <c r="AF148" i="2"/>
  <c r="AP148" i="2" s="1"/>
  <c r="AN148" i="2"/>
  <c r="AO148" i="2" s="1"/>
  <c r="AF156" i="2"/>
  <c r="AP156" i="2" s="1"/>
  <c r="AN156" i="2"/>
  <c r="AO156" i="2" s="1"/>
  <c r="AF164" i="2"/>
  <c r="AP164" i="2" s="1"/>
  <c r="AN164" i="2"/>
  <c r="AO164" i="2" s="1"/>
  <c r="AF172" i="2"/>
  <c r="AP172" i="2" s="1"/>
  <c r="AN172" i="2"/>
  <c r="AO172" i="2" s="1"/>
  <c r="AF180" i="2"/>
  <c r="AP180" i="2" s="1"/>
  <c r="AN180" i="2"/>
  <c r="AO180" i="2" s="1"/>
  <c r="AF188" i="2"/>
  <c r="AP188" i="2" s="1"/>
  <c r="AN188" i="2"/>
  <c r="AO188" i="2" s="1"/>
  <c r="AF196" i="2"/>
  <c r="AP196" i="2" s="1"/>
  <c r="AN196" i="2"/>
  <c r="AO196" i="2" s="1"/>
  <c r="AF204" i="2"/>
  <c r="AP204" i="2" s="1"/>
  <c r="AN204" i="2"/>
  <c r="AO204" i="2" s="1"/>
  <c r="AF212" i="2"/>
  <c r="AP212" i="2" s="1"/>
  <c r="AN212" i="2"/>
  <c r="AO212" i="2" s="1"/>
  <c r="AF220" i="2"/>
  <c r="AP220" i="2" s="1"/>
  <c r="AN220" i="2"/>
  <c r="AO220" i="2" s="1"/>
  <c r="AF228" i="2"/>
  <c r="AP228" i="2" s="1"/>
  <c r="AN228" i="2"/>
  <c r="AO228" i="2" s="1"/>
  <c r="AF236" i="2"/>
  <c r="AP236" i="2" s="1"/>
  <c r="AN236" i="2"/>
  <c r="AO236" i="2" s="1"/>
  <c r="AF244" i="2"/>
  <c r="AP244" i="2" s="1"/>
  <c r="AN244" i="2"/>
  <c r="AO244" i="2" s="1"/>
  <c r="AF252" i="2"/>
  <c r="AP252" i="2" s="1"/>
  <c r="AN252" i="2"/>
  <c r="AO252" i="2" s="1"/>
  <c r="AF260" i="2"/>
  <c r="AP260" i="2" s="1"/>
  <c r="AN260" i="2"/>
  <c r="AO260" i="2" s="1"/>
  <c r="AF268" i="2"/>
  <c r="AP268" i="2" s="1"/>
  <c r="AN268" i="2"/>
  <c r="AO268" i="2" s="1"/>
  <c r="AF276" i="2"/>
  <c r="AP276" i="2" s="1"/>
  <c r="AN276" i="2"/>
  <c r="AO276" i="2" s="1"/>
  <c r="AF284" i="2"/>
  <c r="AP284" i="2" s="1"/>
  <c r="AN284" i="2"/>
  <c r="AO284" i="2" s="1"/>
  <c r="AF292" i="2"/>
  <c r="AP292" i="2" s="1"/>
  <c r="AN292" i="2"/>
  <c r="AO292" i="2" s="1"/>
  <c r="AF300" i="2"/>
  <c r="AP300" i="2" s="1"/>
  <c r="AN300" i="2"/>
  <c r="AO300" i="2" s="1"/>
  <c r="AF308" i="2"/>
  <c r="AP308" i="2" s="1"/>
  <c r="AN308" i="2"/>
  <c r="AO308" i="2" s="1"/>
  <c r="AF316" i="2"/>
  <c r="AP316" i="2" s="1"/>
  <c r="AN316" i="2"/>
  <c r="AO316" i="2" s="1"/>
  <c r="AF324" i="2"/>
  <c r="AP324" i="2" s="1"/>
  <c r="AN324" i="2"/>
  <c r="AO324" i="2" s="1"/>
  <c r="AF332" i="2"/>
  <c r="AP332" i="2" s="1"/>
  <c r="AN332" i="2"/>
  <c r="AO332" i="2" s="1"/>
  <c r="AF340" i="2"/>
  <c r="AP340" i="2" s="1"/>
  <c r="AN340" i="2"/>
  <c r="AO340" i="2" s="1"/>
  <c r="AF348" i="2"/>
  <c r="AP348" i="2" s="1"/>
  <c r="AN348" i="2"/>
  <c r="AO348" i="2" s="1"/>
  <c r="AF356" i="2"/>
  <c r="AP356" i="2" s="1"/>
  <c r="AN356" i="2"/>
  <c r="AO356" i="2" s="1"/>
  <c r="AF364" i="2"/>
  <c r="AP364" i="2" s="1"/>
  <c r="AN364" i="2"/>
  <c r="AO364" i="2" s="1"/>
  <c r="AF372" i="2"/>
  <c r="AP372" i="2" s="1"/>
  <c r="AN372" i="2"/>
  <c r="AO372" i="2" s="1"/>
  <c r="AF380" i="2"/>
  <c r="AP380" i="2" s="1"/>
  <c r="AN380" i="2"/>
  <c r="AO380" i="2" s="1"/>
  <c r="AF388" i="2"/>
  <c r="AP388" i="2" s="1"/>
  <c r="AN388" i="2"/>
  <c r="AO388" i="2" s="1"/>
  <c r="AF396" i="2"/>
  <c r="AP396" i="2" s="1"/>
  <c r="AN396" i="2"/>
  <c r="AO396" i="2" s="1"/>
  <c r="AF404" i="2"/>
  <c r="AP404" i="2" s="1"/>
  <c r="AN404" i="2"/>
  <c r="AO404" i="2" s="1"/>
  <c r="AF412" i="2"/>
  <c r="AP412" i="2" s="1"/>
  <c r="AN412" i="2"/>
  <c r="AO412" i="2" s="1"/>
  <c r="AF420" i="2"/>
  <c r="AP420" i="2" s="1"/>
  <c r="AN420" i="2"/>
  <c r="AO420" i="2" s="1"/>
  <c r="AF428" i="2"/>
  <c r="AP428" i="2" s="1"/>
  <c r="AN428" i="2"/>
  <c r="AO428" i="2" s="1"/>
  <c r="AF436" i="2"/>
  <c r="AP436" i="2" s="1"/>
  <c r="AN436" i="2"/>
  <c r="AO436" i="2" s="1"/>
  <c r="AF444" i="2"/>
  <c r="AP444" i="2" s="1"/>
  <c r="AN444" i="2"/>
  <c r="AO444" i="2" s="1"/>
  <c r="AF452" i="2"/>
  <c r="AP452" i="2" s="1"/>
  <c r="AN452" i="2"/>
  <c r="AO452" i="2" s="1"/>
  <c r="AF460" i="2"/>
  <c r="AP460" i="2" s="1"/>
  <c r="AN460" i="2"/>
  <c r="AO460" i="2" s="1"/>
  <c r="AF468" i="2"/>
  <c r="AP468" i="2" s="1"/>
  <c r="AN468" i="2"/>
  <c r="AO468" i="2" s="1"/>
  <c r="AF476" i="2"/>
  <c r="AP476" i="2" s="1"/>
  <c r="AN476" i="2"/>
  <c r="AO476" i="2" s="1"/>
  <c r="AF484" i="2"/>
  <c r="AP484" i="2" s="1"/>
  <c r="AN484" i="2"/>
  <c r="AO484" i="2" s="1"/>
  <c r="AF492" i="2"/>
  <c r="AP492" i="2" s="1"/>
  <c r="AN492" i="2"/>
  <c r="AO492" i="2" s="1"/>
  <c r="AF500" i="2"/>
  <c r="AP500" i="2" s="1"/>
  <c r="AN500" i="2"/>
  <c r="AO500" i="2" s="1"/>
  <c r="AF508" i="2"/>
  <c r="AP508" i="2" s="1"/>
  <c r="AN508" i="2"/>
  <c r="AO508" i="2" s="1"/>
  <c r="AF516" i="2"/>
  <c r="AP516" i="2" s="1"/>
  <c r="AN516" i="2"/>
  <c r="AO516" i="2" s="1"/>
  <c r="AF524" i="2"/>
  <c r="AP524" i="2" s="1"/>
  <c r="AN524" i="2"/>
  <c r="AO524" i="2" s="1"/>
  <c r="AF532" i="2"/>
  <c r="AP532" i="2" s="1"/>
  <c r="AN532" i="2"/>
  <c r="AO532" i="2" s="1"/>
  <c r="AF540" i="2"/>
  <c r="AP540" i="2" s="1"/>
  <c r="AN540" i="2"/>
  <c r="AO540" i="2" s="1"/>
  <c r="AF548" i="2"/>
  <c r="AP548" i="2" s="1"/>
  <c r="AN548" i="2"/>
  <c r="AO548" i="2" s="1"/>
  <c r="AF556" i="2"/>
  <c r="AP556" i="2" s="1"/>
  <c r="AN556" i="2"/>
  <c r="AO556" i="2" s="1"/>
  <c r="AF564" i="2"/>
  <c r="AP564" i="2" s="1"/>
  <c r="AN564" i="2"/>
  <c r="AO564" i="2" s="1"/>
  <c r="AF572" i="2"/>
  <c r="AP572" i="2" s="1"/>
  <c r="AN572" i="2"/>
  <c r="AO572" i="2" s="1"/>
  <c r="AF580" i="2"/>
  <c r="AP580" i="2" s="1"/>
  <c r="AN580" i="2"/>
  <c r="AO580" i="2" s="1"/>
  <c r="AF588" i="2"/>
  <c r="AP588" i="2" s="1"/>
  <c r="AN588" i="2"/>
  <c r="AO588" i="2" s="1"/>
  <c r="AF596" i="2"/>
  <c r="AP596" i="2" s="1"/>
  <c r="AN596" i="2"/>
  <c r="AO596" i="2" s="1"/>
  <c r="AF604" i="2"/>
  <c r="AP604" i="2" s="1"/>
  <c r="AN604" i="2"/>
  <c r="AO604" i="2" s="1"/>
  <c r="AF612" i="2"/>
  <c r="AP612" i="2" s="1"/>
  <c r="AN612" i="2"/>
  <c r="AO612" i="2" s="1"/>
  <c r="AF620" i="2"/>
  <c r="AP620" i="2" s="1"/>
  <c r="AN620" i="2"/>
  <c r="AO620" i="2" s="1"/>
  <c r="AF628" i="2"/>
  <c r="AP628" i="2" s="1"/>
  <c r="AN628" i="2"/>
  <c r="AO628" i="2" s="1"/>
  <c r="AF636" i="2"/>
  <c r="AP636" i="2" s="1"/>
  <c r="AN636" i="2"/>
  <c r="AO636" i="2" s="1"/>
  <c r="AF644" i="2"/>
  <c r="AP644" i="2" s="1"/>
  <c r="AN644" i="2"/>
  <c r="AO644" i="2" s="1"/>
  <c r="AF652" i="2"/>
  <c r="AP652" i="2" s="1"/>
  <c r="AN652" i="2"/>
  <c r="AO652" i="2" s="1"/>
  <c r="AF660" i="2"/>
  <c r="AP660" i="2" s="1"/>
  <c r="AN660" i="2"/>
  <c r="AO660" i="2" s="1"/>
  <c r="AF668" i="2"/>
  <c r="AP668" i="2" s="1"/>
  <c r="AN668" i="2"/>
  <c r="AO668" i="2" s="1"/>
  <c r="AF676" i="2"/>
  <c r="AP676" i="2" s="1"/>
  <c r="AN676" i="2"/>
  <c r="AO676" i="2" s="1"/>
  <c r="AF684" i="2"/>
  <c r="AP684" i="2" s="1"/>
  <c r="AN684" i="2"/>
  <c r="AO684" i="2" s="1"/>
  <c r="AF692" i="2"/>
  <c r="AP692" i="2" s="1"/>
  <c r="AN692" i="2"/>
  <c r="AO692" i="2" s="1"/>
  <c r="AF700" i="2"/>
  <c r="AP700" i="2" s="1"/>
  <c r="AN700" i="2"/>
  <c r="AO700" i="2" s="1"/>
  <c r="AF708" i="2"/>
  <c r="AP708" i="2" s="1"/>
  <c r="AN708" i="2"/>
  <c r="AO708" i="2" s="1"/>
  <c r="AF716" i="2"/>
  <c r="AP716" i="2" s="1"/>
  <c r="AN716" i="2"/>
  <c r="AO716" i="2" s="1"/>
  <c r="AF724" i="2"/>
  <c r="AP724" i="2" s="1"/>
  <c r="AN724" i="2"/>
  <c r="AO724" i="2" s="1"/>
  <c r="AF732" i="2"/>
  <c r="AP732" i="2" s="1"/>
  <c r="AN732" i="2"/>
  <c r="AO732" i="2" s="1"/>
  <c r="AF740" i="2"/>
  <c r="AP740" i="2" s="1"/>
  <c r="AN740" i="2"/>
  <c r="AO740" i="2" s="1"/>
  <c r="AF748" i="2"/>
  <c r="AP748" i="2" s="1"/>
  <c r="AN748" i="2"/>
  <c r="AO748" i="2" s="1"/>
  <c r="AF756" i="2"/>
  <c r="AP756" i="2" s="1"/>
  <c r="AN756" i="2"/>
  <c r="AO756" i="2" s="1"/>
  <c r="AF764" i="2"/>
  <c r="AP764" i="2" s="1"/>
  <c r="AN764" i="2"/>
  <c r="AO764" i="2" s="1"/>
  <c r="AF772" i="2"/>
  <c r="AP772" i="2" s="1"/>
  <c r="AN772" i="2"/>
  <c r="AO772" i="2" s="1"/>
  <c r="AF780" i="2"/>
  <c r="AP780" i="2" s="1"/>
  <c r="AN780" i="2"/>
  <c r="AO780" i="2" s="1"/>
  <c r="AF788" i="2"/>
  <c r="AP788" i="2" s="1"/>
  <c r="AN788" i="2"/>
  <c r="AO788" i="2" s="1"/>
  <c r="AF796" i="2"/>
  <c r="AP796" i="2" s="1"/>
  <c r="AN796" i="2"/>
  <c r="AO796" i="2" s="1"/>
  <c r="AF804" i="2"/>
  <c r="AP804" i="2" s="1"/>
  <c r="AN804" i="2"/>
  <c r="AO804" i="2" s="1"/>
  <c r="AF812" i="2"/>
  <c r="AP812" i="2" s="1"/>
  <c r="AN812" i="2"/>
  <c r="AO812" i="2" s="1"/>
  <c r="AF820" i="2"/>
  <c r="AP820" i="2" s="1"/>
  <c r="AN820" i="2"/>
  <c r="AO820" i="2" s="1"/>
  <c r="AF828" i="2"/>
  <c r="AP828" i="2" s="1"/>
  <c r="AN828" i="2"/>
  <c r="AO828" i="2" s="1"/>
  <c r="AF836" i="2"/>
  <c r="AP836" i="2" s="1"/>
  <c r="AN836" i="2"/>
  <c r="AO836" i="2" s="1"/>
  <c r="AF844" i="2"/>
  <c r="AP844" i="2" s="1"/>
  <c r="AN844" i="2"/>
  <c r="AO844" i="2" s="1"/>
  <c r="AF852" i="2"/>
  <c r="AP852" i="2" s="1"/>
  <c r="AN852" i="2"/>
  <c r="AO852" i="2" s="1"/>
  <c r="AF860" i="2"/>
  <c r="AP860" i="2" s="1"/>
  <c r="AN860" i="2"/>
  <c r="AO860" i="2" s="1"/>
  <c r="AF868" i="2"/>
  <c r="AP868" i="2" s="1"/>
  <c r="AN868" i="2"/>
  <c r="AO868" i="2" s="1"/>
  <c r="AF876" i="2"/>
  <c r="AP876" i="2" s="1"/>
  <c r="AN876" i="2"/>
  <c r="AO876" i="2" s="1"/>
  <c r="AF884" i="2"/>
  <c r="AP884" i="2" s="1"/>
  <c r="AN884" i="2"/>
  <c r="AO884" i="2" s="1"/>
  <c r="AF892" i="2"/>
  <c r="AP892" i="2" s="1"/>
  <c r="AN892" i="2"/>
  <c r="AO892" i="2" s="1"/>
  <c r="AF900" i="2"/>
  <c r="AP900" i="2" s="1"/>
  <c r="AN900" i="2"/>
  <c r="AO900" i="2" s="1"/>
  <c r="AF908" i="2"/>
  <c r="AP908" i="2" s="1"/>
  <c r="AN908" i="2"/>
  <c r="AO908" i="2" s="1"/>
  <c r="AF916" i="2"/>
  <c r="AP916" i="2" s="1"/>
  <c r="AN916" i="2"/>
  <c r="AO916" i="2" s="1"/>
  <c r="AF924" i="2"/>
  <c r="AP924" i="2" s="1"/>
  <c r="AN924" i="2"/>
  <c r="AO924" i="2" s="1"/>
  <c r="AF932" i="2"/>
  <c r="AP932" i="2" s="1"/>
  <c r="AN932" i="2"/>
  <c r="AO932" i="2" s="1"/>
  <c r="AF940" i="2"/>
  <c r="AP940" i="2" s="1"/>
  <c r="AN940" i="2"/>
  <c r="AO940" i="2" s="1"/>
  <c r="AF948" i="2"/>
  <c r="AP948" i="2" s="1"/>
  <c r="AN948" i="2"/>
  <c r="AO948" i="2" s="1"/>
  <c r="AF956" i="2"/>
  <c r="AP956" i="2" s="1"/>
  <c r="AN956" i="2"/>
  <c r="AO956" i="2" s="1"/>
  <c r="AF964" i="2"/>
  <c r="AP964" i="2" s="1"/>
  <c r="AN964" i="2"/>
  <c r="AO964" i="2" s="1"/>
  <c r="AF972" i="2"/>
  <c r="AP972" i="2" s="1"/>
  <c r="AN972" i="2"/>
  <c r="AO972" i="2" s="1"/>
  <c r="AF980" i="2"/>
  <c r="AP980" i="2" s="1"/>
  <c r="AN980" i="2"/>
  <c r="AO980" i="2" s="1"/>
  <c r="AF988" i="2"/>
  <c r="AP988" i="2" s="1"/>
  <c r="AN988" i="2"/>
  <c r="AO988" i="2" s="1"/>
  <c r="AF996" i="2"/>
  <c r="AP996" i="2" s="1"/>
  <c r="AN996" i="2"/>
  <c r="AO996" i="2" s="1"/>
  <c r="AF1004" i="2"/>
  <c r="AP1004" i="2" s="1"/>
  <c r="AN1004" i="2"/>
  <c r="AO1004" i="2" s="1"/>
  <c r="AF1012" i="2"/>
  <c r="AP1012" i="2" s="1"/>
  <c r="AN1012" i="2"/>
  <c r="AO1012" i="2" s="1"/>
  <c r="AF1020" i="2"/>
  <c r="AP1020" i="2" s="1"/>
  <c r="AN1020" i="2"/>
  <c r="AO1020" i="2" s="1"/>
  <c r="AF1028" i="2"/>
  <c r="AP1028" i="2" s="1"/>
  <c r="AN1028" i="2"/>
  <c r="AO1028" i="2" s="1"/>
  <c r="AF1036" i="2"/>
  <c r="AP1036" i="2" s="1"/>
  <c r="AN1036" i="2"/>
  <c r="AO1036" i="2" s="1"/>
  <c r="AF1044" i="2"/>
  <c r="AP1044" i="2" s="1"/>
  <c r="AN1044" i="2"/>
  <c r="AO1044" i="2" s="1"/>
  <c r="AF1052" i="2"/>
  <c r="AP1052" i="2" s="1"/>
  <c r="AN1052" i="2"/>
  <c r="AO1052" i="2" s="1"/>
  <c r="AF1060" i="2"/>
  <c r="AP1060" i="2" s="1"/>
  <c r="AN1060" i="2"/>
  <c r="AO1060" i="2" s="1"/>
  <c r="AF1068" i="2"/>
  <c r="AP1068" i="2" s="1"/>
  <c r="AN1068" i="2"/>
  <c r="AO1068" i="2" s="1"/>
  <c r="AF1076" i="2"/>
  <c r="AP1076" i="2" s="1"/>
  <c r="AN1076" i="2"/>
  <c r="AO1076" i="2" s="1"/>
  <c r="AF1084" i="2"/>
  <c r="AP1084" i="2" s="1"/>
  <c r="AN1084" i="2"/>
  <c r="AO1084" i="2" s="1"/>
  <c r="AF1092" i="2"/>
  <c r="AP1092" i="2" s="1"/>
  <c r="AN1092" i="2"/>
  <c r="AO1092" i="2" s="1"/>
  <c r="AF1100" i="2"/>
  <c r="AP1100" i="2" s="1"/>
  <c r="AN1100" i="2"/>
  <c r="AO1100" i="2" s="1"/>
  <c r="AF1108" i="2"/>
  <c r="AP1108" i="2" s="1"/>
  <c r="AN1108" i="2"/>
  <c r="AO1108" i="2" s="1"/>
  <c r="AF1116" i="2"/>
  <c r="AP1116" i="2" s="1"/>
  <c r="AN1116" i="2"/>
  <c r="AO1116" i="2" s="1"/>
  <c r="AF1124" i="2"/>
  <c r="AP1124" i="2" s="1"/>
  <c r="AN1124" i="2"/>
  <c r="AO1124" i="2" s="1"/>
  <c r="AF1132" i="2"/>
  <c r="AP1132" i="2" s="1"/>
  <c r="AN1132" i="2"/>
  <c r="AO1132" i="2" s="1"/>
  <c r="AF1140" i="2"/>
  <c r="AP1140" i="2" s="1"/>
  <c r="AN1140" i="2"/>
  <c r="AO1140" i="2" s="1"/>
  <c r="AF1148" i="2"/>
  <c r="AP1148" i="2" s="1"/>
  <c r="AN1148" i="2"/>
  <c r="AO1148" i="2" s="1"/>
  <c r="AF1156" i="2"/>
  <c r="AP1156" i="2" s="1"/>
  <c r="AN1156" i="2"/>
  <c r="AO1156" i="2" s="1"/>
  <c r="AF1164" i="2"/>
  <c r="AP1164" i="2" s="1"/>
  <c r="AN1164" i="2"/>
  <c r="AO1164" i="2" s="1"/>
  <c r="AF1172" i="2"/>
  <c r="AP1172" i="2" s="1"/>
  <c r="AN1172" i="2"/>
  <c r="AO1172" i="2" s="1"/>
  <c r="AF1180" i="2"/>
  <c r="AP1180" i="2" s="1"/>
  <c r="AN1180" i="2"/>
  <c r="AO1180" i="2" s="1"/>
  <c r="AF1188" i="2"/>
  <c r="AP1188" i="2" s="1"/>
  <c r="AN1188" i="2"/>
  <c r="AO1188" i="2" s="1"/>
  <c r="AF1196" i="2"/>
  <c r="AP1196" i="2" s="1"/>
  <c r="AN1196" i="2"/>
  <c r="AO1196" i="2" s="1"/>
  <c r="AF35" i="2"/>
  <c r="AP35" i="2" s="1"/>
  <c r="AN35" i="2"/>
  <c r="AO35" i="2" s="1"/>
  <c r="AF91" i="2"/>
  <c r="AP91" i="2" s="1"/>
  <c r="AN91" i="2"/>
  <c r="AO91" i="2" s="1"/>
  <c r="AF123" i="2"/>
  <c r="AP123" i="2" s="1"/>
  <c r="AN123" i="2"/>
  <c r="AO123" i="2" s="1"/>
  <c r="AF187" i="2"/>
  <c r="AP187" i="2" s="1"/>
  <c r="AN187" i="2"/>
  <c r="AO187" i="2" s="1"/>
  <c r="AF235" i="2"/>
  <c r="AP235" i="2" s="1"/>
  <c r="AN235" i="2"/>
  <c r="AO235" i="2" s="1"/>
  <c r="AF291" i="2"/>
  <c r="AP291" i="2" s="1"/>
  <c r="AN291" i="2"/>
  <c r="AO291" i="2" s="1"/>
  <c r="AF347" i="2"/>
  <c r="AP347" i="2" s="1"/>
  <c r="AN347" i="2"/>
  <c r="AO347" i="2" s="1"/>
  <c r="AF387" i="2"/>
  <c r="AP387" i="2" s="1"/>
  <c r="AN387" i="2"/>
  <c r="AO387" i="2" s="1"/>
  <c r="AF435" i="2"/>
  <c r="AP435" i="2" s="1"/>
  <c r="AN435" i="2"/>
  <c r="AO435" i="2" s="1"/>
  <c r="AF491" i="2"/>
  <c r="AP491" i="2" s="1"/>
  <c r="AN491" i="2"/>
  <c r="AO491" i="2" s="1"/>
  <c r="AF539" i="2"/>
  <c r="AP539" i="2" s="1"/>
  <c r="AN539" i="2"/>
  <c r="AO539" i="2" s="1"/>
  <c r="AF579" i="2"/>
  <c r="AP579" i="2" s="1"/>
  <c r="AN579" i="2"/>
  <c r="AO579" i="2" s="1"/>
  <c r="AF619" i="2"/>
  <c r="AP619" i="2" s="1"/>
  <c r="AN619" i="2"/>
  <c r="AO619" i="2" s="1"/>
  <c r="AF667" i="2"/>
  <c r="AP667" i="2" s="1"/>
  <c r="AN667" i="2"/>
  <c r="AO667" i="2" s="1"/>
  <c r="AF723" i="2"/>
  <c r="AP723" i="2" s="1"/>
  <c r="AN723" i="2"/>
  <c r="AO723" i="2" s="1"/>
  <c r="AF771" i="2"/>
  <c r="AP771" i="2" s="1"/>
  <c r="AN771" i="2"/>
  <c r="AO771" i="2" s="1"/>
  <c r="AF819" i="2"/>
  <c r="AP819" i="2" s="1"/>
  <c r="AN819" i="2"/>
  <c r="AO819" i="2" s="1"/>
  <c r="AF859" i="2"/>
  <c r="AP859" i="2" s="1"/>
  <c r="AN859" i="2"/>
  <c r="AO859" i="2" s="1"/>
  <c r="AF915" i="2"/>
  <c r="AP915" i="2" s="1"/>
  <c r="AN915" i="2"/>
  <c r="AO915" i="2" s="1"/>
  <c r="AF963" i="2"/>
  <c r="AP963" i="2" s="1"/>
  <c r="AN963" i="2"/>
  <c r="AO963" i="2" s="1"/>
  <c r="AF1003" i="2"/>
  <c r="AP1003" i="2" s="1"/>
  <c r="AN1003" i="2"/>
  <c r="AO1003" i="2" s="1"/>
  <c r="AF1051" i="2"/>
  <c r="AP1051" i="2" s="1"/>
  <c r="AN1051" i="2"/>
  <c r="AO1051" i="2" s="1"/>
  <c r="AF1091" i="2"/>
  <c r="AP1091" i="2" s="1"/>
  <c r="AN1091" i="2"/>
  <c r="AO1091" i="2" s="1"/>
  <c r="AF1123" i="2"/>
  <c r="AP1123" i="2" s="1"/>
  <c r="AN1123" i="2"/>
  <c r="AO1123" i="2" s="1"/>
  <c r="AF1179" i="2"/>
  <c r="AP1179" i="2" s="1"/>
  <c r="AN1179" i="2"/>
  <c r="AO1179" i="2" s="1"/>
  <c r="AF5" i="2"/>
  <c r="AP5" i="2" s="1"/>
  <c r="AN5" i="2"/>
  <c r="AO5" i="2" s="1"/>
  <c r="AF13" i="2"/>
  <c r="AP13" i="2" s="1"/>
  <c r="AN13" i="2"/>
  <c r="AO13" i="2" s="1"/>
  <c r="AF21" i="2"/>
  <c r="AP21" i="2" s="1"/>
  <c r="AN21" i="2"/>
  <c r="AO21" i="2" s="1"/>
  <c r="AF29" i="2"/>
  <c r="AP29" i="2" s="1"/>
  <c r="AN29" i="2"/>
  <c r="AO29" i="2" s="1"/>
  <c r="AF37" i="2"/>
  <c r="AP37" i="2" s="1"/>
  <c r="AN37" i="2"/>
  <c r="AO37" i="2" s="1"/>
  <c r="AF45" i="2"/>
  <c r="AP45" i="2" s="1"/>
  <c r="AN45" i="2"/>
  <c r="AO45" i="2" s="1"/>
  <c r="AF53" i="2"/>
  <c r="AP53" i="2" s="1"/>
  <c r="AN53" i="2"/>
  <c r="AO53" i="2" s="1"/>
  <c r="AF61" i="2"/>
  <c r="AP61" i="2" s="1"/>
  <c r="AN61" i="2"/>
  <c r="AO61" i="2" s="1"/>
  <c r="AF69" i="2"/>
  <c r="AP69" i="2" s="1"/>
  <c r="AN69" i="2"/>
  <c r="AO69" i="2" s="1"/>
  <c r="AF77" i="2"/>
  <c r="AP77" i="2" s="1"/>
  <c r="AN77" i="2"/>
  <c r="AO77" i="2" s="1"/>
  <c r="AF85" i="2"/>
  <c r="AP85" i="2" s="1"/>
  <c r="AN85" i="2"/>
  <c r="AO85" i="2" s="1"/>
  <c r="AF93" i="2"/>
  <c r="AP93" i="2" s="1"/>
  <c r="AN93" i="2"/>
  <c r="AO93" i="2" s="1"/>
  <c r="AF101" i="2"/>
  <c r="AP101" i="2" s="1"/>
  <c r="AN101" i="2"/>
  <c r="AO101" i="2" s="1"/>
  <c r="AF109" i="2"/>
  <c r="AP109" i="2" s="1"/>
  <c r="AN109" i="2"/>
  <c r="AO109" i="2" s="1"/>
  <c r="AF117" i="2"/>
  <c r="AP117" i="2" s="1"/>
  <c r="AN117" i="2"/>
  <c r="AO117" i="2" s="1"/>
  <c r="AF125" i="2"/>
  <c r="AP125" i="2" s="1"/>
  <c r="AN125" i="2"/>
  <c r="AO125" i="2" s="1"/>
  <c r="AF133" i="2"/>
  <c r="AP133" i="2" s="1"/>
  <c r="AN133" i="2"/>
  <c r="AO133" i="2" s="1"/>
  <c r="AF141" i="2"/>
  <c r="AP141" i="2" s="1"/>
  <c r="AN141" i="2"/>
  <c r="AO141" i="2" s="1"/>
  <c r="AF149" i="2"/>
  <c r="AP149" i="2" s="1"/>
  <c r="AN149" i="2"/>
  <c r="AO149" i="2" s="1"/>
  <c r="AF157" i="2"/>
  <c r="AP157" i="2" s="1"/>
  <c r="AN157" i="2"/>
  <c r="AO157" i="2" s="1"/>
  <c r="AF165" i="2"/>
  <c r="AP165" i="2" s="1"/>
  <c r="AN165" i="2"/>
  <c r="AO165" i="2" s="1"/>
  <c r="AF173" i="2"/>
  <c r="AP173" i="2" s="1"/>
  <c r="AN173" i="2"/>
  <c r="AO173" i="2" s="1"/>
  <c r="AF181" i="2"/>
  <c r="AP181" i="2" s="1"/>
  <c r="AN181" i="2"/>
  <c r="AO181" i="2" s="1"/>
  <c r="AF189" i="2"/>
  <c r="AP189" i="2" s="1"/>
  <c r="AN189" i="2"/>
  <c r="AO189" i="2" s="1"/>
  <c r="AF197" i="2"/>
  <c r="AP197" i="2" s="1"/>
  <c r="AN197" i="2"/>
  <c r="AO197" i="2" s="1"/>
  <c r="AF205" i="2"/>
  <c r="AP205" i="2" s="1"/>
  <c r="AN205" i="2"/>
  <c r="AO205" i="2" s="1"/>
  <c r="AF213" i="2"/>
  <c r="AP213" i="2" s="1"/>
  <c r="AN213" i="2"/>
  <c r="AO213" i="2" s="1"/>
  <c r="AF221" i="2"/>
  <c r="AP221" i="2" s="1"/>
  <c r="AN221" i="2"/>
  <c r="AO221" i="2" s="1"/>
  <c r="AF229" i="2"/>
  <c r="AP229" i="2" s="1"/>
  <c r="AN229" i="2"/>
  <c r="AO229" i="2" s="1"/>
  <c r="AF237" i="2"/>
  <c r="AP237" i="2" s="1"/>
  <c r="AN237" i="2"/>
  <c r="AO237" i="2" s="1"/>
  <c r="AF245" i="2"/>
  <c r="AP245" i="2" s="1"/>
  <c r="AN245" i="2"/>
  <c r="AO245" i="2" s="1"/>
  <c r="AF253" i="2"/>
  <c r="AP253" i="2" s="1"/>
  <c r="AN253" i="2"/>
  <c r="AO253" i="2" s="1"/>
  <c r="AF261" i="2"/>
  <c r="AP261" i="2" s="1"/>
  <c r="AN261" i="2"/>
  <c r="AO261" i="2" s="1"/>
  <c r="AF269" i="2"/>
  <c r="AP269" i="2" s="1"/>
  <c r="AN269" i="2"/>
  <c r="AO269" i="2" s="1"/>
  <c r="AF277" i="2"/>
  <c r="AP277" i="2" s="1"/>
  <c r="AN277" i="2"/>
  <c r="AO277" i="2" s="1"/>
  <c r="AF285" i="2"/>
  <c r="AP285" i="2" s="1"/>
  <c r="AN285" i="2"/>
  <c r="AO285" i="2" s="1"/>
  <c r="AF293" i="2"/>
  <c r="AP293" i="2" s="1"/>
  <c r="AN293" i="2"/>
  <c r="AO293" i="2" s="1"/>
  <c r="AF301" i="2"/>
  <c r="AP301" i="2" s="1"/>
  <c r="AN301" i="2"/>
  <c r="AO301" i="2" s="1"/>
  <c r="AF309" i="2"/>
  <c r="AP309" i="2" s="1"/>
  <c r="AN309" i="2"/>
  <c r="AO309" i="2" s="1"/>
  <c r="AF317" i="2"/>
  <c r="AP317" i="2" s="1"/>
  <c r="AN317" i="2"/>
  <c r="AO317" i="2" s="1"/>
  <c r="AF325" i="2"/>
  <c r="AP325" i="2" s="1"/>
  <c r="AN325" i="2"/>
  <c r="AO325" i="2" s="1"/>
  <c r="AF333" i="2"/>
  <c r="AP333" i="2" s="1"/>
  <c r="AN333" i="2"/>
  <c r="AO333" i="2" s="1"/>
  <c r="AF341" i="2"/>
  <c r="AP341" i="2" s="1"/>
  <c r="AN341" i="2"/>
  <c r="AO341" i="2" s="1"/>
  <c r="AF349" i="2"/>
  <c r="AP349" i="2" s="1"/>
  <c r="AN349" i="2"/>
  <c r="AO349" i="2" s="1"/>
  <c r="AF357" i="2"/>
  <c r="AP357" i="2" s="1"/>
  <c r="AN357" i="2"/>
  <c r="AO357" i="2" s="1"/>
  <c r="AF365" i="2"/>
  <c r="AP365" i="2" s="1"/>
  <c r="AN365" i="2"/>
  <c r="AO365" i="2" s="1"/>
  <c r="AF373" i="2"/>
  <c r="AP373" i="2" s="1"/>
  <c r="AN373" i="2"/>
  <c r="AO373" i="2" s="1"/>
  <c r="AF381" i="2"/>
  <c r="AP381" i="2" s="1"/>
  <c r="AN381" i="2"/>
  <c r="AO381" i="2" s="1"/>
  <c r="AF389" i="2"/>
  <c r="AP389" i="2" s="1"/>
  <c r="AN389" i="2"/>
  <c r="AO389" i="2" s="1"/>
  <c r="AF397" i="2"/>
  <c r="AP397" i="2" s="1"/>
  <c r="AN397" i="2"/>
  <c r="AO397" i="2" s="1"/>
  <c r="AF405" i="2"/>
  <c r="AP405" i="2" s="1"/>
  <c r="AN405" i="2"/>
  <c r="AO405" i="2" s="1"/>
  <c r="AF413" i="2"/>
  <c r="AP413" i="2" s="1"/>
  <c r="AN413" i="2"/>
  <c r="AO413" i="2" s="1"/>
  <c r="AF421" i="2"/>
  <c r="AP421" i="2" s="1"/>
  <c r="AN421" i="2"/>
  <c r="AO421" i="2" s="1"/>
  <c r="AF429" i="2"/>
  <c r="AP429" i="2" s="1"/>
  <c r="AN429" i="2"/>
  <c r="AO429" i="2" s="1"/>
  <c r="AF437" i="2"/>
  <c r="AP437" i="2" s="1"/>
  <c r="AN437" i="2"/>
  <c r="AO437" i="2" s="1"/>
  <c r="AF445" i="2"/>
  <c r="AP445" i="2" s="1"/>
  <c r="AN445" i="2"/>
  <c r="AO445" i="2" s="1"/>
  <c r="AF453" i="2"/>
  <c r="AP453" i="2" s="1"/>
  <c r="AN453" i="2"/>
  <c r="AO453" i="2" s="1"/>
  <c r="AF461" i="2"/>
  <c r="AP461" i="2" s="1"/>
  <c r="AN461" i="2"/>
  <c r="AO461" i="2" s="1"/>
  <c r="AF469" i="2"/>
  <c r="AP469" i="2" s="1"/>
  <c r="AN469" i="2"/>
  <c r="AO469" i="2" s="1"/>
  <c r="AF477" i="2"/>
  <c r="AP477" i="2" s="1"/>
  <c r="AN477" i="2"/>
  <c r="AO477" i="2" s="1"/>
  <c r="AF485" i="2"/>
  <c r="AP485" i="2" s="1"/>
  <c r="AN485" i="2"/>
  <c r="AO485" i="2" s="1"/>
  <c r="AF493" i="2"/>
  <c r="AP493" i="2" s="1"/>
  <c r="AN493" i="2"/>
  <c r="AO493" i="2" s="1"/>
  <c r="AF501" i="2"/>
  <c r="AP501" i="2" s="1"/>
  <c r="AN501" i="2"/>
  <c r="AO501" i="2" s="1"/>
  <c r="AF509" i="2"/>
  <c r="AP509" i="2" s="1"/>
  <c r="AN509" i="2"/>
  <c r="AO509" i="2" s="1"/>
  <c r="AF517" i="2"/>
  <c r="AP517" i="2" s="1"/>
  <c r="AN517" i="2"/>
  <c r="AO517" i="2" s="1"/>
  <c r="AF525" i="2"/>
  <c r="AP525" i="2" s="1"/>
  <c r="AN525" i="2"/>
  <c r="AO525" i="2" s="1"/>
  <c r="AF533" i="2"/>
  <c r="AP533" i="2" s="1"/>
  <c r="AN533" i="2"/>
  <c r="AO533" i="2" s="1"/>
  <c r="AF541" i="2"/>
  <c r="AP541" i="2" s="1"/>
  <c r="AN541" i="2"/>
  <c r="AO541" i="2" s="1"/>
  <c r="AF549" i="2"/>
  <c r="AP549" i="2" s="1"/>
  <c r="AN549" i="2"/>
  <c r="AO549" i="2" s="1"/>
  <c r="AF557" i="2"/>
  <c r="AP557" i="2" s="1"/>
  <c r="AN557" i="2"/>
  <c r="AO557" i="2" s="1"/>
  <c r="AF565" i="2"/>
  <c r="AP565" i="2" s="1"/>
  <c r="AN565" i="2"/>
  <c r="AO565" i="2" s="1"/>
  <c r="AF573" i="2"/>
  <c r="AP573" i="2" s="1"/>
  <c r="AN573" i="2"/>
  <c r="AO573" i="2" s="1"/>
  <c r="AF581" i="2"/>
  <c r="AP581" i="2" s="1"/>
  <c r="AN581" i="2"/>
  <c r="AO581" i="2" s="1"/>
  <c r="AF589" i="2"/>
  <c r="AP589" i="2" s="1"/>
  <c r="AN589" i="2"/>
  <c r="AO589" i="2" s="1"/>
  <c r="AF597" i="2"/>
  <c r="AP597" i="2" s="1"/>
  <c r="AN597" i="2"/>
  <c r="AO597" i="2" s="1"/>
  <c r="AF605" i="2"/>
  <c r="AP605" i="2" s="1"/>
  <c r="AN605" i="2"/>
  <c r="AO605" i="2" s="1"/>
  <c r="AF613" i="2"/>
  <c r="AP613" i="2" s="1"/>
  <c r="AN613" i="2"/>
  <c r="AO613" i="2" s="1"/>
  <c r="AF621" i="2"/>
  <c r="AP621" i="2" s="1"/>
  <c r="AN621" i="2"/>
  <c r="AO621" i="2" s="1"/>
  <c r="AF629" i="2"/>
  <c r="AP629" i="2" s="1"/>
  <c r="AN629" i="2"/>
  <c r="AO629" i="2" s="1"/>
  <c r="AF637" i="2"/>
  <c r="AP637" i="2" s="1"/>
  <c r="AN637" i="2"/>
  <c r="AO637" i="2" s="1"/>
  <c r="AF645" i="2"/>
  <c r="AP645" i="2" s="1"/>
  <c r="AN645" i="2"/>
  <c r="AO645" i="2" s="1"/>
  <c r="AF653" i="2"/>
  <c r="AP653" i="2" s="1"/>
  <c r="AN653" i="2"/>
  <c r="AO653" i="2" s="1"/>
  <c r="AF661" i="2"/>
  <c r="AP661" i="2" s="1"/>
  <c r="AN661" i="2"/>
  <c r="AO661" i="2" s="1"/>
  <c r="AF669" i="2"/>
  <c r="AP669" i="2" s="1"/>
  <c r="AN669" i="2"/>
  <c r="AO669" i="2" s="1"/>
  <c r="AF677" i="2"/>
  <c r="AP677" i="2" s="1"/>
  <c r="AN677" i="2"/>
  <c r="AO677" i="2" s="1"/>
  <c r="AF685" i="2"/>
  <c r="AP685" i="2" s="1"/>
  <c r="AN685" i="2"/>
  <c r="AO685" i="2" s="1"/>
  <c r="AF693" i="2"/>
  <c r="AP693" i="2" s="1"/>
  <c r="AN693" i="2"/>
  <c r="AO693" i="2" s="1"/>
  <c r="AF701" i="2"/>
  <c r="AP701" i="2" s="1"/>
  <c r="AN701" i="2"/>
  <c r="AO701" i="2" s="1"/>
  <c r="AF709" i="2"/>
  <c r="AP709" i="2" s="1"/>
  <c r="AN709" i="2"/>
  <c r="AO709" i="2" s="1"/>
  <c r="AF717" i="2"/>
  <c r="AP717" i="2" s="1"/>
  <c r="AN717" i="2"/>
  <c r="AO717" i="2" s="1"/>
  <c r="AF725" i="2"/>
  <c r="AP725" i="2" s="1"/>
  <c r="AN725" i="2"/>
  <c r="AO725" i="2" s="1"/>
  <c r="AF733" i="2"/>
  <c r="AP733" i="2" s="1"/>
  <c r="AN733" i="2"/>
  <c r="AO733" i="2" s="1"/>
  <c r="AF741" i="2"/>
  <c r="AP741" i="2" s="1"/>
  <c r="AN741" i="2"/>
  <c r="AO741" i="2" s="1"/>
  <c r="AF749" i="2"/>
  <c r="AP749" i="2" s="1"/>
  <c r="AN749" i="2"/>
  <c r="AO749" i="2" s="1"/>
  <c r="AF757" i="2"/>
  <c r="AP757" i="2" s="1"/>
  <c r="AN757" i="2"/>
  <c r="AO757" i="2" s="1"/>
  <c r="AF765" i="2"/>
  <c r="AP765" i="2" s="1"/>
  <c r="AN765" i="2"/>
  <c r="AO765" i="2" s="1"/>
  <c r="AF773" i="2"/>
  <c r="AP773" i="2" s="1"/>
  <c r="AN773" i="2"/>
  <c r="AO773" i="2" s="1"/>
  <c r="AF781" i="2"/>
  <c r="AP781" i="2" s="1"/>
  <c r="AN781" i="2"/>
  <c r="AO781" i="2" s="1"/>
  <c r="AF789" i="2"/>
  <c r="AP789" i="2" s="1"/>
  <c r="AN789" i="2"/>
  <c r="AO789" i="2" s="1"/>
  <c r="AF797" i="2"/>
  <c r="AP797" i="2" s="1"/>
  <c r="AN797" i="2"/>
  <c r="AO797" i="2" s="1"/>
  <c r="AF805" i="2"/>
  <c r="AP805" i="2" s="1"/>
  <c r="AN805" i="2"/>
  <c r="AO805" i="2" s="1"/>
  <c r="AF813" i="2"/>
  <c r="AP813" i="2" s="1"/>
  <c r="AN813" i="2"/>
  <c r="AO813" i="2" s="1"/>
  <c r="AF821" i="2"/>
  <c r="AP821" i="2" s="1"/>
  <c r="AN821" i="2"/>
  <c r="AO821" i="2" s="1"/>
  <c r="AF829" i="2"/>
  <c r="AP829" i="2" s="1"/>
  <c r="AN829" i="2"/>
  <c r="AO829" i="2" s="1"/>
  <c r="AF837" i="2"/>
  <c r="AP837" i="2" s="1"/>
  <c r="AN837" i="2"/>
  <c r="AO837" i="2" s="1"/>
  <c r="AF845" i="2"/>
  <c r="AP845" i="2" s="1"/>
  <c r="AN845" i="2"/>
  <c r="AO845" i="2" s="1"/>
  <c r="AF853" i="2"/>
  <c r="AP853" i="2" s="1"/>
  <c r="AN853" i="2"/>
  <c r="AO853" i="2" s="1"/>
  <c r="AF861" i="2"/>
  <c r="AP861" i="2" s="1"/>
  <c r="AN861" i="2"/>
  <c r="AO861" i="2" s="1"/>
  <c r="AF869" i="2"/>
  <c r="AP869" i="2" s="1"/>
  <c r="AN869" i="2"/>
  <c r="AO869" i="2" s="1"/>
  <c r="AF877" i="2"/>
  <c r="AP877" i="2" s="1"/>
  <c r="AN877" i="2"/>
  <c r="AO877" i="2" s="1"/>
  <c r="AF885" i="2"/>
  <c r="AP885" i="2" s="1"/>
  <c r="AN885" i="2"/>
  <c r="AO885" i="2" s="1"/>
  <c r="AF893" i="2"/>
  <c r="AP893" i="2" s="1"/>
  <c r="AN893" i="2"/>
  <c r="AO893" i="2" s="1"/>
  <c r="AF901" i="2"/>
  <c r="AP901" i="2" s="1"/>
  <c r="AN901" i="2"/>
  <c r="AO901" i="2" s="1"/>
  <c r="AF909" i="2"/>
  <c r="AP909" i="2" s="1"/>
  <c r="AN909" i="2"/>
  <c r="AO909" i="2" s="1"/>
  <c r="AF917" i="2"/>
  <c r="AP917" i="2" s="1"/>
  <c r="AN917" i="2"/>
  <c r="AO917" i="2" s="1"/>
  <c r="AF925" i="2"/>
  <c r="AP925" i="2" s="1"/>
  <c r="AN925" i="2"/>
  <c r="AO925" i="2" s="1"/>
  <c r="AF933" i="2"/>
  <c r="AP933" i="2" s="1"/>
  <c r="AN933" i="2"/>
  <c r="AO933" i="2" s="1"/>
  <c r="AF941" i="2"/>
  <c r="AP941" i="2" s="1"/>
  <c r="AN941" i="2"/>
  <c r="AO941" i="2" s="1"/>
  <c r="AF949" i="2"/>
  <c r="AP949" i="2" s="1"/>
  <c r="AN949" i="2"/>
  <c r="AO949" i="2" s="1"/>
  <c r="AF957" i="2"/>
  <c r="AP957" i="2" s="1"/>
  <c r="AN957" i="2"/>
  <c r="AO957" i="2" s="1"/>
  <c r="AF965" i="2"/>
  <c r="AP965" i="2" s="1"/>
  <c r="AN965" i="2"/>
  <c r="AO965" i="2" s="1"/>
  <c r="AF973" i="2"/>
  <c r="AP973" i="2" s="1"/>
  <c r="AN973" i="2"/>
  <c r="AO973" i="2" s="1"/>
  <c r="AF981" i="2"/>
  <c r="AP981" i="2" s="1"/>
  <c r="AN981" i="2"/>
  <c r="AO981" i="2" s="1"/>
  <c r="AF989" i="2"/>
  <c r="AP989" i="2" s="1"/>
  <c r="AN989" i="2"/>
  <c r="AO989" i="2" s="1"/>
  <c r="AF997" i="2"/>
  <c r="AP997" i="2" s="1"/>
  <c r="AN997" i="2"/>
  <c r="AO997" i="2" s="1"/>
  <c r="AF1005" i="2"/>
  <c r="AP1005" i="2" s="1"/>
  <c r="AN1005" i="2"/>
  <c r="AO1005" i="2" s="1"/>
  <c r="AF1013" i="2"/>
  <c r="AP1013" i="2" s="1"/>
  <c r="AN1013" i="2"/>
  <c r="AO1013" i="2" s="1"/>
  <c r="AF1021" i="2"/>
  <c r="AP1021" i="2" s="1"/>
  <c r="AN1021" i="2"/>
  <c r="AO1021" i="2" s="1"/>
  <c r="AF1029" i="2"/>
  <c r="AP1029" i="2" s="1"/>
  <c r="AN1029" i="2"/>
  <c r="AO1029" i="2" s="1"/>
  <c r="AF1037" i="2"/>
  <c r="AP1037" i="2" s="1"/>
  <c r="AN1037" i="2"/>
  <c r="AO1037" i="2" s="1"/>
  <c r="AF1045" i="2"/>
  <c r="AP1045" i="2" s="1"/>
  <c r="AN1045" i="2"/>
  <c r="AO1045" i="2" s="1"/>
  <c r="AF1053" i="2"/>
  <c r="AP1053" i="2" s="1"/>
  <c r="AN1053" i="2"/>
  <c r="AO1053" i="2" s="1"/>
  <c r="AF1061" i="2"/>
  <c r="AP1061" i="2" s="1"/>
  <c r="AN1061" i="2"/>
  <c r="AO1061" i="2" s="1"/>
  <c r="AF1069" i="2"/>
  <c r="AP1069" i="2" s="1"/>
  <c r="AN1069" i="2"/>
  <c r="AO1069" i="2" s="1"/>
  <c r="AF1077" i="2"/>
  <c r="AP1077" i="2" s="1"/>
  <c r="AN1077" i="2"/>
  <c r="AO1077" i="2" s="1"/>
  <c r="AF1085" i="2"/>
  <c r="AP1085" i="2" s="1"/>
  <c r="AN1085" i="2"/>
  <c r="AO1085" i="2" s="1"/>
  <c r="AF1093" i="2"/>
  <c r="AP1093" i="2" s="1"/>
  <c r="AN1093" i="2"/>
  <c r="AO1093" i="2" s="1"/>
  <c r="AF1101" i="2"/>
  <c r="AP1101" i="2" s="1"/>
  <c r="AN1101" i="2"/>
  <c r="AO1101" i="2" s="1"/>
  <c r="AF1109" i="2"/>
  <c r="AP1109" i="2" s="1"/>
  <c r="AN1109" i="2"/>
  <c r="AO1109" i="2" s="1"/>
  <c r="AF1117" i="2"/>
  <c r="AP1117" i="2" s="1"/>
  <c r="AN1117" i="2"/>
  <c r="AO1117" i="2" s="1"/>
  <c r="AF1125" i="2"/>
  <c r="AP1125" i="2" s="1"/>
  <c r="AN1125" i="2"/>
  <c r="AO1125" i="2" s="1"/>
  <c r="AF1133" i="2"/>
  <c r="AP1133" i="2" s="1"/>
  <c r="AN1133" i="2"/>
  <c r="AO1133" i="2" s="1"/>
  <c r="AF1141" i="2"/>
  <c r="AP1141" i="2" s="1"/>
  <c r="AN1141" i="2"/>
  <c r="AO1141" i="2" s="1"/>
  <c r="AF1149" i="2"/>
  <c r="AP1149" i="2" s="1"/>
  <c r="AN1149" i="2"/>
  <c r="AO1149" i="2" s="1"/>
  <c r="AF1157" i="2"/>
  <c r="AP1157" i="2" s="1"/>
  <c r="AN1157" i="2"/>
  <c r="AO1157" i="2" s="1"/>
  <c r="AF1165" i="2"/>
  <c r="AP1165" i="2" s="1"/>
  <c r="AN1165" i="2"/>
  <c r="AO1165" i="2" s="1"/>
  <c r="AF1173" i="2"/>
  <c r="AP1173" i="2" s="1"/>
  <c r="AN1173" i="2"/>
  <c r="AO1173" i="2" s="1"/>
  <c r="AF1181" i="2"/>
  <c r="AP1181" i="2" s="1"/>
  <c r="AN1181" i="2"/>
  <c r="AO1181" i="2" s="1"/>
  <c r="AF1189" i="2"/>
  <c r="AP1189" i="2" s="1"/>
  <c r="AN1189" i="2"/>
  <c r="AO1189" i="2" s="1"/>
  <c r="AF1197" i="2"/>
  <c r="AP1197" i="2" s="1"/>
  <c r="AN1197" i="2"/>
  <c r="AO1197" i="2" s="1"/>
  <c r="AF51" i="2"/>
  <c r="AP51" i="2" s="1"/>
  <c r="AN51" i="2"/>
  <c r="AO51" i="2" s="1"/>
  <c r="AF163" i="2"/>
  <c r="AP163" i="2" s="1"/>
  <c r="AN163" i="2"/>
  <c r="AO163" i="2" s="1"/>
  <c r="AF243" i="2"/>
  <c r="AP243" i="2" s="1"/>
  <c r="AN243" i="2"/>
  <c r="AO243" i="2" s="1"/>
  <c r="AF299" i="2"/>
  <c r="AP299" i="2" s="1"/>
  <c r="AN299" i="2"/>
  <c r="AO299" i="2" s="1"/>
  <c r="AF363" i="2"/>
  <c r="AP363" i="2" s="1"/>
  <c r="AN363" i="2"/>
  <c r="AO363" i="2" s="1"/>
  <c r="AF443" i="2"/>
  <c r="AP443" i="2" s="1"/>
  <c r="AN443" i="2"/>
  <c r="AO443" i="2" s="1"/>
  <c r="AF515" i="2"/>
  <c r="AP515" i="2" s="1"/>
  <c r="AN515" i="2"/>
  <c r="AO515" i="2" s="1"/>
  <c r="AF603" i="2"/>
  <c r="AP603" i="2" s="1"/>
  <c r="AN603" i="2"/>
  <c r="AO603" i="2" s="1"/>
  <c r="AF707" i="2"/>
  <c r="AP707" i="2" s="1"/>
  <c r="AN707" i="2"/>
  <c r="AO707" i="2" s="1"/>
  <c r="AF811" i="2"/>
  <c r="AP811" i="2" s="1"/>
  <c r="AN811" i="2"/>
  <c r="AO811" i="2" s="1"/>
  <c r="AF899" i="2"/>
  <c r="AP899" i="2" s="1"/>
  <c r="AN899" i="2"/>
  <c r="AO899" i="2" s="1"/>
  <c r="AF979" i="2"/>
  <c r="AP979" i="2" s="1"/>
  <c r="AN979" i="2"/>
  <c r="AO979" i="2" s="1"/>
  <c r="AF1067" i="2"/>
  <c r="AP1067" i="2" s="1"/>
  <c r="AN1067" i="2"/>
  <c r="AO1067" i="2" s="1"/>
  <c r="AF1155" i="2"/>
  <c r="AP1155" i="2" s="1"/>
  <c r="AN1155" i="2"/>
  <c r="AO1155" i="2" s="1"/>
  <c r="AF6" i="2"/>
  <c r="AP6" i="2" s="1"/>
  <c r="AN6" i="2"/>
  <c r="AO6" i="2" s="1"/>
  <c r="AF14" i="2"/>
  <c r="AP14" i="2" s="1"/>
  <c r="AN14" i="2"/>
  <c r="AO14" i="2" s="1"/>
  <c r="AF22" i="2"/>
  <c r="AP22" i="2" s="1"/>
  <c r="AN22" i="2"/>
  <c r="AO22" i="2" s="1"/>
  <c r="AF30" i="2"/>
  <c r="AP30" i="2" s="1"/>
  <c r="AN30" i="2"/>
  <c r="AO30" i="2" s="1"/>
  <c r="AF38" i="2"/>
  <c r="AP38" i="2" s="1"/>
  <c r="AN38" i="2"/>
  <c r="AO38" i="2" s="1"/>
  <c r="AF46" i="2"/>
  <c r="AP46" i="2" s="1"/>
  <c r="AN46" i="2"/>
  <c r="AO46" i="2" s="1"/>
  <c r="AF54" i="2"/>
  <c r="AP54" i="2" s="1"/>
  <c r="AN54" i="2"/>
  <c r="AO54" i="2" s="1"/>
  <c r="AF62" i="2"/>
  <c r="AP62" i="2" s="1"/>
  <c r="AN62" i="2"/>
  <c r="AO62" i="2" s="1"/>
  <c r="AF70" i="2"/>
  <c r="AP70" i="2" s="1"/>
  <c r="AN70" i="2"/>
  <c r="AO70" i="2" s="1"/>
  <c r="AF78" i="2"/>
  <c r="AP78" i="2" s="1"/>
  <c r="AN78" i="2"/>
  <c r="AO78" i="2" s="1"/>
  <c r="AF86" i="2"/>
  <c r="AP86" i="2" s="1"/>
  <c r="AN86" i="2"/>
  <c r="AO86" i="2" s="1"/>
  <c r="AF94" i="2"/>
  <c r="AP94" i="2" s="1"/>
  <c r="AN94" i="2"/>
  <c r="AO94" i="2" s="1"/>
  <c r="AF102" i="2"/>
  <c r="AP102" i="2" s="1"/>
  <c r="AN102" i="2"/>
  <c r="AO102" i="2" s="1"/>
  <c r="AF110" i="2"/>
  <c r="AP110" i="2" s="1"/>
  <c r="AN110" i="2"/>
  <c r="AO110" i="2" s="1"/>
  <c r="AF118" i="2"/>
  <c r="AP118" i="2" s="1"/>
  <c r="AN118" i="2"/>
  <c r="AO118" i="2" s="1"/>
  <c r="AF126" i="2"/>
  <c r="AP126" i="2" s="1"/>
  <c r="AN126" i="2"/>
  <c r="AO126" i="2" s="1"/>
  <c r="AF134" i="2"/>
  <c r="AP134" i="2" s="1"/>
  <c r="AN134" i="2"/>
  <c r="AO134" i="2" s="1"/>
  <c r="AF142" i="2"/>
  <c r="AP142" i="2" s="1"/>
  <c r="AN142" i="2"/>
  <c r="AO142" i="2" s="1"/>
  <c r="AF150" i="2"/>
  <c r="AP150" i="2" s="1"/>
  <c r="AN150" i="2"/>
  <c r="AO150" i="2" s="1"/>
  <c r="AF158" i="2"/>
  <c r="AP158" i="2" s="1"/>
  <c r="AN158" i="2"/>
  <c r="AO158" i="2" s="1"/>
  <c r="AF166" i="2"/>
  <c r="AP166" i="2" s="1"/>
  <c r="AN166" i="2"/>
  <c r="AO166" i="2" s="1"/>
  <c r="AF174" i="2"/>
  <c r="AP174" i="2" s="1"/>
  <c r="AN174" i="2"/>
  <c r="AO174" i="2" s="1"/>
  <c r="AF182" i="2"/>
  <c r="AP182" i="2" s="1"/>
  <c r="AN182" i="2"/>
  <c r="AO182" i="2" s="1"/>
  <c r="AF190" i="2"/>
  <c r="AP190" i="2" s="1"/>
  <c r="AN190" i="2"/>
  <c r="AO190" i="2" s="1"/>
  <c r="AF198" i="2"/>
  <c r="AP198" i="2" s="1"/>
  <c r="AN198" i="2"/>
  <c r="AO198" i="2" s="1"/>
  <c r="AF206" i="2"/>
  <c r="AP206" i="2" s="1"/>
  <c r="AN206" i="2"/>
  <c r="AO206" i="2" s="1"/>
  <c r="AF214" i="2"/>
  <c r="AP214" i="2" s="1"/>
  <c r="AN214" i="2"/>
  <c r="AO214" i="2" s="1"/>
  <c r="AF222" i="2"/>
  <c r="AP222" i="2" s="1"/>
  <c r="AN222" i="2"/>
  <c r="AO222" i="2" s="1"/>
  <c r="AF230" i="2"/>
  <c r="AP230" i="2" s="1"/>
  <c r="AN230" i="2"/>
  <c r="AO230" i="2" s="1"/>
  <c r="AF238" i="2"/>
  <c r="AP238" i="2" s="1"/>
  <c r="AN238" i="2"/>
  <c r="AO238" i="2" s="1"/>
  <c r="AF246" i="2"/>
  <c r="AP246" i="2" s="1"/>
  <c r="AN246" i="2"/>
  <c r="AO246" i="2" s="1"/>
  <c r="AF254" i="2"/>
  <c r="AP254" i="2" s="1"/>
  <c r="AN254" i="2"/>
  <c r="AO254" i="2" s="1"/>
  <c r="AF262" i="2"/>
  <c r="AP262" i="2" s="1"/>
  <c r="AN262" i="2"/>
  <c r="AO262" i="2" s="1"/>
  <c r="AF270" i="2"/>
  <c r="AP270" i="2" s="1"/>
  <c r="AN270" i="2"/>
  <c r="AO270" i="2" s="1"/>
  <c r="AF278" i="2"/>
  <c r="AP278" i="2" s="1"/>
  <c r="AN278" i="2"/>
  <c r="AO278" i="2" s="1"/>
  <c r="AF286" i="2"/>
  <c r="AP286" i="2" s="1"/>
  <c r="AN286" i="2"/>
  <c r="AO286" i="2" s="1"/>
  <c r="AF294" i="2"/>
  <c r="AP294" i="2" s="1"/>
  <c r="AN294" i="2"/>
  <c r="AO294" i="2" s="1"/>
  <c r="AF302" i="2"/>
  <c r="AP302" i="2" s="1"/>
  <c r="AN302" i="2"/>
  <c r="AO302" i="2" s="1"/>
  <c r="AF310" i="2"/>
  <c r="AP310" i="2" s="1"/>
  <c r="AN310" i="2"/>
  <c r="AO310" i="2" s="1"/>
  <c r="AF318" i="2"/>
  <c r="AP318" i="2" s="1"/>
  <c r="AN318" i="2"/>
  <c r="AO318" i="2" s="1"/>
  <c r="AF326" i="2"/>
  <c r="AP326" i="2" s="1"/>
  <c r="AN326" i="2"/>
  <c r="AO326" i="2" s="1"/>
  <c r="AF334" i="2"/>
  <c r="AP334" i="2" s="1"/>
  <c r="AN334" i="2"/>
  <c r="AO334" i="2" s="1"/>
  <c r="AF342" i="2"/>
  <c r="AP342" i="2" s="1"/>
  <c r="AN342" i="2"/>
  <c r="AO342" i="2" s="1"/>
  <c r="AF350" i="2"/>
  <c r="AP350" i="2" s="1"/>
  <c r="AN350" i="2"/>
  <c r="AO350" i="2" s="1"/>
  <c r="AF358" i="2"/>
  <c r="AP358" i="2" s="1"/>
  <c r="AN358" i="2"/>
  <c r="AO358" i="2" s="1"/>
  <c r="AF366" i="2"/>
  <c r="AP366" i="2" s="1"/>
  <c r="AN366" i="2"/>
  <c r="AO366" i="2" s="1"/>
  <c r="AF374" i="2"/>
  <c r="AP374" i="2" s="1"/>
  <c r="AN374" i="2"/>
  <c r="AO374" i="2" s="1"/>
  <c r="AF382" i="2"/>
  <c r="AP382" i="2" s="1"/>
  <c r="AN382" i="2"/>
  <c r="AO382" i="2" s="1"/>
  <c r="AF390" i="2"/>
  <c r="AP390" i="2" s="1"/>
  <c r="AN390" i="2"/>
  <c r="AO390" i="2" s="1"/>
  <c r="AF398" i="2"/>
  <c r="AP398" i="2" s="1"/>
  <c r="AN398" i="2"/>
  <c r="AO398" i="2" s="1"/>
  <c r="AF406" i="2"/>
  <c r="AP406" i="2" s="1"/>
  <c r="AN406" i="2"/>
  <c r="AO406" i="2" s="1"/>
  <c r="AF414" i="2"/>
  <c r="AP414" i="2" s="1"/>
  <c r="AN414" i="2"/>
  <c r="AO414" i="2" s="1"/>
  <c r="AF422" i="2"/>
  <c r="AP422" i="2" s="1"/>
  <c r="AN422" i="2"/>
  <c r="AO422" i="2" s="1"/>
  <c r="AF430" i="2"/>
  <c r="AP430" i="2" s="1"/>
  <c r="AN430" i="2"/>
  <c r="AO430" i="2" s="1"/>
  <c r="AF438" i="2"/>
  <c r="AP438" i="2" s="1"/>
  <c r="AN438" i="2"/>
  <c r="AO438" i="2" s="1"/>
  <c r="AF446" i="2"/>
  <c r="AP446" i="2" s="1"/>
  <c r="AN446" i="2"/>
  <c r="AO446" i="2" s="1"/>
  <c r="AF454" i="2"/>
  <c r="AP454" i="2" s="1"/>
  <c r="AN454" i="2"/>
  <c r="AO454" i="2" s="1"/>
  <c r="AF462" i="2"/>
  <c r="AP462" i="2" s="1"/>
  <c r="AN462" i="2"/>
  <c r="AO462" i="2" s="1"/>
  <c r="AF470" i="2"/>
  <c r="AP470" i="2" s="1"/>
  <c r="AN470" i="2"/>
  <c r="AO470" i="2" s="1"/>
  <c r="AF478" i="2"/>
  <c r="AP478" i="2" s="1"/>
  <c r="AN478" i="2"/>
  <c r="AO478" i="2" s="1"/>
  <c r="AF486" i="2"/>
  <c r="AP486" i="2" s="1"/>
  <c r="AN486" i="2"/>
  <c r="AO486" i="2" s="1"/>
  <c r="AF494" i="2"/>
  <c r="AP494" i="2" s="1"/>
  <c r="AN494" i="2"/>
  <c r="AO494" i="2" s="1"/>
  <c r="AF502" i="2"/>
  <c r="AP502" i="2" s="1"/>
  <c r="AN502" i="2"/>
  <c r="AO502" i="2" s="1"/>
  <c r="AF510" i="2"/>
  <c r="AP510" i="2" s="1"/>
  <c r="AN510" i="2"/>
  <c r="AO510" i="2" s="1"/>
  <c r="AF518" i="2"/>
  <c r="AP518" i="2" s="1"/>
  <c r="AN518" i="2"/>
  <c r="AO518" i="2" s="1"/>
  <c r="AF526" i="2"/>
  <c r="AP526" i="2" s="1"/>
  <c r="AN526" i="2"/>
  <c r="AO526" i="2" s="1"/>
  <c r="AF534" i="2"/>
  <c r="AP534" i="2" s="1"/>
  <c r="AN534" i="2"/>
  <c r="AO534" i="2" s="1"/>
  <c r="AF542" i="2"/>
  <c r="AP542" i="2" s="1"/>
  <c r="AN542" i="2"/>
  <c r="AO542" i="2" s="1"/>
  <c r="AF550" i="2"/>
  <c r="AP550" i="2" s="1"/>
  <c r="AN550" i="2"/>
  <c r="AO550" i="2" s="1"/>
  <c r="AF558" i="2"/>
  <c r="AP558" i="2" s="1"/>
  <c r="AN558" i="2"/>
  <c r="AO558" i="2" s="1"/>
  <c r="AF566" i="2"/>
  <c r="AP566" i="2" s="1"/>
  <c r="AN566" i="2"/>
  <c r="AO566" i="2" s="1"/>
  <c r="AF574" i="2"/>
  <c r="AP574" i="2" s="1"/>
  <c r="AN574" i="2"/>
  <c r="AO574" i="2" s="1"/>
  <c r="AF582" i="2"/>
  <c r="AP582" i="2" s="1"/>
  <c r="AN582" i="2"/>
  <c r="AO582" i="2" s="1"/>
  <c r="AF590" i="2"/>
  <c r="AP590" i="2" s="1"/>
  <c r="AN590" i="2"/>
  <c r="AO590" i="2" s="1"/>
  <c r="AF598" i="2"/>
  <c r="AP598" i="2" s="1"/>
  <c r="AN598" i="2"/>
  <c r="AO598" i="2" s="1"/>
  <c r="AF606" i="2"/>
  <c r="AP606" i="2" s="1"/>
  <c r="AN606" i="2"/>
  <c r="AO606" i="2" s="1"/>
  <c r="AF614" i="2"/>
  <c r="AP614" i="2" s="1"/>
  <c r="AN614" i="2"/>
  <c r="AO614" i="2" s="1"/>
  <c r="AF622" i="2"/>
  <c r="AP622" i="2" s="1"/>
  <c r="AN622" i="2"/>
  <c r="AO622" i="2" s="1"/>
  <c r="AF630" i="2"/>
  <c r="AP630" i="2" s="1"/>
  <c r="AN630" i="2"/>
  <c r="AO630" i="2" s="1"/>
  <c r="AF638" i="2"/>
  <c r="AP638" i="2" s="1"/>
  <c r="AN638" i="2"/>
  <c r="AO638" i="2" s="1"/>
  <c r="AF646" i="2"/>
  <c r="AP646" i="2" s="1"/>
  <c r="AN646" i="2"/>
  <c r="AO646" i="2" s="1"/>
  <c r="AF654" i="2"/>
  <c r="AP654" i="2" s="1"/>
  <c r="AN654" i="2"/>
  <c r="AO654" i="2" s="1"/>
  <c r="AF662" i="2"/>
  <c r="AP662" i="2" s="1"/>
  <c r="AN662" i="2"/>
  <c r="AO662" i="2" s="1"/>
  <c r="AF670" i="2"/>
  <c r="AP670" i="2" s="1"/>
  <c r="AN670" i="2"/>
  <c r="AO670" i="2" s="1"/>
  <c r="AF678" i="2"/>
  <c r="AP678" i="2" s="1"/>
  <c r="AN678" i="2"/>
  <c r="AO678" i="2" s="1"/>
  <c r="AF686" i="2"/>
  <c r="AP686" i="2" s="1"/>
  <c r="AN686" i="2"/>
  <c r="AO686" i="2" s="1"/>
  <c r="AF694" i="2"/>
  <c r="AP694" i="2" s="1"/>
  <c r="AN694" i="2"/>
  <c r="AO694" i="2" s="1"/>
  <c r="AF702" i="2"/>
  <c r="AP702" i="2" s="1"/>
  <c r="AN702" i="2"/>
  <c r="AO702" i="2" s="1"/>
  <c r="AF710" i="2"/>
  <c r="AP710" i="2" s="1"/>
  <c r="AN710" i="2"/>
  <c r="AO710" i="2" s="1"/>
  <c r="AF718" i="2"/>
  <c r="AP718" i="2" s="1"/>
  <c r="AN718" i="2"/>
  <c r="AO718" i="2" s="1"/>
  <c r="AF726" i="2"/>
  <c r="AP726" i="2" s="1"/>
  <c r="AN726" i="2"/>
  <c r="AO726" i="2" s="1"/>
  <c r="AF734" i="2"/>
  <c r="AP734" i="2" s="1"/>
  <c r="AN734" i="2"/>
  <c r="AO734" i="2" s="1"/>
  <c r="AF742" i="2"/>
  <c r="AP742" i="2" s="1"/>
  <c r="AN742" i="2"/>
  <c r="AO742" i="2" s="1"/>
  <c r="AF750" i="2"/>
  <c r="AP750" i="2" s="1"/>
  <c r="AN750" i="2"/>
  <c r="AO750" i="2" s="1"/>
  <c r="AF758" i="2"/>
  <c r="AP758" i="2" s="1"/>
  <c r="AN758" i="2"/>
  <c r="AO758" i="2" s="1"/>
  <c r="AF766" i="2"/>
  <c r="AP766" i="2" s="1"/>
  <c r="AN766" i="2"/>
  <c r="AO766" i="2" s="1"/>
  <c r="AF774" i="2"/>
  <c r="AP774" i="2" s="1"/>
  <c r="AN774" i="2"/>
  <c r="AO774" i="2" s="1"/>
  <c r="AF782" i="2"/>
  <c r="AP782" i="2" s="1"/>
  <c r="AN782" i="2"/>
  <c r="AO782" i="2" s="1"/>
  <c r="AF790" i="2"/>
  <c r="AP790" i="2" s="1"/>
  <c r="AN790" i="2"/>
  <c r="AO790" i="2" s="1"/>
  <c r="AF798" i="2"/>
  <c r="AP798" i="2" s="1"/>
  <c r="AN798" i="2"/>
  <c r="AO798" i="2" s="1"/>
  <c r="AF806" i="2"/>
  <c r="AP806" i="2" s="1"/>
  <c r="AN806" i="2"/>
  <c r="AO806" i="2" s="1"/>
  <c r="AF814" i="2"/>
  <c r="AP814" i="2" s="1"/>
  <c r="AN814" i="2"/>
  <c r="AO814" i="2" s="1"/>
  <c r="AF822" i="2"/>
  <c r="AP822" i="2" s="1"/>
  <c r="AN822" i="2"/>
  <c r="AO822" i="2" s="1"/>
  <c r="AF830" i="2"/>
  <c r="AP830" i="2" s="1"/>
  <c r="AN830" i="2"/>
  <c r="AO830" i="2" s="1"/>
  <c r="AF838" i="2"/>
  <c r="AP838" i="2" s="1"/>
  <c r="AN838" i="2"/>
  <c r="AO838" i="2" s="1"/>
  <c r="AF846" i="2"/>
  <c r="AP846" i="2" s="1"/>
  <c r="AN846" i="2"/>
  <c r="AO846" i="2" s="1"/>
  <c r="AF854" i="2"/>
  <c r="AP854" i="2" s="1"/>
  <c r="AN854" i="2"/>
  <c r="AO854" i="2" s="1"/>
  <c r="AF862" i="2"/>
  <c r="AP862" i="2" s="1"/>
  <c r="AN862" i="2"/>
  <c r="AO862" i="2" s="1"/>
  <c r="AF870" i="2"/>
  <c r="AP870" i="2" s="1"/>
  <c r="AN870" i="2"/>
  <c r="AO870" i="2" s="1"/>
  <c r="AF878" i="2"/>
  <c r="AP878" i="2" s="1"/>
  <c r="AN878" i="2"/>
  <c r="AO878" i="2" s="1"/>
  <c r="AF886" i="2"/>
  <c r="AP886" i="2" s="1"/>
  <c r="AN886" i="2"/>
  <c r="AO886" i="2" s="1"/>
  <c r="AF894" i="2"/>
  <c r="AP894" i="2" s="1"/>
  <c r="AN894" i="2"/>
  <c r="AO894" i="2" s="1"/>
  <c r="AF902" i="2"/>
  <c r="AP902" i="2" s="1"/>
  <c r="AN902" i="2"/>
  <c r="AO902" i="2" s="1"/>
  <c r="AF910" i="2"/>
  <c r="AP910" i="2" s="1"/>
  <c r="AN910" i="2"/>
  <c r="AO910" i="2" s="1"/>
  <c r="AF918" i="2"/>
  <c r="AP918" i="2" s="1"/>
  <c r="AN918" i="2"/>
  <c r="AO918" i="2" s="1"/>
  <c r="AF926" i="2"/>
  <c r="AP926" i="2" s="1"/>
  <c r="AN926" i="2"/>
  <c r="AO926" i="2" s="1"/>
  <c r="AF934" i="2"/>
  <c r="AP934" i="2" s="1"/>
  <c r="AN934" i="2"/>
  <c r="AO934" i="2" s="1"/>
  <c r="AF942" i="2"/>
  <c r="AP942" i="2" s="1"/>
  <c r="AN942" i="2"/>
  <c r="AO942" i="2" s="1"/>
  <c r="AF950" i="2"/>
  <c r="AP950" i="2" s="1"/>
  <c r="AN950" i="2"/>
  <c r="AO950" i="2" s="1"/>
  <c r="AF958" i="2"/>
  <c r="AP958" i="2" s="1"/>
  <c r="AN958" i="2"/>
  <c r="AO958" i="2" s="1"/>
  <c r="AF966" i="2"/>
  <c r="AP966" i="2" s="1"/>
  <c r="AN966" i="2"/>
  <c r="AO966" i="2" s="1"/>
  <c r="AF974" i="2"/>
  <c r="AP974" i="2" s="1"/>
  <c r="AN974" i="2"/>
  <c r="AO974" i="2" s="1"/>
  <c r="AF982" i="2"/>
  <c r="AP982" i="2" s="1"/>
  <c r="AN982" i="2"/>
  <c r="AO982" i="2" s="1"/>
  <c r="AF990" i="2"/>
  <c r="AP990" i="2" s="1"/>
  <c r="AN990" i="2"/>
  <c r="AO990" i="2" s="1"/>
  <c r="AF998" i="2"/>
  <c r="AP998" i="2" s="1"/>
  <c r="AN998" i="2"/>
  <c r="AO998" i="2" s="1"/>
  <c r="AF1006" i="2"/>
  <c r="AP1006" i="2" s="1"/>
  <c r="AN1006" i="2"/>
  <c r="AO1006" i="2" s="1"/>
  <c r="AF1014" i="2"/>
  <c r="AP1014" i="2" s="1"/>
  <c r="AN1014" i="2"/>
  <c r="AO1014" i="2" s="1"/>
  <c r="AF1022" i="2"/>
  <c r="AP1022" i="2" s="1"/>
  <c r="AN1022" i="2"/>
  <c r="AO1022" i="2" s="1"/>
  <c r="AF1030" i="2"/>
  <c r="AP1030" i="2" s="1"/>
  <c r="AN1030" i="2"/>
  <c r="AO1030" i="2" s="1"/>
  <c r="AF1038" i="2"/>
  <c r="AP1038" i="2" s="1"/>
  <c r="AN1038" i="2"/>
  <c r="AO1038" i="2" s="1"/>
  <c r="AF1046" i="2"/>
  <c r="AP1046" i="2" s="1"/>
  <c r="AN1046" i="2"/>
  <c r="AO1046" i="2" s="1"/>
  <c r="AF1054" i="2"/>
  <c r="AP1054" i="2" s="1"/>
  <c r="AN1054" i="2"/>
  <c r="AO1054" i="2" s="1"/>
  <c r="AF1062" i="2"/>
  <c r="AP1062" i="2" s="1"/>
  <c r="AN1062" i="2"/>
  <c r="AO1062" i="2" s="1"/>
  <c r="AF1070" i="2"/>
  <c r="AP1070" i="2" s="1"/>
  <c r="AN1070" i="2"/>
  <c r="AO1070" i="2" s="1"/>
  <c r="AF1078" i="2"/>
  <c r="AP1078" i="2" s="1"/>
  <c r="AN1078" i="2"/>
  <c r="AO1078" i="2" s="1"/>
  <c r="AF1086" i="2"/>
  <c r="AP1086" i="2" s="1"/>
  <c r="AN1086" i="2"/>
  <c r="AO1086" i="2" s="1"/>
  <c r="AF1094" i="2"/>
  <c r="AP1094" i="2" s="1"/>
  <c r="AN1094" i="2"/>
  <c r="AO1094" i="2" s="1"/>
  <c r="AF1102" i="2"/>
  <c r="AP1102" i="2" s="1"/>
  <c r="AN1102" i="2"/>
  <c r="AO1102" i="2" s="1"/>
  <c r="AF1110" i="2"/>
  <c r="AP1110" i="2" s="1"/>
  <c r="AN1110" i="2"/>
  <c r="AO1110" i="2" s="1"/>
  <c r="AF1118" i="2"/>
  <c r="AP1118" i="2" s="1"/>
  <c r="AN1118" i="2"/>
  <c r="AO1118" i="2" s="1"/>
  <c r="AF1126" i="2"/>
  <c r="AP1126" i="2" s="1"/>
  <c r="AN1126" i="2"/>
  <c r="AO1126" i="2" s="1"/>
  <c r="AF1134" i="2"/>
  <c r="AP1134" i="2" s="1"/>
  <c r="AN1134" i="2"/>
  <c r="AO1134" i="2" s="1"/>
  <c r="AF1142" i="2"/>
  <c r="AP1142" i="2" s="1"/>
  <c r="AN1142" i="2"/>
  <c r="AO1142" i="2" s="1"/>
  <c r="AF1150" i="2"/>
  <c r="AP1150" i="2" s="1"/>
  <c r="AN1150" i="2"/>
  <c r="AO1150" i="2" s="1"/>
  <c r="AF1158" i="2"/>
  <c r="AP1158" i="2" s="1"/>
  <c r="AN1158" i="2"/>
  <c r="AO1158" i="2" s="1"/>
  <c r="AF1166" i="2"/>
  <c r="AP1166" i="2" s="1"/>
  <c r="AN1166" i="2"/>
  <c r="AO1166" i="2" s="1"/>
  <c r="AF1174" i="2"/>
  <c r="AP1174" i="2" s="1"/>
  <c r="AN1174" i="2"/>
  <c r="AO1174" i="2" s="1"/>
  <c r="AF1182" i="2"/>
  <c r="AP1182" i="2" s="1"/>
  <c r="AN1182" i="2"/>
  <c r="AO1182" i="2" s="1"/>
  <c r="AF1190" i="2"/>
  <c r="AP1190" i="2" s="1"/>
  <c r="AN1190" i="2"/>
  <c r="AO1190" i="2" s="1"/>
  <c r="AF1198" i="2"/>
  <c r="AP1198" i="2" s="1"/>
  <c r="AN1198" i="2"/>
  <c r="AO1198" i="2" s="1"/>
  <c r="AF11" i="2"/>
  <c r="AP11" i="2" s="1"/>
  <c r="AN11" i="2"/>
  <c r="AO11" i="2" s="1"/>
  <c r="AF83" i="2"/>
  <c r="AP83" i="2" s="1"/>
  <c r="AN83" i="2"/>
  <c r="AO83" i="2" s="1"/>
  <c r="AF139" i="2"/>
  <c r="AP139" i="2" s="1"/>
  <c r="AN139" i="2"/>
  <c r="AO139" i="2" s="1"/>
  <c r="AF195" i="2"/>
  <c r="AP195" i="2" s="1"/>
  <c r="AN195" i="2"/>
  <c r="AO195" i="2" s="1"/>
  <c r="AF259" i="2"/>
  <c r="AP259" i="2" s="1"/>
  <c r="AN259" i="2"/>
  <c r="AO259" i="2" s="1"/>
  <c r="AF323" i="2"/>
  <c r="AP323" i="2" s="1"/>
  <c r="AN323" i="2"/>
  <c r="AO323" i="2" s="1"/>
  <c r="AF395" i="2"/>
  <c r="AP395" i="2" s="1"/>
  <c r="AN395" i="2"/>
  <c r="AO395" i="2" s="1"/>
  <c r="AF451" i="2"/>
  <c r="AP451" i="2" s="1"/>
  <c r="AN451" i="2"/>
  <c r="AO451" i="2" s="1"/>
  <c r="AF499" i="2"/>
  <c r="AP499" i="2" s="1"/>
  <c r="AN499" i="2"/>
  <c r="AO499" i="2" s="1"/>
  <c r="AF555" i="2"/>
  <c r="AP555" i="2" s="1"/>
  <c r="AN555" i="2"/>
  <c r="AO555" i="2" s="1"/>
  <c r="AF635" i="2"/>
  <c r="AP635" i="2" s="1"/>
  <c r="AN635" i="2"/>
  <c r="AO635" i="2" s="1"/>
  <c r="AF699" i="2"/>
  <c r="AP699" i="2" s="1"/>
  <c r="AN699" i="2"/>
  <c r="AO699" i="2" s="1"/>
  <c r="AF755" i="2"/>
  <c r="AP755" i="2" s="1"/>
  <c r="AN755" i="2"/>
  <c r="AO755" i="2" s="1"/>
  <c r="AF803" i="2"/>
  <c r="AP803" i="2" s="1"/>
  <c r="AN803" i="2"/>
  <c r="AO803" i="2" s="1"/>
  <c r="AF867" i="2"/>
  <c r="AP867" i="2" s="1"/>
  <c r="AN867" i="2"/>
  <c r="AO867" i="2" s="1"/>
  <c r="AF931" i="2"/>
  <c r="AP931" i="2" s="1"/>
  <c r="AN931" i="2"/>
  <c r="AO931" i="2" s="1"/>
  <c r="AF987" i="2"/>
  <c r="AP987" i="2" s="1"/>
  <c r="AN987" i="2"/>
  <c r="AO987" i="2" s="1"/>
  <c r="AF1035" i="2"/>
  <c r="AP1035" i="2" s="1"/>
  <c r="AN1035" i="2"/>
  <c r="AO1035" i="2" s="1"/>
  <c r="AF1083" i="2"/>
  <c r="AP1083" i="2" s="1"/>
  <c r="AN1083" i="2"/>
  <c r="AO1083" i="2" s="1"/>
  <c r="AF1131" i="2"/>
  <c r="AP1131" i="2" s="1"/>
  <c r="AN1131" i="2"/>
  <c r="AO1131" i="2" s="1"/>
  <c r="AF1195" i="2"/>
  <c r="AP1195" i="2" s="1"/>
  <c r="AN1195" i="2"/>
  <c r="AO1195" i="2" s="1"/>
  <c r="AF7" i="2"/>
  <c r="AP7" i="2" s="1"/>
  <c r="AN7" i="2"/>
  <c r="AO7" i="2" s="1"/>
  <c r="AF15" i="2"/>
  <c r="AP15" i="2" s="1"/>
  <c r="AN15" i="2"/>
  <c r="AO15" i="2" s="1"/>
  <c r="AF23" i="2"/>
  <c r="AP23" i="2" s="1"/>
  <c r="AN23" i="2"/>
  <c r="AO23" i="2" s="1"/>
  <c r="AF31" i="2"/>
  <c r="AP31" i="2" s="1"/>
  <c r="AN31" i="2"/>
  <c r="AO31" i="2" s="1"/>
  <c r="AF39" i="2"/>
  <c r="AP39" i="2" s="1"/>
  <c r="AN39" i="2"/>
  <c r="AO39" i="2" s="1"/>
  <c r="AF47" i="2"/>
  <c r="AP47" i="2" s="1"/>
  <c r="AN47" i="2"/>
  <c r="AO47" i="2" s="1"/>
  <c r="AF55" i="2"/>
  <c r="AP55" i="2" s="1"/>
  <c r="AN55" i="2"/>
  <c r="AO55" i="2" s="1"/>
  <c r="AF63" i="2"/>
  <c r="AP63" i="2" s="1"/>
  <c r="AN63" i="2"/>
  <c r="AO63" i="2" s="1"/>
  <c r="AF71" i="2"/>
  <c r="AP71" i="2" s="1"/>
  <c r="AN71" i="2"/>
  <c r="AO71" i="2" s="1"/>
  <c r="AF79" i="2"/>
  <c r="AP79" i="2" s="1"/>
  <c r="AN79" i="2"/>
  <c r="AO79" i="2" s="1"/>
  <c r="AF87" i="2"/>
  <c r="AP87" i="2" s="1"/>
  <c r="AN87" i="2"/>
  <c r="AO87" i="2" s="1"/>
  <c r="AF95" i="2"/>
  <c r="AP95" i="2" s="1"/>
  <c r="AN95" i="2"/>
  <c r="AO95" i="2" s="1"/>
  <c r="AF103" i="2"/>
  <c r="AP103" i="2" s="1"/>
  <c r="AN103" i="2"/>
  <c r="AO103" i="2" s="1"/>
  <c r="AF111" i="2"/>
  <c r="AP111" i="2" s="1"/>
  <c r="AN111" i="2"/>
  <c r="AO111" i="2" s="1"/>
  <c r="AF119" i="2"/>
  <c r="AP119" i="2" s="1"/>
  <c r="AN119" i="2"/>
  <c r="AO119" i="2" s="1"/>
  <c r="AF127" i="2"/>
  <c r="AP127" i="2" s="1"/>
  <c r="AN127" i="2"/>
  <c r="AO127" i="2" s="1"/>
  <c r="AF135" i="2"/>
  <c r="AP135" i="2" s="1"/>
  <c r="AN135" i="2"/>
  <c r="AO135" i="2" s="1"/>
  <c r="AF143" i="2"/>
  <c r="AP143" i="2" s="1"/>
  <c r="AN143" i="2"/>
  <c r="AO143" i="2" s="1"/>
  <c r="AF151" i="2"/>
  <c r="AP151" i="2" s="1"/>
  <c r="AN151" i="2"/>
  <c r="AO151" i="2" s="1"/>
  <c r="AF159" i="2"/>
  <c r="AP159" i="2" s="1"/>
  <c r="AN159" i="2"/>
  <c r="AO159" i="2" s="1"/>
  <c r="AF167" i="2"/>
  <c r="AP167" i="2" s="1"/>
  <c r="AN167" i="2"/>
  <c r="AO167" i="2" s="1"/>
  <c r="AF175" i="2"/>
  <c r="AP175" i="2" s="1"/>
  <c r="AN175" i="2"/>
  <c r="AO175" i="2" s="1"/>
  <c r="AF183" i="2"/>
  <c r="AP183" i="2" s="1"/>
  <c r="AN183" i="2"/>
  <c r="AO183" i="2" s="1"/>
  <c r="AF191" i="2"/>
  <c r="AP191" i="2" s="1"/>
  <c r="AN191" i="2"/>
  <c r="AO191" i="2" s="1"/>
  <c r="AF199" i="2"/>
  <c r="AP199" i="2" s="1"/>
  <c r="AN199" i="2"/>
  <c r="AO199" i="2" s="1"/>
  <c r="AF207" i="2"/>
  <c r="AP207" i="2" s="1"/>
  <c r="AN207" i="2"/>
  <c r="AO207" i="2" s="1"/>
  <c r="AF215" i="2"/>
  <c r="AP215" i="2" s="1"/>
  <c r="AN215" i="2"/>
  <c r="AO215" i="2" s="1"/>
  <c r="AF223" i="2"/>
  <c r="AP223" i="2" s="1"/>
  <c r="AN223" i="2"/>
  <c r="AO223" i="2" s="1"/>
  <c r="AF231" i="2"/>
  <c r="AP231" i="2" s="1"/>
  <c r="AN231" i="2"/>
  <c r="AO231" i="2" s="1"/>
  <c r="AF239" i="2"/>
  <c r="AP239" i="2" s="1"/>
  <c r="AN239" i="2"/>
  <c r="AO239" i="2" s="1"/>
  <c r="AF247" i="2"/>
  <c r="AP247" i="2" s="1"/>
  <c r="AN247" i="2"/>
  <c r="AO247" i="2" s="1"/>
  <c r="AF255" i="2"/>
  <c r="AP255" i="2" s="1"/>
  <c r="AN255" i="2"/>
  <c r="AO255" i="2" s="1"/>
  <c r="AF263" i="2"/>
  <c r="AP263" i="2" s="1"/>
  <c r="AN263" i="2"/>
  <c r="AO263" i="2" s="1"/>
  <c r="AF271" i="2"/>
  <c r="AP271" i="2" s="1"/>
  <c r="AN271" i="2"/>
  <c r="AO271" i="2" s="1"/>
  <c r="AF279" i="2"/>
  <c r="AP279" i="2" s="1"/>
  <c r="AN279" i="2"/>
  <c r="AO279" i="2" s="1"/>
  <c r="AF287" i="2"/>
  <c r="AP287" i="2" s="1"/>
  <c r="AN287" i="2"/>
  <c r="AO287" i="2" s="1"/>
  <c r="AF295" i="2"/>
  <c r="AP295" i="2" s="1"/>
  <c r="AN295" i="2"/>
  <c r="AO295" i="2" s="1"/>
  <c r="AF303" i="2"/>
  <c r="AP303" i="2" s="1"/>
  <c r="AN303" i="2"/>
  <c r="AO303" i="2" s="1"/>
  <c r="AF311" i="2"/>
  <c r="AP311" i="2" s="1"/>
  <c r="AN311" i="2"/>
  <c r="AO311" i="2" s="1"/>
  <c r="AF319" i="2"/>
  <c r="AP319" i="2" s="1"/>
  <c r="AN319" i="2"/>
  <c r="AO319" i="2" s="1"/>
  <c r="AF327" i="2"/>
  <c r="AP327" i="2" s="1"/>
  <c r="AN327" i="2"/>
  <c r="AO327" i="2" s="1"/>
  <c r="AF335" i="2"/>
  <c r="AP335" i="2" s="1"/>
  <c r="AN335" i="2"/>
  <c r="AO335" i="2" s="1"/>
  <c r="AF343" i="2"/>
  <c r="AP343" i="2" s="1"/>
  <c r="AN343" i="2"/>
  <c r="AO343" i="2" s="1"/>
  <c r="AF351" i="2"/>
  <c r="AP351" i="2" s="1"/>
  <c r="AN351" i="2"/>
  <c r="AO351" i="2" s="1"/>
  <c r="AF359" i="2"/>
  <c r="AP359" i="2" s="1"/>
  <c r="AN359" i="2"/>
  <c r="AO359" i="2" s="1"/>
  <c r="AF367" i="2"/>
  <c r="AP367" i="2" s="1"/>
  <c r="AN367" i="2"/>
  <c r="AO367" i="2" s="1"/>
  <c r="AF375" i="2"/>
  <c r="AP375" i="2" s="1"/>
  <c r="AN375" i="2"/>
  <c r="AO375" i="2" s="1"/>
  <c r="AF383" i="2"/>
  <c r="AP383" i="2" s="1"/>
  <c r="AN383" i="2"/>
  <c r="AO383" i="2" s="1"/>
  <c r="AF391" i="2"/>
  <c r="AP391" i="2" s="1"/>
  <c r="AN391" i="2"/>
  <c r="AO391" i="2" s="1"/>
  <c r="AF399" i="2"/>
  <c r="AP399" i="2" s="1"/>
  <c r="AN399" i="2"/>
  <c r="AO399" i="2" s="1"/>
  <c r="AF407" i="2"/>
  <c r="AP407" i="2" s="1"/>
  <c r="AN407" i="2"/>
  <c r="AO407" i="2" s="1"/>
  <c r="AF415" i="2"/>
  <c r="AP415" i="2" s="1"/>
  <c r="AN415" i="2"/>
  <c r="AO415" i="2" s="1"/>
  <c r="AF423" i="2"/>
  <c r="AP423" i="2" s="1"/>
  <c r="AN423" i="2"/>
  <c r="AO423" i="2" s="1"/>
  <c r="AF431" i="2"/>
  <c r="AP431" i="2" s="1"/>
  <c r="AN431" i="2"/>
  <c r="AO431" i="2" s="1"/>
  <c r="AF439" i="2"/>
  <c r="AP439" i="2" s="1"/>
  <c r="AN439" i="2"/>
  <c r="AO439" i="2" s="1"/>
  <c r="AF447" i="2"/>
  <c r="AP447" i="2" s="1"/>
  <c r="AN447" i="2"/>
  <c r="AO447" i="2" s="1"/>
  <c r="AF455" i="2"/>
  <c r="AP455" i="2" s="1"/>
  <c r="AN455" i="2"/>
  <c r="AO455" i="2" s="1"/>
  <c r="AF463" i="2"/>
  <c r="AP463" i="2" s="1"/>
  <c r="AN463" i="2"/>
  <c r="AO463" i="2" s="1"/>
  <c r="AF471" i="2"/>
  <c r="AP471" i="2" s="1"/>
  <c r="AN471" i="2"/>
  <c r="AO471" i="2" s="1"/>
  <c r="AF479" i="2"/>
  <c r="AP479" i="2" s="1"/>
  <c r="AN479" i="2"/>
  <c r="AO479" i="2" s="1"/>
  <c r="AF487" i="2"/>
  <c r="AP487" i="2" s="1"/>
  <c r="AN487" i="2"/>
  <c r="AO487" i="2" s="1"/>
  <c r="AF495" i="2"/>
  <c r="AP495" i="2" s="1"/>
  <c r="AN495" i="2"/>
  <c r="AO495" i="2" s="1"/>
  <c r="AF503" i="2"/>
  <c r="AP503" i="2" s="1"/>
  <c r="AN503" i="2"/>
  <c r="AO503" i="2" s="1"/>
  <c r="AF511" i="2"/>
  <c r="AP511" i="2" s="1"/>
  <c r="AN511" i="2"/>
  <c r="AO511" i="2" s="1"/>
  <c r="AF519" i="2"/>
  <c r="AP519" i="2" s="1"/>
  <c r="AN519" i="2"/>
  <c r="AO519" i="2" s="1"/>
  <c r="AF527" i="2"/>
  <c r="AP527" i="2" s="1"/>
  <c r="AN527" i="2"/>
  <c r="AO527" i="2" s="1"/>
  <c r="AF535" i="2"/>
  <c r="AP535" i="2" s="1"/>
  <c r="AN535" i="2"/>
  <c r="AO535" i="2" s="1"/>
  <c r="AF543" i="2"/>
  <c r="AP543" i="2" s="1"/>
  <c r="AN543" i="2"/>
  <c r="AO543" i="2" s="1"/>
  <c r="AF551" i="2"/>
  <c r="AP551" i="2" s="1"/>
  <c r="AN551" i="2"/>
  <c r="AO551" i="2" s="1"/>
  <c r="AF559" i="2"/>
  <c r="AP559" i="2" s="1"/>
  <c r="AN559" i="2"/>
  <c r="AO559" i="2" s="1"/>
  <c r="AF567" i="2"/>
  <c r="AP567" i="2" s="1"/>
  <c r="AN567" i="2"/>
  <c r="AO567" i="2" s="1"/>
  <c r="AF575" i="2"/>
  <c r="AP575" i="2" s="1"/>
  <c r="AN575" i="2"/>
  <c r="AO575" i="2" s="1"/>
  <c r="AF583" i="2"/>
  <c r="AP583" i="2" s="1"/>
  <c r="AN583" i="2"/>
  <c r="AO583" i="2" s="1"/>
  <c r="AF591" i="2"/>
  <c r="AP591" i="2" s="1"/>
  <c r="AN591" i="2"/>
  <c r="AO591" i="2" s="1"/>
  <c r="AF599" i="2"/>
  <c r="AP599" i="2" s="1"/>
  <c r="AN599" i="2"/>
  <c r="AO599" i="2" s="1"/>
  <c r="AF607" i="2"/>
  <c r="AP607" i="2" s="1"/>
  <c r="AN607" i="2"/>
  <c r="AO607" i="2" s="1"/>
  <c r="AF615" i="2"/>
  <c r="AP615" i="2" s="1"/>
  <c r="AN615" i="2"/>
  <c r="AO615" i="2" s="1"/>
  <c r="AF623" i="2"/>
  <c r="AP623" i="2" s="1"/>
  <c r="AN623" i="2"/>
  <c r="AO623" i="2" s="1"/>
  <c r="AF631" i="2"/>
  <c r="AP631" i="2" s="1"/>
  <c r="AN631" i="2"/>
  <c r="AO631" i="2" s="1"/>
  <c r="AF639" i="2"/>
  <c r="AP639" i="2" s="1"/>
  <c r="AN639" i="2"/>
  <c r="AO639" i="2" s="1"/>
  <c r="AF647" i="2"/>
  <c r="AP647" i="2" s="1"/>
  <c r="AN647" i="2"/>
  <c r="AO647" i="2" s="1"/>
  <c r="AF655" i="2"/>
  <c r="AP655" i="2" s="1"/>
  <c r="AN655" i="2"/>
  <c r="AO655" i="2" s="1"/>
  <c r="AF663" i="2"/>
  <c r="AP663" i="2" s="1"/>
  <c r="AN663" i="2"/>
  <c r="AO663" i="2" s="1"/>
  <c r="AF671" i="2"/>
  <c r="AP671" i="2" s="1"/>
  <c r="AN671" i="2"/>
  <c r="AO671" i="2" s="1"/>
  <c r="AF679" i="2"/>
  <c r="AP679" i="2" s="1"/>
  <c r="AN679" i="2"/>
  <c r="AO679" i="2" s="1"/>
  <c r="AF687" i="2"/>
  <c r="AP687" i="2" s="1"/>
  <c r="AN687" i="2"/>
  <c r="AO687" i="2" s="1"/>
  <c r="AF695" i="2"/>
  <c r="AP695" i="2" s="1"/>
  <c r="AN695" i="2"/>
  <c r="AO695" i="2" s="1"/>
  <c r="AF703" i="2"/>
  <c r="AP703" i="2" s="1"/>
  <c r="AN703" i="2"/>
  <c r="AO703" i="2" s="1"/>
  <c r="AF711" i="2"/>
  <c r="AP711" i="2" s="1"/>
  <c r="AN711" i="2"/>
  <c r="AO711" i="2" s="1"/>
  <c r="AF719" i="2"/>
  <c r="AP719" i="2" s="1"/>
  <c r="AN719" i="2"/>
  <c r="AO719" i="2" s="1"/>
  <c r="AF727" i="2"/>
  <c r="AP727" i="2" s="1"/>
  <c r="AN727" i="2"/>
  <c r="AO727" i="2" s="1"/>
  <c r="AF735" i="2"/>
  <c r="AP735" i="2" s="1"/>
  <c r="AN735" i="2"/>
  <c r="AO735" i="2" s="1"/>
  <c r="AF743" i="2"/>
  <c r="AP743" i="2" s="1"/>
  <c r="AN743" i="2"/>
  <c r="AO743" i="2" s="1"/>
  <c r="AF751" i="2"/>
  <c r="AP751" i="2" s="1"/>
  <c r="AN751" i="2"/>
  <c r="AO751" i="2" s="1"/>
  <c r="AF759" i="2"/>
  <c r="AP759" i="2" s="1"/>
  <c r="AN759" i="2"/>
  <c r="AO759" i="2" s="1"/>
  <c r="AF767" i="2"/>
  <c r="AP767" i="2" s="1"/>
  <c r="AN767" i="2"/>
  <c r="AO767" i="2" s="1"/>
  <c r="AF775" i="2"/>
  <c r="AP775" i="2" s="1"/>
  <c r="AN775" i="2"/>
  <c r="AO775" i="2" s="1"/>
  <c r="AF783" i="2"/>
  <c r="AP783" i="2" s="1"/>
  <c r="AN783" i="2"/>
  <c r="AO783" i="2" s="1"/>
  <c r="AF791" i="2"/>
  <c r="AP791" i="2" s="1"/>
  <c r="AN791" i="2"/>
  <c r="AO791" i="2" s="1"/>
  <c r="AF799" i="2"/>
  <c r="AP799" i="2" s="1"/>
  <c r="AN799" i="2"/>
  <c r="AO799" i="2" s="1"/>
  <c r="AF807" i="2"/>
  <c r="AP807" i="2" s="1"/>
  <c r="AN807" i="2"/>
  <c r="AO807" i="2" s="1"/>
  <c r="AF815" i="2"/>
  <c r="AP815" i="2" s="1"/>
  <c r="AN815" i="2"/>
  <c r="AO815" i="2" s="1"/>
  <c r="AF823" i="2"/>
  <c r="AP823" i="2" s="1"/>
  <c r="AN823" i="2"/>
  <c r="AO823" i="2" s="1"/>
  <c r="AF831" i="2"/>
  <c r="AP831" i="2" s="1"/>
  <c r="AN831" i="2"/>
  <c r="AO831" i="2" s="1"/>
  <c r="AF839" i="2"/>
  <c r="AP839" i="2" s="1"/>
  <c r="AN839" i="2"/>
  <c r="AO839" i="2" s="1"/>
  <c r="AF847" i="2"/>
  <c r="AP847" i="2" s="1"/>
  <c r="AN847" i="2"/>
  <c r="AO847" i="2" s="1"/>
  <c r="AF855" i="2"/>
  <c r="AP855" i="2" s="1"/>
  <c r="AN855" i="2"/>
  <c r="AO855" i="2" s="1"/>
  <c r="AF863" i="2"/>
  <c r="AP863" i="2" s="1"/>
  <c r="AN863" i="2"/>
  <c r="AO863" i="2" s="1"/>
  <c r="AF871" i="2"/>
  <c r="AP871" i="2" s="1"/>
  <c r="AN871" i="2"/>
  <c r="AO871" i="2" s="1"/>
  <c r="AF879" i="2"/>
  <c r="AP879" i="2" s="1"/>
  <c r="AN879" i="2"/>
  <c r="AO879" i="2" s="1"/>
  <c r="AF887" i="2"/>
  <c r="AP887" i="2" s="1"/>
  <c r="AN887" i="2"/>
  <c r="AO887" i="2" s="1"/>
  <c r="AF895" i="2"/>
  <c r="AP895" i="2" s="1"/>
  <c r="AN895" i="2"/>
  <c r="AO895" i="2" s="1"/>
  <c r="AF903" i="2"/>
  <c r="AP903" i="2" s="1"/>
  <c r="AN903" i="2"/>
  <c r="AO903" i="2" s="1"/>
  <c r="AF911" i="2"/>
  <c r="AP911" i="2" s="1"/>
  <c r="AN911" i="2"/>
  <c r="AO911" i="2" s="1"/>
  <c r="AF919" i="2"/>
  <c r="AP919" i="2" s="1"/>
  <c r="AN919" i="2"/>
  <c r="AO919" i="2" s="1"/>
  <c r="AF927" i="2"/>
  <c r="AP927" i="2" s="1"/>
  <c r="AN927" i="2"/>
  <c r="AO927" i="2" s="1"/>
  <c r="AF935" i="2"/>
  <c r="AP935" i="2" s="1"/>
  <c r="AN935" i="2"/>
  <c r="AO935" i="2" s="1"/>
  <c r="AF943" i="2"/>
  <c r="AP943" i="2" s="1"/>
  <c r="AN943" i="2"/>
  <c r="AO943" i="2" s="1"/>
  <c r="AF951" i="2"/>
  <c r="AP951" i="2" s="1"/>
  <c r="AN951" i="2"/>
  <c r="AO951" i="2" s="1"/>
  <c r="AF959" i="2"/>
  <c r="AP959" i="2" s="1"/>
  <c r="AN959" i="2"/>
  <c r="AO959" i="2" s="1"/>
  <c r="AF967" i="2"/>
  <c r="AP967" i="2" s="1"/>
  <c r="AN967" i="2"/>
  <c r="AO967" i="2" s="1"/>
  <c r="AF975" i="2"/>
  <c r="AP975" i="2" s="1"/>
  <c r="AN975" i="2"/>
  <c r="AO975" i="2" s="1"/>
  <c r="AF983" i="2"/>
  <c r="AP983" i="2" s="1"/>
  <c r="AN983" i="2"/>
  <c r="AO983" i="2" s="1"/>
  <c r="AF991" i="2"/>
  <c r="AP991" i="2" s="1"/>
  <c r="AN991" i="2"/>
  <c r="AO991" i="2" s="1"/>
  <c r="AF999" i="2"/>
  <c r="AP999" i="2" s="1"/>
  <c r="AN999" i="2"/>
  <c r="AO999" i="2" s="1"/>
  <c r="AF1007" i="2"/>
  <c r="AP1007" i="2" s="1"/>
  <c r="AN1007" i="2"/>
  <c r="AO1007" i="2" s="1"/>
  <c r="AF1015" i="2"/>
  <c r="AP1015" i="2" s="1"/>
  <c r="AN1015" i="2"/>
  <c r="AO1015" i="2" s="1"/>
  <c r="AF1023" i="2"/>
  <c r="AP1023" i="2" s="1"/>
  <c r="AN1023" i="2"/>
  <c r="AO1023" i="2" s="1"/>
  <c r="AF1031" i="2"/>
  <c r="AP1031" i="2" s="1"/>
  <c r="AN1031" i="2"/>
  <c r="AO1031" i="2" s="1"/>
  <c r="AF1039" i="2"/>
  <c r="AP1039" i="2" s="1"/>
  <c r="AN1039" i="2"/>
  <c r="AO1039" i="2" s="1"/>
  <c r="AF1047" i="2"/>
  <c r="AP1047" i="2" s="1"/>
  <c r="AN1047" i="2"/>
  <c r="AO1047" i="2" s="1"/>
  <c r="AF1055" i="2"/>
  <c r="AP1055" i="2" s="1"/>
  <c r="AN1055" i="2"/>
  <c r="AO1055" i="2" s="1"/>
  <c r="AF1063" i="2"/>
  <c r="AP1063" i="2" s="1"/>
  <c r="AN1063" i="2"/>
  <c r="AO1063" i="2" s="1"/>
  <c r="AF1071" i="2"/>
  <c r="AP1071" i="2" s="1"/>
  <c r="AN1071" i="2"/>
  <c r="AO1071" i="2" s="1"/>
  <c r="AF1079" i="2"/>
  <c r="AP1079" i="2" s="1"/>
  <c r="AN1079" i="2"/>
  <c r="AO1079" i="2" s="1"/>
  <c r="AF1087" i="2"/>
  <c r="AP1087" i="2" s="1"/>
  <c r="AN1087" i="2"/>
  <c r="AO1087" i="2" s="1"/>
  <c r="AF1095" i="2"/>
  <c r="AP1095" i="2" s="1"/>
  <c r="AN1095" i="2"/>
  <c r="AO1095" i="2" s="1"/>
  <c r="AF1103" i="2"/>
  <c r="AP1103" i="2" s="1"/>
  <c r="AN1103" i="2"/>
  <c r="AO1103" i="2" s="1"/>
  <c r="AF1111" i="2"/>
  <c r="AP1111" i="2" s="1"/>
  <c r="AN1111" i="2"/>
  <c r="AO1111" i="2" s="1"/>
  <c r="AF1119" i="2"/>
  <c r="AP1119" i="2" s="1"/>
  <c r="AN1119" i="2"/>
  <c r="AO1119" i="2" s="1"/>
  <c r="AF1127" i="2"/>
  <c r="AP1127" i="2" s="1"/>
  <c r="AN1127" i="2"/>
  <c r="AO1127" i="2" s="1"/>
  <c r="AF1135" i="2"/>
  <c r="AP1135" i="2" s="1"/>
  <c r="AN1135" i="2"/>
  <c r="AO1135" i="2" s="1"/>
  <c r="AF1143" i="2"/>
  <c r="AP1143" i="2" s="1"/>
  <c r="AN1143" i="2"/>
  <c r="AO1143" i="2" s="1"/>
  <c r="AF1151" i="2"/>
  <c r="AP1151" i="2" s="1"/>
  <c r="AN1151" i="2"/>
  <c r="AO1151" i="2" s="1"/>
  <c r="AF1159" i="2"/>
  <c r="AP1159" i="2" s="1"/>
  <c r="AN1159" i="2"/>
  <c r="AO1159" i="2" s="1"/>
  <c r="AF1167" i="2"/>
  <c r="AP1167" i="2" s="1"/>
  <c r="AN1167" i="2"/>
  <c r="AO1167" i="2" s="1"/>
  <c r="AF1175" i="2"/>
  <c r="AP1175" i="2" s="1"/>
  <c r="AN1175" i="2"/>
  <c r="AO1175" i="2" s="1"/>
  <c r="AF1183" i="2"/>
  <c r="AP1183" i="2" s="1"/>
  <c r="AN1183" i="2"/>
  <c r="AO1183" i="2" s="1"/>
  <c r="AF1191" i="2"/>
  <c r="AP1191" i="2" s="1"/>
  <c r="AN1191" i="2"/>
  <c r="AO1191" i="2" s="1"/>
  <c r="AF1199" i="2"/>
  <c r="AP1199" i="2" s="1"/>
  <c r="AN1199" i="2"/>
  <c r="AO1199" i="2" s="1"/>
  <c r="AF19" i="2"/>
  <c r="AP19" i="2" s="1"/>
  <c r="AN19" i="2"/>
  <c r="AO19" i="2" s="1"/>
  <c r="AF67" i="2"/>
  <c r="AP67" i="2" s="1"/>
  <c r="AN67" i="2"/>
  <c r="AO67" i="2" s="1"/>
  <c r="AF115" i="2"/>
  <c r="AP115" i="2" s="1"/>
  <c r="AN115" i="2"/>
  <c r="AO115" i="2" s="1"/>
  <c r="AF171" i="2"/>
  <c r="AP171" i="2" s="1"/>
  <c r="AN171" i="2"/>
  <c r="AO171" i="2" s="1"/>
  <c r="AF219" i="2"/>
  <c r="AP219" i="2" s="1"/>
  <c r="AN219" i="2"/>
  <c r="AO219" i="2" s="1"/>
  <c r="AF275" i="2"/>
  <c r="AP275" i="2" s="1"/>
  <c r="AN275" i="2"/>
  <c r="AO275" i="2" s="1"/>
  <c r="AF315" i="2"/>
  <c r="AP315" i="2" s="1"/>
  <c r="AN315" i="2"/>
  <c r="AO315" i="2" s="1"/>
  <c r="AF371" i="2"/>
  <c r="AP371" i="2" s="1"/>
  <c r="AN371" i="2"/>
  <c r="AO371" i="2" s="1"/>
  <c r="AF427" i="2"/>
  <c r="AP427" i="2" s="1"/>
  <c r="AN427" i="2"/>
  <c r="AO427" i="2" s="1"/>
  <c r="AF483" i="2"/>
  <c r="AP483" i="2" s="1"/>
  <c r="AN483" i="2"/>
  <c r="AO483" i="2" s="1"/>
  <c r="AF547" i="2"/>
  <c r="AP547" i="2" s="1"/>
  <c r="AN547" i="2"/>
  <c r="AO547" i="2" s="1"/>
  <c r="AF595" i="2"/>
  <c r="AP595" i="2" s="1"/>
  <c r="AN595" i="2"/>
  <c r="AO595" i="2" s="1"/>
  <c r="AF651" i="2"/>
  <c r="AP651" i="2" s="1"/>
  <c r="AN651" i="2"/>
  <c r="AO651" i="2" s="1"/>
  <c r="AF683" i="2"/>
  <c r="AP683" i="2" s="1"/>
  <c r="AN683" i="2"/>
  <c r="AO683" i="2" s="1"/>
  <c r="AF739" i="2"/>
  <c r="AP739" i="2" s="1"/>
  <c r="AN739" i="2"/>
  <c r="AO739" i="2" s="1"/>
  <c r="AF787" i="2"/>
  <c r="AP787" i="2" s="1"/>
  <c r="AN787" i="2"/>
  <c r="AO787" i="2" s="1"/>
  <c r="AF843" i="2"/>
  <c r="AP843" i="2" s="1"/>
  <c r="AN843" i="2"/>
  <c r="AO843" i="2" s="1"/>
  <c r="AF883" i="2"/>
  <c r="AP883" i="2" s="1"/>
  <c r="AN883" i="2"/>
  <c r="AO883" i="2" s="1"/>
  <c r="AF939" i="2"/>
  <c r="AP939" i="2" s="1"/>
  <c r="AN939" i="2"/>
  <c r="AO939" i="2" s="1"/>
  <c r="AF1027" i="2"/>
  <c r="AP1027" i="2" s="1"/>
  <c r="AN1027" i="2"/>
  <c r="AO1027" i="2" s="1"/>
  <c r="AF8" i="2"/>
  <c r="AP8" i="2" s="1"/>
  <c r="AN8" i="2"/>
  <c r="AO8" i="2" s="1"/>
  <c r="AF16" i="2"/>
  <c r="AP16" i="2" s="1"/>
  <c r="AN16" i="2"/>
  <c r="AO16" i="2" s="1"/>
  <c r="AF24" i="2"/>
  <c r="AP24" i="2" s="1"/>
  <c r="AN24" i="2"/>
  <c r="AO24" i="2" s="1"/>
  <c r="AF32" i="2"/>
  <c r="AP32" i="2" s="1"/>
  <c r="AN32" i="2"/>
  <c r="AO32" i="2" s="1"/>
  <c r="AF40" i="2"/>
  <c r="AP40" i="2" s="1"/>
  <c r="AN40" i="2"/>
  <c r="AO40" i="2" s="1"/>
  <c r="AF48" i="2"/>
  <c r="AP48" i="2" s="1"/>
  <c r="AN48" i="2"/>
  <c r="AO48" i="2" s="1"/>
  <c r="AF56" i="2"/>
  <c r="AP56" i="2" s="1"/>
  <c r="AN56" i="2"/>
  <c r="AO56" i="2" s="1"/>
  <c r="AF64" i="2"/>
  <c r="AP64" i="2" s="1"/>
  <c r="AN64" i="2"/>
  <c r="AO64" i="2" s="1"/>
  <c r="AF72" i="2"/>
  <c r="AP72" i="2" s="1"/>
  <c r="AN72" i="2"/>
  <c r="AO72" i="2" s="1"/>
  <c r="AF80" i="2"/>
  <c r="AP80" i="2" s="1"/>
  <c r="AN80" i="2"/>
  <c r="AO80" i="2" s="1"/>
  <c r="AF88" i="2"/>
  <c r="AP88" i="2" s="1"/>
  <c r="AN88" i="2"/>
  <c r="AO88" i="2" s="1"/>
  <c r="AF96" i="2"/>
  <c r="AP96" i="2" s="1"/>
  <c r="AN96" i="2"/>
  <c r="AO96" i="2" s="1"/>
  <c r="AF104" i="2"/>
  <c r="AP104" i="2" s="1"/>
  <c r="AN104" i="2"/>
  <c r="AO104" i="2" s="1"/>
  <c r="AF112" i="2"/>
  <c r="AP112" i="2" s="1"/>
  <c r="AN112" i="2"/>
  <c r="AO112" i="2" s="1"/>
  <c r="AF120" i="2"/>
  <c r="AP120" i="2" s="1"/>
  <c r="AN120" i="2"/>
  <c r="AO120" i="2" s="1"/>
  <c r="AF128" i="2"/>
  <c r="AP128" i="2" s="1"/>
  <c r="AN128" i="2"/>
  <c r="AO128" i="2" s="1"/>
  <c r="AF136" i="2"/>
  <c r="AP136" i="2" s="1"/>
  <c r="AN136" i="2"/>
  <c r="AO136" i="2" s="1"/>
  <c r="AF144" i="2"/>
  <c r="AP144" i="2" s="1"/>
  <c r="AN144" i="2"/>
  <c r="AO144" i="2" s="1"/>
  <c r="AF152" i="2"/>
  <c r="AP152" i="2" s="1"/>
  <c r="AN152" i="2"/>
  <c r="AO152" i="2" s="1"/>
  <c r="AF160" i="2"/>
  <c r="AP160" i="2" s="1"/>
  <c r="AN160" i="2"/>
  <c r="AO160" i="2" s="1"/>
  <c r="AF168" i="2"/>
  <c r="AP168" i="2" s="1"/>
  <c r="AN168" i="2"/>
  <c r="AO168" i="2" s="1"/>
  <c r="AF176" i="2"/>
  <c r="AP176" i="2" s="1"/>
  <c r="AN176" i="2"/>
  <c r="AO176" i="2" s="1"/>
  <c r="AF184" i="2"/>
  <c r="AP184" i="2" s="1"/>
  <c r="AN184" i="2"/>
  <c r="AO184" i="2" s="1"/>
  <c r="AF192" i="2"/>
  <c r="AP192" i="2" s="1"/>
  <c r="AN192" i="2"/>
  <c r="AO192" i="2" s="1"/>
  <c r="AF200" i="2"/>
  <c r="AP200" i="2" s="1"/>
  <c r="AN200" i="2"/>
  <c r="AO200" i="2" s="1"/>
  <c r="AF208" i="2"/>
  <c r="AP208" i="2" s="1"/>
  <c r="AN208" i="2"/>
  <c r="AO208" i="2" s="1"/>
  <c r="AF216" i="2"/>
  <c r="AP216" i="2" s="1"/>
  <c r="AN216" i="2"/>
  <c r="AO216" i="2" s="1"/>
  <c r="AF224" i="2"/>
  <c r="AP224" i="2" s="1"/>
  <c r="AN224" i="2"/>
  <c r="AO224" i="2" s="1"/>
  <c r="AF232" i="2"/>
  <c r="AP232" i="2" s="1"/>
  <c r="AN232" i="2"/>
  <c r="AO232" i="2" s="1"/>
  <c r="AF240" i="2"/>
  <c r="AP240" i="2" s="1"/>
  <c r="AN240" i="2"/>
  <c r="AO240" i="2" s="1"/>
  <c r="AF248" i="2"/>
  <c r="AP248" i="2" s="1"/>
  <c r="AN248" i="2"/>
  <c r="AO248" i="2" s="1"/>
  <c r="AF256" i="2"/>
  <c r="AP256" i="2" s="1"/>
  <c r="AN256" i="2"/>
  <c r="AO256" i="2" s="1"/>
  <c r="AF264" i="2"/>
  <c r="AP264" i="2" s="1"/>
  <c r="AN264" i="2"/>
  <c r="AO264" i="2" s="1"/>
  <c r="AF272" i="2"/>
  <c r="AP272" i="2" s="1"/>
  <c r="AN272" i="2"/>
  <c r="AO272" i="2" s="1"/>
  <c r="AF280" i="2"/>
  <c r="AP280" i="2" s="1"/>
  <c r="AN280" i="2"/>
  <c r="AO280" i="2" s="1"/>
  <c r="AF288" i="2"/>
  <c r="AP288" i="2" s="1"/>
  <c r="AN288" i="2"/>
  <c r="AO288" i="2" s="1"/>
  <c r="AF296" i="2"/>
  <c r="AP296" i="2" s="1"/>
  <c r="AN296" i="2"/>
  <c r="AO296" i="2" s="1"/>
  <c r="AF304" i="2"/>
  <c r="AP304" i="2" s="1"/>
  <c r="AN304" i="2"/>
  <c r="AO304" i="2" s="1"/>
  <c r="AF312" i="2"/>
  <c r="AP312" i="2" s="1"/>
  <c r="AN312" i="2"/>
  <c r="AO312" i="2" s="1"/>
  <c r="AF320" i="2"/>
  <c r="AP320" i="2" s="1"/>
  <c r="AN320" i="2"/>
  <c r="AO320" i="2" s="1"/>
  <c r="AF328" i="2"/>
  <c r="AP328" i="2" s="1"/>
  <c r="AN328" i="2"/>
  <c r="AO328" i="2" s="1"/>
  <c r="AF336" i="2"/>
  <c r="AP336" i="2" s="1"/>
  <c r="AN336" i="2"/>
  <c r="AO336" i="2" s="1"/>
  <c r="AF344" i="2"/>
  <c r="AP344" i="2" s="1"/>
  <c r="AN344" i="2"/>
  <c r="AO344" i="2" s="1"/>
  <c r="AF352" i="2"/>
  <c r="AP352" i="2" s="1"/>
  <c r="AN352" i="2"/>
  <c r="AO352" i="2" s="1"/>
  <c r="AF360" i="2"/>
  <c r="AP360" i="2" s="1"/>
  <c r="AN360" i="2"/>
  <c r="AO360" i="2" s="1"/>
  <c r="AF368" i="2"/>
  <c r="AP368" i="2" s="1"/>
  <c r="AN368" i="2"/>
  <c r="AO368" i="2" s="1"/>
  <c r="AF376" i="2"/>
  <c r="AP376" i="2" s="1"/>
  <c r="AN376" i="2"/>
  <c r="AO376" i="2" s="1"/>
  <c r="AF384" i="2"/>
  <c r="AP384" i="2" s="1"/>
  <c r="AN384" i="2"/>
  <c r="AO384" i="2" s="1"/>
  <c r="AF392" i="2"/>
  <c r="AP392" i="2" s="1"/>
  <c r="AN392" i="2"/>
  <c r="AO392" i="2" s="1"/>
  <c r="AF400" i="2"/>
  <c r="AP400" i="2" s="1"/>
  <c r="AN400" i="2"/>
  <c r="AO400" i="2" s="1"/>
  <c r="AF408" i="2"/>
  <c r="AP408" i="2" s="1"/>
  <c r="AN408" i="2"/>
  <c r="AO408" i="2" s="1"/>
  <c r="AF416" i="2"/>
  <c r="AP416" i="2" s="1"/>
  <c r="AN416" i="2"/>
  <c r="AO416" i="2" s="1"/>
  <c r="AF424" i="2"/>
  <c r="AP424" i="2" s="1"/>
  <c r="AN424" i="2"/>
  <c r="AO424" i="2" s="1"/>
  <c r="AF432" i="2"/>
  <c r="AP432" i="2" s="1"/>
  <c r="AN432" i="2"/>
  <c r="AO432" i="2" s="1"/>
  <c r="AF440" i="2"/>
  <c r="AP440" i="2" s="1"/>
  <c r="AN440" i="2"/>
  <c r="AO440" i="2" s="1"/>
  <c r="AF448" i="2"/>
  <c r="AP448" i="2" s="1"/>
  <c r="AN448" i="2"/>
  <c r="AO448" i="2" s="1"/>
  <c r="AF456" i="2"/>
  <c r="AP456" i="2" s="1"/>
  <c r="AN456" i="2"/>
  <c r="AO456" i="2" s="1"/>
  <c r="AF464" i="2"/>
  <c r="AP464" i="2" s="1"/>
  <c r="AN464" i="2"/>
  <c r="AO464" i="2" s="1"/>
  <c r="AF472" i="2"/>
  <c r="AP472" i="2" s="1"/>
  <c r="AN472" i="2"/>
  <c r="AO472" i="2" s="1"/>
  <c r="AF480" i="2"/>
  <c r="AP480" i="2" s="1"/>
  <c r="AN480" i="2"/>
  <c r="AO480" i="2" s="1"/>
  <c r="AF488" i="2"/>
  <c r="AP488" i="2" s="1"/>
  <c r="AN488" i="2"/>
  <c r="AO488" i="2" s="1"/>
  <c r="AF496" i="2"/>
  <c r="AP496" i="2" s="1"/>
  <c r="AN496" i="2"/>
  <c r="AO496" i="2" s="1"/>
  <c r="AF504" i="2"/>
  <c r="AP504" i="2" s="1"/>
  <c r="AN504" i="2"/>
  <c r="AO504" i="2" s="1"/>
  <c r="AF512" i="2"/>
  <c r="AP512" i="2" s="1"/>
  <c r="AN512" i="2"/>
  <c r="AO512" i="2" s="1"/>
  <c r="AF520" i="2"/>
  <c r="AP520" i="2" s="1"/>
  <c r="AN520" i="2"/>
  <c r="AO520" i="2" s="1"/>
  <c r="AF528" i="2"/>
  <c r="AP528" i="2" s="1"/>
  <c r="AN528" i="2"/>
  <c r="AO528" i="2" s="1"/>
  <c r="AF536" i="2"/>
  <c r="AP536" i="2" s="1"/>
  <c r="AN536" i="2"/>
  <c r="AO536" i="2" s="1"/>
  <c r="AF544" i="2"/>
  <c r="AP544" i="2" s="1"/>
  <c r="AN544" i="2"/>
  <c r="AO544" i="2" s="1"/>
  <c r="AF552" i="2"/>
  <c r="AP552" i="2" s="1"/>
  <c r="AN552" i="2"/>
  <c r="AO552" i="2" s="1"/>
  <c r="AF560" i="2"/>
  <c r="AP560" i="2" s="1"/>
  <c r="AN560" i="2"/>
  <c r="AO560" i="2" s="1"/>
  <c r="AF568" i="2"/>
  <c r="AP568" i="2" s="1"/>
  <c r="AN568" i="2"/>
  <c r="AO568" i="2" s="1"/>
  <c r="AF576" i="2"/>
  <c r="AP576" i="2" s="1"/>
  <c r="AN576" i="2"/>
  <c r="AO576" i="2" s="1"/>
  <c r="AF584" i="2"/>
  <c r="AP584" i="2" s="1"/>
  <c r="AN584" i="2"/>
  <c r="AO584" i="2" s="1"/>
  <c r="AF592" i="2"/>
  <c r="AP592" i="2" s="1"/>
  <c r="AN592" i="2"/>
  <c r="AO592" i="2" s="1"/>
  <c r="AF600" i="2"/>
  <c r="AP600" i="2" s="1"/>
  <c r="AN600" i="2"/>
  <c r="AO600" i="2" s="1"/>
  <c r="AF608" i="2"/>
  <c r="AP608" i="2" s="1"/>
  <c r="AN608" i="2"/>
  <c r="AO608" i="2" s="1"/>
  <c r="AF616" i="2"/>
  <c r="AP616" i="2" s="1"/>
  <c r="AN616" i="2"/>
  <c r="AO616" i="2" s="1"/>
  <c r="AF624" i="2"/>
  <c r="AP624" i="2" s="1"/>
  <c r="AN624" i="2"/>
  <c r="AO624" i="2" s="1"/>
  <c r="AF632" i="2"/>
  <c r="AP632" i="2" s="1"/>
  <c r="AN632" i="2"/>
  <c r="AO632" i="2" s="1"/>
  <c r="AF640" i="2"/>
  <c r="AP640" i="2" s="1"/>
  <c r="AN640" i="2"/>
  <c r="AO640" i="2" s="1"/>
  <c r="AF648" i="2"/>
  <c r="AP648" i="2" s="1"/>
  <c r="AN648" i="2"/>
  <c r="AO648" i="2" s="1"/>
  <c r="AF656" i="2"/>
  <c r="AP656" i="2" s="1"/>
  <c r="AN656" i="2"/>
  <c r="AO656" i="2" s="1"/>
  <c r="AF664" i="2"/>
  <c r="AP664" i="2" s="1"/>
  <c r="AN664" i="2"/>
  <c r="AO664" i="2" s="1"/>
  <c r="AF672" i="2"/>
  <c r="AP672" i="2" s="1"/>
  <c r="AN672" i="2"/>
  <c r="AO672" i="2" s="1"/>
  <c r="AF680" i="2"/>
  <c r="AP680" i="2" s="1"/>
  <c r="AN680" i="2"/>
  <c r="AO680" i="2" s="1"/>
  <c r="AF688" i="2"/>
  <c r="AP688" i="2" s="1"/>
  <c r="AN688" i="2"/>
  <c r="AO688" i="2" s="1"/>
  <c r="AF696" i="2"/>
  <c r="AP696" i="2" s="1"/>
  <c r="AN696" i="2"/>
  <c r="AO696" i="2" s="1"/>
  <c r="AF704" i="2"/>
  <c r="AP704" i="2" s="1"/>
  <c r="AN704" i="2"/>
  <c r="AO704" i="2" s="1"/>
  <c r="AF712" i="2"/>
  <c r="AP712" i="2" s="1"/>
  <c r="AN712" i="2"/>
  <c r="AO712" i="2" s="1"/>
  <c r="AF720" i="2"/>
  <c r="AP720" i="2" s="1"/>
  <c r="AN720" i="2"/>
  <c r="AO720" i="2" s="1"/>
  <c r="AF728" i="2"/>
  <c r="AP728" i="2" s="1"/>
  <c r="AN728" i="2"/>
  <c r="AO728" i="2" s="1"/>
  <c r="AF736" i="2"/>
  <c r="AP736" i="2" s="1"/>
  <c r="AN736" i="2"/>
  <c r="AO736" i="2" s="1"/>
  <c r="AF744" i="2"/>
  <c r="AP744" i="2" s="1"/>
  <c r="AN744" i="2"/>
  <c r="AO744" i="2" s="1"/>
  <c r="AF752" i="2"/>
  <c r="AP752" i="2" s="1"/>
  <c r="AN752" i="2"/>
  <c r="AO752" i="2" s="1"/>
  <c r="AF760" i="2"/>
  <c r="AP760" i="2" s="1"/>
  <c r="AN760" i="2"/>
  <c r="AO760" i="2" s="1"/>
  <c r="AF768" i="2"/>
  <c r="AP768" i="2" s="1"/>
  <c r="AN768" i="2"/>
  <c r="AO768" i="2" s="1"/>
  <c r="AF776" i="2"/>
  <c r="AP776" i="2" s="1"/>
  <c r="AN776" i="2"/>
  <c r="AO776" i="2" s="1"/>
  <c r="AF784" i="2"/>
  <c r="AP784" i="2" s="1"/>
  <c r="AN784" i="2"/>
  <c r="AO784" i="2" s="1"/>
  <c r="AF792" i="2"/>
  <c r="AP792" i="2" s="1"/>
  <c r="AN792" i="2"/>
  <c r="AO792" i="2" s="1"/>
  <c r="AF800" i="2"/>
  <c r="AP800" i="2" s="1"/>
  <c r="AN800" i="2"/>
  <c r="AO800" i="2" s="1"/>
  <c r="AF808" i="2"/>
  <c r="AP808" i="2" s="1"/>
  <c r="AN808" i="2"/>
  <c r="AO808" i="2" s="1"/>
  <c r="AF816" i="2"/>
  <c r="AP816" i="2" s="1"/>
  <c r="AN816" i="2"/>
  <c r="AO816" i="2" s="1"/>
  <c r="AF824" i="2"/>
  <c r="AP824" i="2" s="1"/>
  <c r="AN824" i="2"/>
  <c r="AO824" i="2" s="1"/>
  <c r="AF832" i="2"/>
  <c r="AP832" i="2" s="1"/>
  <c r="AN832" i="2"/>
  <c r="AO832" i="2" s="1"/>
  <c r="AF840" i="2"/>
  <c r="AP840" i="2" s="1"/>
  <c r="AN840" i="2"/>
  <c r="AO840" i="2" s="1"/>
  <c r="AF848" i="2"/>
  <c r="AP848" i="2" s="1"/>
  <c r="AN848" i="2"/>
  <c r="AO848" i="2" s="1"/>
  <c r="AF856" i="2"/>
  <c r="AP856" i="2" s="1"/>
  <c r="AN856" i="2"/>
  <c r="AO856" i="2" s="1"/>
  <c r="AF864" i="2"/>
  <c r="AP864" i="2" s="1"/>
  <c r="AN864" i="2"/>
  <c r="AO864" i="2" s="1"/>
  <c r="AF872" i="2"/>
  <c r="AP872" i="2" s="1"/>
  <c r="AN872" i="2"/>
  <c r="AO872" i="2" s="1"/>
  <c r="AF880" i="2"/>
  <c r="AP880" i="2" s="1"/>
  <c r="AN880" i="2"/>
  <c r="AO880" i="2" s="1"/>
  <c r="AF888" i="2"/>
  <c r="AP888" i="2" s="1"/>
  <c r="AN888" i="2"/>
  <c r="AO888" i="2" s="1"/>
  <c r="AF896" i="2"/>
  <c r="AP896" i="2" s="1"/>
  <c r="AN896" i="2"/>
  <c r="AO896" i="2" s="1"/>
  <c r="AF904" i="2"/>
  <c r="AP904" i="2" s="1"/>
  <c r="AN904" i="2"/>
  <c r="AO904" i="2" s="1"/>
  <c r="AF912" i="2"/>
  <c r="AP912" i="2" s="1"/>
  <c r="AN912" i="2"/>
  <c r="AO912" i="2" s="1"/>
  <c r="AF920" i="2"/>
  <c r="AP920" i="2" s="1"/>
  <c r="AN920" i="2"/>
  <c r="AO920" i="2" s="1"/>
  <c r="AF928" i="2"/>
  <c r="AP928" i="2" s="1"/>
  <c r="AN928" i="2"/>
  <c r="AO928" i="2" s="1"/>
  <c r="AF936" i="2"/>
  <c r="AP936" i="2" s="1"/>
  <c r="AN936" i="2"/>
  <c r="AO936" i="2" s="1"/>
  <c r="AF944" i="2"/>
  <c r="AP944" i="2" s="1"/>
  <c r="AN944" i="2"/>
  <c r="AO944" i="2" s="1"/>
  <c r="AF952" i="2"/>
  <c r="AP952" i="2" s="1"/>
  <c r="AN952" i="2"/>
  <c r="AO952" i="2" s="1"/>
  <c r="AF960" i="2"/>
  <c r="AP960" i="2" s="1"/>
  <c r="AN960" i="2"/>
  <c r="AO960" i="2" s="1"/>
  <c r="AF968" i="2"/>
  <c r="AP968" i="2" s="1"/>
  <c r="AN968" i="2"/>
  <c r="AO968" i="2" s="1"/>
  <c r="AF976" i="2"/>
  <c r="AP976" i="2" s="1"/>
  <c r="AN976" i="2"/>
  <c r="AO976" i="2" s="1"/>
  <c r="AF984" i="2"/>
  <c r="AP984" i="2" s="1"/>
  <c r="AN984" i="2"/>
  <c r="AO984" i="2" s="1"/>
  <c r="AF992" i="2"/>
  <c r="AP992" i="2" s="1"/>
  <c r="AN992" i="2"/>
  <c r="AO992" i="2" s="1"/>
  <c r="AF1000" i="2"/>
  <c r="AP1000" i="2" s="1"/>
  <c r="AN1000" i="2"/>
  <c r="AO1000" i="2" s="1"/>
  <c r="AF1008" i="2"/>
  <c r="AP1008" i="2" s="1"/>
  <c r="AN1008" i="2"/>
  <c r="AO1008" i="2" s="1"/>
  <c r="AF1016" i="2"/>
  <c r="AP1016" i="2" s="1"/>
  <c r="AN1016" i="2"/>
  <c r="AO1016" i="2" s="1"/>
  <c r="AF1024" i="2"/>
  <c r="AP1024" i="2" s="1"/>
  <c r="AN1024" i="2"/>
  <c r="AO1024" i="2" s="1"/>
  <c r="AF1032" i="2"/>
  <c r="AP1032" i="2" s="1"/>
  <c r="AN1032" i="2"/>
  <c r="AO1032" i="2" s="1"/>
  <c r="AF1040" i="2"/>
  <c r="AP1040" i="2" s="1"/>
  <c r="AN1040" i="2"/>
  <c r="AO1040" i="2" s="1"/>
  <c r="AF1048" i="2"/>
  <c r="AP1048" i="2" s="1"/>
  <c r="AN1048" i="2"/>
  <c r="AO1048" i="2" s="1"/>
  <c r="AF1056" i="2"/>
  <c r="AP1056" i="2" s="1"/>
  <c r="AN1056" i="2"/>
  <c r="AO1056" i="2" s="1"/>
  <c r="AF1064" i="2"/>
  <c r="AP1064" i="2" s="1"/>
  <c r="AN1064" i="2"/>
  <c r="AO1064" i="2" s="1"/>
  <c r="AF1072" i="2"/>
  <c r="AP1072" i="2" s="1"/>
  <c r="AN1072" i="2"/>
  <c r="AO1072" i="2" s="1"/>
  <c r="AF1080" i="2"/>
  <c r="AP1080" i="2" s="1"/>
  <c r="AN1080" i="2"/>
  <c r="AO1080" i="2" s="1"/>
  <c r="AF1088" i="2"/>
  <c r="AP1088" i="2" s="1"/>
  <c r="AN1088" i="2"/>
  <c r="AO1088" i="2" s="1"/>
  <c r="AF1096" i="2"/>
  <c r="AP1096" i="2" s="1"/>
  <c r="AN1096" i="2"/>
  <c r="AO1096" i="2" s="1"/>
  <c r="AF1104" i="2"/>
  <c r="AP1104" i="2" s="1"/>
  <c r="AN1104" i="2"/>
  <c r="AO1104" i="2" s="1"/>
  <c r="AF1112" i="2"/>
  <c r="AP1112" i="2" s="1"/>
  <c r="AN1112" i="2"/>
  <c r="AO1112" i="2" s="1"/>
  <c r="AF1120" i="2"/>
  <c r="AP1120" i="2" s="1"/>
  <c r="AN1120" i="2"/>
  <c r="AO1120" i="2" s="1"/>
  <c r="AF1128" i="2"/>
  <c r="AP1128" i="2" s="1"/>
  <c r="AN1128" i="2"/>
  <c r="AO1128" i="2" s="1"/>
  <c r="AF1136" i="2"/>
  <c r="AP1136" i="2" s="1"/>
  <c r="AN1136" i="2"/>
  <c r="AO1136" i="2" s="1"/>
  <c r="AF1144" i="2"/>
  <c r="AP1144" i="2" s="1"/>
  <c r="AN1144" i="2"/>
  <c r="AO1144" i="2" s="1"/>
  <c r="AF1152" i="2"/>
  <c r="AP1152" i="2" s="1"/>
  <c r="AN1152" i="2"/>
  <c r="AO1152" i="2" s="1"/>
  <c r="AF1160" i="2"/>
  <c r="AP1160" i="2" s="1"/>
  <c r="AN1160" i="2"/>
  <c r="AO1160" i="2" s="1"/>
  <c r="AF1168" i="2"/>
  <c r="AP1168" i="2" s="1"/>
  <c r="AN1168" i="2"/>
  <c r="AO1168" i="2" s="1"/>
  <c r="AF1176" i="2"/>
  <c r="AP1176" i="2" s="1"/>
  <c r="AN1176" i="2"/>
  <c r="AO1176" i="2" s="1"/>
  <c r="AF1184" i="2"/>
  <c r="AP1184" i="2" s="1"/>
  <c r="AN1184" i="2"/>
  <c r="AO1184" i="2" s="1"/>
  <c r="AF1192" i="2"/>
  <c r="AP1192" i="2" s="1"/>
  <c r="AN1192" i="2"/>
  <c r="AO1192" i="2" s="1"/>
  <c r="AF1200" i="2"/>
  <c r="AP1200" i="2" s="1"/>
  <c r="AN1200" i="2"/>
  <c r="AO1200" i="2" s="1"/>
  <c r="AF43" i="2"/>
  <c r="AP43" i="2" s="1"/>
  <c r="AN43" i="2"/>
  <c r="AO43" i="2" s="1"/>
  <c r="AF99" i="2"/>
  <c r="AP99" i="2" s="1"/>
  <c r="AN99" i="2"/>
  <c r="AO99" i="2" s="1"/>
  <c r="AF131" i="2"/>
  <c r="AP131" i="2" s="1"/>
  <c r="AN131" i="2"/>
  <c r="AO131" i="2" s="1"/>
  <c r="AF179" i="2"/>
  <c r="AP179" i="2" s="1"/>
  <c r="AN179" i="2"/>
  <c r="AO179" i="2" s="1"/>
  <c r="AF227" i="2"/>
  <c r="AP227" i="2" s="1"/>
  <c r="AN227" i="2"/>
  <c r="AO227" i="2" s="1"/>
  <c r="AF283" i="2"/>
  <c r="AP283" i="2" s="1"/>
  <c r="AN283" i="2"/>
  <c r="AO283" i="2" s="1"/>
  <c r="AF331" i="2"/>
  <c r="AP331" i="2" s="1"/>
  <c r="AN331" i="2"/>
  <c r="AO331" i="2" s="1"/>
  <c r="AF379" i="2"/>
  <c r="AP379" i="2" s="1"/>
  <c r="AN379" i="2"/>
  <c r="AO379" i="2" s="1"/>
  <c r="AF419" i="2"/>
  <c r="AP419" i="2" s="1"/>
  <c r="AN419" i="2"/>
  <c r="AO419" i="2" s="1"/>
  <c r="AF467" i="2"/>
  <c r="AP467" i="2" s="1"/>
  <c r="AN467" i="2"/>
  <c r="AO467" i="2" s="1"/>
  <c r="AF523" i="2"/>
  <c r="AP523" i="2" s="1"/>
  <c r="AN523" i="2"/>
  <c r="AO523" i="2" s="1"/>
  <c r="AF571" i="2"/>
  <c r="AP571" i="2" s="1"/>
  <c r="AN571" i="2"/>
  <c r="AO571" i="2" s="1"/>
  <c r="AF611" i="2"/>
  <c r="AP611" i="2" s="1"/>
  <c r="AN611" i="2"/>
  <c r="AO611" i="2" s="1"/>
  <c r="AF659" i="2"/>
  <c r="AP659" i="2" s="1"/>
  <c r="AN659" i="2"/>
  <c r="AO659" i="2" s="1"/>
  <c r="AF715" i="2"/>
  <c r="AP715" i="2" s="1"/>
  <c r="AN715" i="2"/>
  <c r="AO715" i="2" s="1"/>
  <c r="AF763" i="2"/>
  <c r="AP763" i="2" s="1"/>
  <c r="AN763" i="2"/>
  <c r="AO763" i="2" s="1"/>
  <c r="AF827" i="2"/>
  <c r="AP827" i="2" s="1"/>
  <c r="AN827" i="2"/>
  <c r="AO827" i="2" s="1"/>
  <c r="AF875" i="2"/>
  <c r="AP875" i="2" s="1"/>
  <c r="AN875" i="2"/>
  <c r="AO875" i="2" s="1"/>
  <c r="AF923" i="2"/>
  <c r="AP923" i="2" s="1"/>
  <c r="AN923" i="2"/>
  <c r="AO923" i="2" s="1"/>
  <c r="AF971" i="2"/>
  <c r="AP971" i="2" s="1"/>
  <c r="AN971" i="2"/>
  <c r="AO971" i="2" s="1"/>
  <c r="AF1011" i="2"/>
  <c r="AP1011" i="2" s="1"/>
  <c r="AN1011" i="2"/>
  <c r="AO1011" i="2" s="1"/>
  <c r="AF1059" i="2"/>
  <c r="AP1059" i="2" s="1"/>
  <c r="AN1059" i="2"/>
  <c r="AO1059" i="2" s="1"/>
  <c r="AF1107" i="2"/>
  <c r="AP1107" i="2" s="1"/>
  <c r="AN1107" i="2"/>
  <c r="AO1107" i="2" s="1"/>
  <c r="AF1139" i="2"/>
  <c r="AP1139" i="2" s="1"/>
  <c r="AN1139" i="2"/>
  <c r="AO1139" i="2" s="1"/>
  <c r="AF1171" i="2"/>
  <c r="AP1171" i="2" s="1"/>
  <c r="AN1171" i="2"/>
  <c r="AO1171" i="2" s="1"/>
  <c r="AF9" i="2"/>
  <c r="AP9" i="2" s="1"/>
  <c r="AN9" i="2"/>
  <c r="AO9" i="2" s="1"/>
  <c r="AF17" i="2"/>
  <c r="AP17" i="2" s="1"/>
  <c r="AN17" i="2"/>
  <c r="AO17" i="2" s="1"/>
  <c r="AF25" i="2"/>
  <c r="AP25" i="2" s="1"/>
  <c r="AN25" i="2"/>
  <c r="AO25" i="2" s="1"/>
  <c r="AF33" i="2"/>
  <c r="AP33" i="2" s="1"/>
  <c r="AN33" i="2"/>
  <c r="AO33" i="2" s="1"/>
  <c r="AF41" i="2"/>
  <c r="AP41" i="2" s="1"/>
  <c r="AN41" i="2"/>
  <c r="AO41" i="2" s="1"/>
  <c r="AF49" i="2"/>
  <c r="AP49" i="2" s="1"/>
  <c r="AN49" i="2"/>
  <c r="AO49" i="2" s="1"/>
  <c r="AF57" i="2"/>
  <c r="AP57" i="2" s="1"/>
  <c r="AN57" i="2"/>
  <c r="AO57" i="2" s="1"/>
  <c r="AF65" i="2"/>
  <c r="AP65" i="2" s="1"/>
  <c r="AN65" i="2"/>
  <c r="AO65" i="2" s="1"/>
  <c r="AF73" i="2"/>
  <c r="AP73" i="2" s="1"/>
  <c r="AN73" i="2"/>
  <c r="AO73" i="2" s="1"/>
  <c r="AF81" i="2"/>
  <c r="AP81" i="2" s="1"/>
  <c r="AN81" i="2"/>
  <c r="AO81" i="2" s="1"/>
  <c r="AF89" i="2"/>
  <c r="AP89" i="2" s="1"/>
  <c r="AN89" i="2"/>
  <c r="AO89" i="2" s="1"/>
  <c r="AF97" i="2"/>
  <c r="AP97" i="2" s="1"/>
  <c r="AN97" i="2"/>
  <c r="AO97" i="2" s="1"/>
  <c r="AF105" i="2"/>
  <c r="AP105" i="2" s="1"/>
  <c r="AN105" i="2"/>
  <c r="AO105" i="2" s="1"/>
  <c r="AF113" i="2"/>
  <c r="AP113" i="2" s="1"/>
  <c r="AN113" i="2"/>
  <c r="AO113" i="2" s="1"/>
  <c r="AF121" i="2"/>
  <c r="AP121" i="2" s="1"/>
  <c r="AN121" i="2"/>
  <c r="AO121" i="2" s="1"/>
  <c r="AF129" i="2"/>
  <c r="AP129" i="2" s="1"/>
  <c r="AN129" i="2"/>
  <c r="AO129" i="2" s="1"/>
  <c r="AF137" i="2"/>
  <c r="AP137" i="2" s="1"/>
  <c r="AN137" i="2"/>
  <c r="AO137" i="2" s="1"/>
  <c r="AF145" i="2"/>
  <c r="AP145" i="2" s="1"/>
  <c r="AN145" i="2"/>
  <c r="AO145" i="2" s="1"/>
  <c r="AF153" i="2"/>
  <c r="AP153" i="2" s="1"/>
  <c r="AN153" i="2"/>
  <c r="AO153" i="2" s="1"/>
  <c r="AF161" i="2"/>
  <c r="AP161" i="2" s="1"/>
  <c r="AN161" i="2"/>
  <c r="AO161" i="2" s="1"/>
  <c r="AF169" i="2"/>
  <c r="AP169" i="2" s="1"/>
  <c r="AN169" i="2"/>
  <c r="AO169" i="2" s="1"/>
  <c r="AF177" i="2"/>
  <c r="AP177" i="2" s="1"/>
  <c r="AN177" i="2"/>
  <c r="AO177" i="2" s="1"/>
  <c r="AF185" i="2"/>
  <c r="AP185" i="2" s="1"/>
  <c r="AN185" i="2"/>
  <c r="AO185" i="2" s="1"/>
  <c r="AF193" i="2"/>
  <c r="AP193" i="2" s="1"/>
  <c r="AN193" i="2"/>
  <c r="AO193" i="2" s="1"/>
  <c r="AF201" i="2"/>
  <c r="AP201" i="2" s="1"/>
  <c r="AN201" i="2"/>
  <c r="AO201" i="2" s="1"/>
  <c r="AF209" i="2"/>
  <c r="AP209" i="2" s="1"/>
  <c r="AN209" i="2"/>
  <c r="AO209" i="2" s="1"/>
  <c r="AF217" i="2"/>
  <c r="AP217" i="2" s="1"/>
  <c r="AN217" i="2"/>
  <c r="AO217" i="2" s="1"/>
  <c r="AF225" i="2"/>
  <c r="AP225" i="2" s="1"/>
  <c r="AN225" i="2"/>
  <c r="AO225" i="2" s="1"/>
  <c r="AF233" i="2"/>
  <c r="AP233" i="2" s="1"/>
  <c r="AN233" i="2"/>
  <c r="AO233" i="2" s="1"/>
  <c r="AF241" i="2"/>
  <c r="AP241" i="2" s="1"/>
  <c r="AN241" i="2"/>
  <c r="AO241" i="2" s="1"/>
  <c r="AF249" i="2"/>
  <c r="AP249" i="2" s="1"/>
  <c r="AN249" i="2"/>
  <c r="AO249" i="2" s="1"/>
  <c r="AF257" i="2"/>
  <c r="AP257" i="2" s="1"/>
  <c r="AN257" i="2"/>
  <c r="AO257" i="2" s="1"/>
  <c r="AF265" i="2"/>
  <c r="AP265" i="2" s="1"/>
  <c r="AN265" i="2"/>
  <c r="AO265" i="2" s="1"/>
  <c r="AF273" i="2"/>
  <c r="AP273" i="2" s="1"/>
  <c r="AN273" i="2"/>
  <c r="AO273" i="2" s="1"/>
  <c r="AF281" i="2"/>
  <c r="AP281" i="2" s="1"/>
  <c r="AN281" i="2"/>
  <c r="AO281" i="2" s="1"/>
  <c r="AF289" i="2"/>
  <c r="AP289" i="2" s="1"/>
  <c r="AN289" i="2"/>
  <c r="AO289" i="2" s="1"/>
  <c r="AF297" i="2"/>
  <c r="AP297" i="2" s="1"/>
  <c r="AN297" i="2"/>
  <c r="AO297" i="2" s="1"/>
  <c r="AF305" i="2"/>
  <c r="AP305" i="2" s="1"/>
  <c r="AN305" i="2"/>
  <c r="AO305" i="2" s="1"/>
  <c r="AF313" i="2"/>
  <c r="AP313" i="2" s="1"/>
  <c r="AN313" i="2"/>
  <c r="AO313" i="2" s="1"/>
  <c r="AF321" i="2"/>
  <c r="AP321" i="2" s="1"/>
  <c r="AN321" i="2"/>
  <c r="AO321" i="2" s="1"/>
  <c r="AF329" i="2"/>
  <c r="AP329" i="2" s="1"/>
  <c r="AN329" i="2"/>
  <c r="AO329" i="2" s="1"/>
  <c r="AF337" i="2"/>
  <c r="AP337" i="2" s="1"/>
  <c r="AN337" i="2"/>
  <c r="AO337" i="2" s="1"/>
  <c r="AF345" i="2"/>
  <c r="AP345" i="2" s="1"/>
  <c r="AN345" i="2"/>
  <c r="AO345" i="2" s="1"/>
  <c r="AF353" i="2"/>
  <c r="AP353" i="2" s="1"/>
  <c r="AN353" i="2"/>
  <c r="AO353" i="2" s="1"/>
  <c r="AF361" i="2"/>
  <c r="AP361" i="2" s="1"/>
  <c r="AN361" i="2"/>
  <c r="AO361" i="2" s="1"/>
  <c r="AF369" i="2"/>
  <c r="AP369" i="2" s="1"/>
  <c r="AN369" i="2"/>
  <c r="AO369" i="2" s="1"/>
  <c r="AF377" i="2"/>
  <c r="AP377" i="2" s="1"/>
  <c r="AN377" i="2"/>
  <c r="AO377" i="2" s="1"/>
  <c r="AF385" i="2"/>
  <c r="AP385" i="2" s="1"/>
  <c r="AN385" i="2"/>
  <c r="AO385" i="2" s="1"/>
  <c r="AF393" i="2"/>
  <c r="AP393" i="2" s="1"/>
  <c r="AN393" i="2"/>
  <c r="AO393" i="2" s="1"/>
  <c r="AF401" i="2"/>
  <c r="AP401" i="2" s="1"/>
  <c r="AN401" i="2"/>
  <c r="AO401" i="2" s="1"/>
  <c r="AF409" i="2"/>
  <c r="AP409" i="2" s="1"/>
  <c r="AN409" i="2"/>
  <c r="AO409" i="2" s="1"/>
  <c r="AF417" i="2"/>
  <c r="AP417" i="2" s="1"/>
  <c r="AN417" i="2"/>
  <c r="AO417" i="2" s="1"/>
  <c r="AF425" i="2"/>
  <c r="AP425" i="2" s="1"/>
  <c r="AN425" i="2"/>
  <c r="AO425" i="2" s="1"/>
  <c r="AF433" i="2"/>
  <c r="AP433" i="2" s="1"/>
  <c r="AN433" i="2"/>
  <c r="AO433" i="2" s="1"/>
  <c r="AF441" i="2"/>
  <c r="AP441" i="2" s="1"/>
  <c r="AN441" i="2"/>
  <c r="AO441" i="2" s="1"/>
  <c r="AF449" i="2"/>
  <c r="AP449" i="2" s="1"/>
  <c r="AN449" i="2"/>
  <c r="AO449" i="2" s="1"/>
  <c r="AF457" i="2"/>
  <c r="AP457" i="2" s="1"/>
  <c r="AN457" i="2"/>
  <c r="AO457" i="2" s="1"/>
  <c r="AF465" i="2"/>
  <c r="AP465" i="2" s="1"/>
  <c r="AN465" i="2"/>
  <c r="AO465" i="2" s="1"/>
  <c r="AF473" i="2"/>
  <c r="AP473" i="2" s="1"/>
  <c r="AN473" i="2"/>
  <c r="AO473" i="2" s="1"/>
  <c r="AF481" i="2"/>
  <c r="AP481" i="2" s="1"/>
  <c r="AN481" i="2"/>
  <c r="AO481" i="2" s="1"/>
  <c r="AF489" i="2"/>
  <c r="AP489" i="2" s="1"/>
  <c r="AN489" i="2"/>
  <c r="AO489" i="2" s="1"/>
  <c r="AF497" i="2"/>
  <c r="AP497" i="2" s="1"/>
  <c r="AN497" i="2"/>
  <c r="AO497" i="2" s="1"/>
  <c r="AF505" i="2"/>
  <c r="AP505" i="2" s="1"/>
  <c r="AN505" i="2"/>
  <c r="AO505" i="2" s="1"/>
  <c r="AF513" i="2"/>
  <c r="AP513" i="2" s="1"/>
  <c r="AN513" i="2"/>
  <c r="AO513" i="2" s="1"/>
  <c r="AF521" i="2"/>
  <c r="AP521" i="2" s="1"/>
  <c r="AN521" i="2"/>
  <c r="AO521" i="2" s="1"/>
  <c r="AF529" i="2"/>
  <c r="AP529" i="2" s="1"/>
  <c r="AN529" i="2"/>
  <c r="AO529" i="2" s="1"/>
  <c r="AF537" i="2"/>
  <c r="AP537" i="2" s="1"/>
  <c r="AN537" i="2"/>
  <c r="AO537" i="2" s="1"/>
  <c r="AF545" i="2"/>
  <c r="AP545" i="2" s="1"/>
  <c r="AN545" i="2"/>
  <c r="AO545" i="2" s="1"/>
  <c r="AF553" i="2"/>
  <c r="AP553" i="2" s="1"/>
  <c r="AN553" i="2"/>
  <c r="AO553" i="2" s="1"/>
  <c r="AF561" i="2"/>
  <c r="AP561" i="2" s="1"/>
  <c r="AN561" i="2"/>
  <c r="AO561" i="2" s="1"/>
  <c r="AF569" i="2"/>
  <c r="AP569" i="2" s="1"/>
  <c r="AN569" i="2"/>
  <c r="AO569" i="2" s="1"/>
  <c r="AF577" i="2"/>
  <c r="AP577" i="2" s="1"/>
  <c r="AN577" i="2"/>
  <c r="AO577" i="2" s="1"/>
  <c r="AF585" i="2"/>
  <c r="AP585" i="2" s="1"/>
  <c r="AN585" i="2"/>
  <c r="AO585" i="2" s="1"/>
  <c r="AF593" i="2"/>
  <c r="AP593" i="2" s="1"/>
  <c r="AN593" i="2"/>
  <c r="AO593" i="2" s="1"/>
  <c r="AF601" i="2"/>
  <c r="AP601" i="2" s="1"/>
  <c r="AN601" i="2"/>
  <c r="AO601" i="2" s="1"/>
  <c r="AF609" i="2"/>
  <c r="AP609" i="2" s="1"/>
  <c r="AN609" i="2"/>
  <c r="AO609" i="2" s="1"/>
  <c r="AF617" i="2"/>
  <c r="AP617" i="2" s="1"/>
  <c r="AN617" i="2"/>
  <c r="AO617" i="2" s="1"/>
  <c r="AF625" i="2"/>
  <c r="AP625" i="2" s="1"/>
  <c r="AN625" i="2"/>
  <c r="AO625" i="2" s="1"/>
  <c r="AF633" i="2"/>
  <c r="AP633" i="2" s="1"/>
  <c r="AN633" i="2"/>
  <c r="AO633" i="2" s="1"/>
  <c r="AF641" i="2"/>
  <c r="AP641" i="2" s="1"/>
  <c r="AN641" i="2"/>
  <c r="AO641" i="2" s="1"/>
  <c r="AF649" i="2"/>
  <c r="AP649" i="2" s="1"/>
  <c r="AN649" i="2"/>
  <c r="AO649" i="2" s="1"/>
  <c r="AF657" i="2"/>
  <c r="AP657" i="2" s="1"/>
  <c r="AN657" i="2"/>
  <c r="AO657" i="2" s="1"/>
  <c r="AF665" i="2"/>
  <c r="AP665" i="2" s="1"/>
  <c r="AN665" i="2"/>
  <c r="AO665" i="2" s="1"/>
  <c r="AF673" i="2"/>
  <c r="AP673" i="2" s="1"/>
  <c r="AN673" i="2"/>
  <c r="AO673" i="2" s="1"/>
  <c r="AF681" i="2"/>
  <c r="AP681" i="2" s="1"/>
  <c r="AN681" i="2"/>
  <c r="AO681" i="2" s="1"/>
  <c r="AF689" i="2"/>
  <c r="AP689" i="2" s="1"/>
  <c r="AN689" i="2"/>
  <c r="AO689" i="2" s="1"/>
  <c r="AF697" i="2"/>
  <c r="AP697" i="2" s="1"/>
  <c r="AN697" i="2"/>
  <c r="AO697" i="2" s="1"/>
  <c r="AF705" i="2"/>
  <c r="AP705" i="2" s="1"/>
  <c r="AN705" i="2"/>
  <c r="AO705" i="2" s="1"/>
  <c r="AF713" i="2"/>
  <c r="AP713" i="2" s="1"/>
  <c r="AN713" i="2"/>
  <c r="AO713" i="2" s="1"/>
  <c r="AF721" i="2"/>
  <c r="AP721" i="2" s="1"/>
  <c r="AN721" i="2"/>
  <c r="AO721" i="2" s="1"/>
  <c r="AF729" i="2"/>
  <c r="AP729" i="2" s="1"/>
  <c r="AN729" i="2"/>
  <c r="AO729" i="2" s="1"/>
  <c r="AF737" i="2"/>
  <c r="AP737" i="2" s="1"/>
  <c r="AN737" i="2"/>
  <c r="AO737" i="2" s="1"/>
  <c r="AF745" i="2"/>
  <c r="AP745" i="2" s="1"/>
  <c r="AN745" i="2"/>
  <c r="AO745" i="2" s="1"/>
  <c r="AF753" i="2"/>
  <c r="AP753" i="2" s="1"/>
  <c r="AN753" i="2"/>
  <c r="AO753" i="2" s="1"/>
  <c r="AF761" i="2"/>
  <c r="AP761" i="2" s="1"/>
  <c r="AN761" i="2"/>
  <c r="AO761" i="2" s="1"/>
  <c r="AF769" i="2"/>
  <c r="AP769" i="2" s="1"/>
  <c r="AN769" i="2"/>
  <c r="AO769" i="2" s="1"/>
  <c r="AF777" i="2"/>
  <c r="AP777" i="2" s="1"/>
  <c r="AN777" i="2"/>
  <c r="AO777" i="2" s="1"/>
  <c r="AF785" i="2"/>
  <c r="AP785" i="2" s="1"/>
  <c r="AN785" i="2"/>
  <c r="AO785" i="2" s="1"/>
  <c r="AF793" i="2"/>
  <c r="AP793" i="2" s="1"/>
  <c r="AN793" i="2"/>
  <c r="AO793" i="2" s="1"/>
  <c r="AF801" i="2"/>
  <c r="AP801" i="2" s="1"/>
  <c r="AN801" i="2"/>
  <c r="AO801" i="2" s="1"/>
  <c r="AF809" i="2"/>
  <c r="AP809" i="2" s="1"/>
  <c r="AN809" i="2"/>
  <c r="AO809" i="2" s="1"/>
  <c r="AF817" i="2"/>
  <c r="AP817" i="2" s="1"/>
  <c r="AN817" i="2"/>
  <c r="AO817" i="2" s="1"/>
  <c r="AF825" i="2"/>
  <c r="AP825" i="2" s="1"/>
  <c r="AN825" i="2"/>
  <c r="AO825" i="2" s="1"/>
  <c r="AF833" i="2"/>
  <c r="AP833" i="2" s="1"/>
  <c r="AN833" i="2"/>
  <c r="AO833" i="2" s="1"/>
  <c r="AF841" i="2"/>
  <c r="AP841" i="2" s="1"/>
  <c r="AN841" i="2"/>
  <c r="AO841" i="2" s="1"/>
  <c r="AF849" i="2"/>
  <c r="AP849" i="2" s="1"/>
  <c r="AN849" i="2"/>
  <c r="AO849" i="2" s="1"/>
  <c r="AF857" i="2"/>
  <c r="AP857" i="2" s="1"/>
  <c r="AN857" i="2"/>
  <c r="AO857" i="2" s="1"/>
  <c r="AF865" i="2"/>
  <c r="AP865" i="2" s="1"/>
  <c r="AN865" i="2"/>
  <c r="AO865" i="2" s="1"/>
  <c r="AF873" i="2"/>
  <c r="AP873" i="2" s="1"/>
  <c r="AN873" i="2"/>
  <c r="AO873" i="2" s="1"/>
  <c r="AF881" i="2"/>
  <c r="AP881" i="2" s="1"/>
  <c r="AN881" i="2"/>
  <c r="AO881" i="2" s="1"/>
  <c r="AF889" i="2"/>
  <c r="AP889" i="2" s="1"/>
  <c r="AN889" i="2"/>
  <c r="AO889" i="2" s="1"/>
  <c r="AF897" i="2"/>
  <c r="AP897" i="2" s="1"/>
  <c r="AN897" i="2"/>
  <c r="AO897" i="2" s="1"/>
  <c r="AF905" i="2"/>
  <c r="AP905" i="2" s="1"/>
  <c r="AN905" i="2"/>
  <c r="AO905" i="2" s="1"/>
  <c r="AF913" i="2"/>
  <c r="AP913" i="2" s="1"/>
  <c r="AN913" i="2"/>
  <c r="AO913" i="2" s="1"/>
  <c r="AF921" i="2"/>
  <c r="AP921" i="2" s="1"/>
  <c r="AN921" i="2"/>
  <c r="AO921" i="2" s="1"/>
  <c r="AF929" i="2"/>
  <c r="AP929" i="2" s="1"/>
  <c r="AN929" i="2"/>
  <c r="AO929" i="2" s="1"/>
  <c r="AF937" i="2"/>
  <c r="AP937" i="2" s="1"/>
  <c r="AN937" i="2"/>
  <c r="AO937" i="2" s="1"/>
  <c r="AF945" i="2"/>
  <c r="AP945" i="2" s="1"/>
  <c r="AN945" i="2"/>
  <c r="AO945" i="2" s="1"/>
  <c r="AF953" i="2"/>
  <c r="AP953" i="2" s="1"/>
  <c r="AN953" i="2"/>
  <c r="AO953" i="2" s="1"/>
  <c r="AF961" i="2"/>
  <c r="AP961" i="2" s="1"/>
  <c r="AN961" i="2"/>
  <c r="AO961" i="2" s="1"/>
  <c r="AF969" i="2"/>
  <c r="AP969" i="2" s="1"/>
  <c r="AN969" i="2"/>
  <c r="AO969" i="2" s="1"/>
  <c r="AF977" i="2"/>
  <c r="AP977" i="2" s="1"/>
  <c r="AN977" i="2"/>
  <c r="AO977" i="2" s="1"/>
  <c r="AF985" i="2"/>
  <c r="AP985" i="2" s="1"/>
  <c r="AN985" i="2"/>
  <c r="AO985" i="2" s="1"/>
  <c r="AF993" i="2"/>
  <c r="AP993" i="2" s="1"/>
  <c r="AN993" i="2"/>
  <c r="AO993" i="2" s="1"/>
  <c r="AF1001" i="2"/>
  <c r="AP1001" i="2" s="1"/>
  <c r="AN1001" i="2"/>
  <c r="AO1001" i="2" s="1"/>
  <c r="AF1009" i="2"/>
  <c r="AP1009" i="2" s="1"/>
  <c r="AN1009" i="2"/>
  <c r="AO1009" i="2" s="1"/>
  <c r="AF1017" i="2"/>
  <c r="AP1017" i="2" s="1"/>
  <c r="AN1017" i="2"/>
  <c r="AO1017" i="2" s="1"/>
  <c r="AF1025" i="2"/>
  <c r="AP1025" i="2" s="1"/>
  <c r="AN1025" i="2"/>
  <c r="AO1025" i="2" s="1"/>
  <c r="AF1033" i="2"/>
  <c r="AP1033" i="2" s="1"/>
  <c r="AN1033" i="2"/>
  <c r="AO1033" i="2" s="1"/>
  <c r="AF1041" i="2"/>
  <c r="AP1041" i="2" s="1"/>
  <c r="AN1041" i="2"/>
  <c r="AO1041" i="2" s="1"/>
  <c r="AF1049" i="2"/>
  <c r="AP1049" i="2" s="1"/>
  <c r="AN1049" i="2"/>
  <c r="AO1049" i="2" s="1"/>
  <c r="AF1057" i="2"/>
  <c r="AP1057" i="2" s="1"/>
  <c r="AN1057" i="2"/>
  <c r="AO1057" i="2" s="1"/>
  <c r="AF1065" i="2"/>
  <c r="AP1065" i="2" s="1"/>
  <c r="AN1065" i="2"/>
  <c r="AO1065" i="2" s="1"/>
  <c r="AF1073" i="2"/>
  <c r="AP1073" i="2" s="1"/>
  <c r="AN1073" i="2"/>
  <c r="AO1073" i="2" s="1"/>
  <c r="AF1081" i="2"/>
  <c r="AP1081" i="2" s="1"/>
  <c r="AN1081" i="2"/>
  <c r="AO1081" i="2" s="1"/>
  <c r="AF1089" i="2"/>
  <c r="AP1089" i="2" s="1"/>
  <c r="AN1089" i="2"/>
  <c r="AO1089" i="2" s="1"/>
  <c r="AF1097" i="2"/>
  <c r="AP1097" i="2" s="1"/>
  <c r="AN1097" i="2"/>
  <c r="AO1097" i="2" s="1"/>
  <c r="AF1105" i="2"/>
  <c r="AP1105" i="2" s="1"/>
  <c r="AN1105" i="2"/>
  <c r="AO1105" i="2" s="1"/>
  <c r="AF1113" i="2"/>
  <c r="AP1113" i="2" s="1"/>
  <c r="AN1113" i="2"/>
  <c r="AO1113" i="2" s="1"/>
  <c r="AF1121" i="2"/>
  <c r="AP1121" i="2" s="1"/>
  <c r="AN1121" i="2"/>
  <c r="AO1121" i="2" s="1"/>
  <c r="AF1129" i="2"/>
  <c r="AP1129" i="2" s="1"/>
  <c r="AN1129" i="2"/>
  <c r="AO1129" i="2" s="1"/>
  <c r="AF1137" i="2"/>
  <c r="AP1137" i="2" s="1"/>
  <c r="AN1137" i="2"/>
  <c r="AO1137" i="2" s="1"/>
  <c r="AF1145" i="2"/>
  <c r="AP1145" i="2" s="1"/>
  <c r="AN1145" i="2"/>
  <c r="AO1145" i="2" s="1"/>
  <c r="AF1153" i="2"/>
  <c r="AP1153" i="2" s="1"/>
  <c r="AN1153" i="2"/>
  <c r="AO1153" i="2" s="1"/>
  <c r="AF1161" i="2"/>
  <c r="AP1161" i="2" s="1"/>
  <c r="AN1161" i="2"/>
  <c r="AO1161" i="2" s="1"/>
  <c r="AF1169" i="2"/>
  <c r="AP1169" i="2" s="1"/>
  <c r="AN1169" i="2"/>
  <c r="AO1169" i="2" s="1"/>
  <c r="AF1177" i="2"/>
  <c r="AP1177" i="2" s="1"/>
  <c r="AN1177" i="2"/>
  <c r="AO1177" i="2" s="1"/>
  <c r="AF1185" i="2"/>
  <c r="AP1185" i="2" s="1"/>
  <c r="AN1185" i="2"/>
  <c r="AO1185" i="2" s="1"/>
  <c r="AF1193" i="2"/>
  <c r="AP1193" i="2" s="1"/>
  <c r="AN1193" i="2"/>
  <c r="AO1193" i="2" s="1"/>
  <c r="AF1201" i="2"/>
  <c r="AP1201" i="2" s="1"/>
  <c r="AN1201" i="2"/>
  <c r="AO1201" i="2" s="1"/>
  <c r="AR1169" i="2" l="1"/>
  <c r="AQ1169" i="2"/>
  <c r="AR1009" i="2"/>
  <c r="AQ1009" i="2"/>
  <c r="AR881" i="2"/>
  <c r="AQ881" i="2"/>
  <c r="AR753" i="2"/>
  <c r="AQ753" i="2"/>
  <c r="AR625" i="2"/>
  <c r="AQ625" i="2"/>
  <c r="AR465" i="2"/>
  <c r="AQ465" i="2"/>
  <c r="AR305" i="2"/>
  <c r="AQ305" i="2"/>
  <c r="AR145" i="2"/>
  <c r="AQ145" i="2"/>
  <c r="AR923" i="2"/>
  <c r="AQ923" i="2"/>
  <c r="AR131" i="2"/>
  <c r="AQ131" i="2"/>
  <c r="AR1064" i="2"/>
  <c r="AQ1064" i="2"/>
  <c r="AR936" i="2"/>
  <c r="AQ936" i="2"/>
  <c r="AR808" i="2"/>
  <c r="AQ808" i="2"/>
  <c r="AR712" i="2"/>
  <c r="AQ712" i="2"/>
  <c r="AR552" i="2"/>
  <c r="AQ552" i="2"/>
  <c r="AR456" i="2"/>
  <c r="AQ456" i="2"/>
  <c r="AR360" i="2"/>
  <c r="AQ360" i="2"/>
  <c r="AR296" i="2"/>
  <c r="AQ296" i="2"/>
  <c r="AR168" i="2"/>
  <c r="AQ168" i="2"/>
  <c r="AR1143" i="2"/>
  <c r="AQ1143" i="2"/>
  <c r="AR1193" i="2"/>
  <c r="AQ1193" i="2"/>
  <c r="AR1161" i="2"/>
  <c r="AQ1161" i="2"/>
  <c r="AR1129" i="2"/>
  <c r="AQ1129" i="2"/>
  <c r="AR1097" i="2"/>
  <c r="AQ1097" i="2"/>
  <c r="AR1065" i="2"/>
  <c r="AQ1065" i="2"/>
  <c r="AR1033" i="2"/>
  <c r="AQ1033" i="2"/>
  <c r="AR1001" i="2"/>
  <c r="AQ1001" i="2"/>
  <c r="AR969" i="2"/>
  <c r="AQ969" i="2"/>
  <c r="AR937" i="2"/>
  <c r="AQ937" i="2"/>
  <c r="AR905" i="2"/>
  <c r="AQ905" i="2"/>
  <c r="AR873" i="2"/>
  <c r="AQ873" i="2"/>
  <c r="AR841" i="2"/>
  <c r="AQ841" i="2"/>
  <c r="AR809" i="2"/>
  <c r="AQ809" i="2"/>
  <c r="AR777" i="2"/>
  <c r="AQ777" i="2"/>
  <c r="AR745" i="2"/>
  <c r="AQ745" i="2"/>
  <c r="AR713" i="2"/>
  <c r="AQ713" i="2"/>
  <c r="AR681" i="2"/>
  <c r="AQ681" i="2"/>
  <c r="AR649" i="2"/>
  <c r="AQ649" i="2"/>
  <c r="AR617" i="2"/>
  <c r="AQ617" i="2"/>
  <c r="AR585" i="2"/>
  <c r="AQ585" i="2"/>
  <c r="AR553" i="2"/>
  <c r="AQ553" i="2"/>
  <c r="AR521" i="2"/>
  <c r="AQ521" i="2"/>
  <c r="AR489" i="2"/>
  <c r="AQ489" i="2"/>
  <c r="AR457" i="2"/>
  <c r="AQ457" i="2"/>
  <c r="AR425" i="2"/>
  <c r="AQ425" i="2"/>
  <c r="AR393" i="2"/>
  <c r="AQ393" i="2"/>
  <c r="AR361" i="2"/>
  <c r="AQ361" i="2"/>
  <c r="AR329" i="2"/>
  <c r="AQ329" i="2"/>
  <c r="AR297" i="2"/>
  <c r="AQ297" i="2"/>
  <c r="AR265" i="2"/>
  <c r="AQ265" i="2"/>
  <c r="AR233" i="2"/>
  <c r="AQ233" i="2"/>
  <c r="AR201" i="2"/>
  <c r="AQ201" i="2"/>
  <c r="AR169" i="2"/>
  <c r="AQ169" i="2"/>
  <c r="AR137" i="2"/>
  <c r="AQ137" i="2"/>
  <c r="AR105" i="2"/>
  <c r="AQ105" i="2"/>
  <c r="AR73" i="2"/>
  <c r="AQ73" i="2"/>
  <c r="AR41" i="2"/>
  <c r="AQ41" i="2"/>
  <c r="AR9" i="2"/>
  <c r="AQ9" i="2"/>
  <c r="AR1059" i="2"/>
  <c r="AQ1059" i="2"/>
  <c r="AR875" i="2"/>
  <c r="AQ875" i="2"/>
  <c r="AR659" i="2"/>
  <c r="AQ659" i="2"/>
  <c r="AR467" i="2"/>
  <c r="AQ467" i="2"/>
  <c r="AR283" i="2"/>
  <c r="AQ283" i="2"/>
  <c r="AR99" i="2"/>
  <c r="AQ99" i="2"/>
  <c r="AR1184" i="2"/>
  <c r="AQ1184" i="2"/>
  <c r="AR1152" i="2"/>
  <c r="AQ1152" i="2"/>
  <c r="AR1120" i="2"/>
  <c r="AQ1120" i="2"/>
  <c r="AQ1088" i="2"/>
  <c r="AR1088" i="2"/>
  <c r="AR1056" i="2"/>
  <c r="AQ1056" i="2"/>
  <c r="AR1024" i="2"/>
  <c r="AQ1024" i="2"/>
  <c r="AR992" i="2"/>
  <c r="AQ992" i="2"/>
  <c r="AR960" i="2"/>
  <c r="AQ960" i="2"/>
  <c r="AR928" i="2"/>
  <c r="AQ928" i="2"/>
  <c r="AR896" i="2"/>
  <c r="AQ896" i="2"/>
  <c r="AR864" i="2"/>
  <c r="AQ864" i="2"/>
  <c r="AR832" i="2"/>
  <c r="AQ832" i="2"/>
  <c r="AR800" i="2"/>
  <c r="AQ800" i="2"/>
  <c r="AR768" i="2"/>
  <c r="AQ768" i="2"/>
  <c r="AR736" i="2"/>
  <c r="AQ736" i="2"/>
  <c r="AR704" i="2"/>
  <c r="AQ704" i="2"/>
  <c r="AR672" i="2"/>
  <c r="AQ672" i="2"/>
  <c r="AR640" i="2"/>
  <c r="AQ640" i="2"/>
  <c r="AR608" i="2"/>
  <c r="AQ608" i="2"/>
  <c r="AR576" i="2"/>
  <c r="AQ576" i="2"/>
  <c r="AR544" i="2"/>
  <c r="AQ544" i="2"/>
  <c r="AR512" i="2"/>
  <c r="AQ512" i="2"/>
  <c r="AR480" i="2"/>
  <c r="AQ480" i="2"/>
  <c r="AR448" i="2"/>
  <c r="AQ448" i="2"/>
  <c r="AR416" i="2"/>
  <c r="AQ416" i="2"/>
  <c r="AR384" i="2"/>
  <c r="AQ384" i="2"/>
  <c r="AR352" i="2"/>
  <c r="AQ352" i="2"/>
  <c r="AR320" i="2"/>
  <c r="AQ320" i="2"/>
  <c r="AR288" i="2"/>
  <c r="AQ288" i="2"/>
  <c r="AR256" i="2"/>
  <c r="AQ256" i="2"/>
  <c r="AR224" i="2"/>
  <c r="AQ224" i="2"/>
  <c r="AR192" i="2"/>
  <c r="AQ192" i="2"/>
  <c r="AR160" i="2"/>
  <c r="AQ160" i="2"/>
  <c r="AR128" i="2"/>
  <c r="AQ128" i="2"/>
  <c r="AR96" i="2"/>
  <c r="AQ96" i="2"/>
  <c r="AR64" i="2"/>
  <c r="AQ64" i="2"/>
  <c r="AR32" i="2"/>
  <c r="AQ32" i="2"/>
  <c r="AR1027" i="2"/>
  <c r="AQ1027" i="2"/>
  <c r="AR787" i="2"/>
  <c r="AQ787" i="2"/>
  <c r="AR595" i="2"/>
  <c r="AQ595" i="2"/>
  <c r="AR371" i="2"/>
  <c r="AQ371" i="2"/>
  <c r="AR171" i="2"/>
  <c r="AQ171" i="2"/>
  <c r="AQ1199" i="2"/>
  <c r="AR1199" i="2"/>
  <c r="AR1167" i="2"/>
  <c r="AQ1167" i="2"/>
  <c r="AR1135" i="2"/>
  <c r="AQ1135" i="2"/>
  <c r="AR1103" i="2"/>
  <c r="AQ1103" i="2"/>
  <c r="AR1071" i="2"/>
  <c r="AQ1071" i="2"/>
  <c r="AR1039" i="2"/>
  <c r="AQ1039" i="2"/>
  <c r="AR1007" i="2"/>
  <c r="AQ1007" i="2"/>
  <c r="AR975" i="2"/>
  <c r="AQ975" i="2"/>
  <c r="AR943" i="2"/>
  <c r="AQ943" i="2"/>
  <c r="AR911" i="2"/>
  <c r="AQ911" i="2"/>
  <c r="AR879" i="2"/>
  <c r="AQ879" i="2"/>
  <c r="AR847" i="2"/>
  <c r="AQ847" i="2"/>
  <c r="AR815" i="2"/>
  <c r="AQ815" i="2"/>
  <c r="AR783" i="2"/>
  <c r="AQ783" i="2"/>
  <c r="AR751" i="2"/>
  <c r="AQ751" i="2"/>
  <c r="AR719" i="2"/>
  <c r="AQ719" i="2"/>
  <c r="AR687" i="2"/>
  <c r="AQ687" i="2"/>
  <c r="AR655" i="2"/>
  <c r="AQ655" i="2"/>
  <c r="AR623" i="2"/>
  <c r="AQ623" i="2"/>
  <c r="AR591" i="2"/>
  <c r="AQ591" i="2"/>
  <c r="AR559" i="2"/>
  <c r="AQ559" i="2"/>
  <c r="AR527" i="2"/>
  <c r="AQ527" i="2"/>
  <c r="AR495" i="2"/>
  <c r="AQ495" i="2"/>
  <c r="AR463" i="2"/>
  <c r="AQ463" i="2"/>
  <c r="AR431" i="2"/>
  <c r="AQ431" i="2"/>
  <c r="AR399" i="2"/>
  <c r="AQ399" i="2"/>
  <c r="AR367" i="2"/>
  <c r="AQ367" i="2"/>
  <c r="AR335" i="2"/>
  <c r="AQ335" i="2"/>
  <c r="AR303" i="2"/>
  <c r="AQ303" i="2"/>
  <c r="AR271" i="2"/>
  <c r="AQ271" i="2"/>
  <c r="AR239" i="2"/>
  <c r="AQ239" i="2"/>
  <c r="AR207" i="2"/>
  <c r="AQ207" i="2"/>
  <c r="AR175" i="2"/>
  <c r="AQ175" i="2"/>
  <c r="AR143" i="2"/>
  <c r="AQ143" i="2"/>
  <c r="AR111" i="2"/>
  <c r="AQ111" i="2"/>
  <c r="AR79" i="2"/>
  <c r="AQ79" i="2"/>
  <c r="AR47" i="2"/>
  <c r="AQ47" i="2"/>
  <c r="AR15" i="2"/>
  <c r="AQ15" i="2"/>
  <c r="AR1083" i="2"/>
  <c r="AQ1083" i="2"/>
  <c r="AR867" i="2"/>
  <c r="AQ867" i="2"/>
  <c r="AR635" i="2"/>
  <c r="AQ635" i="2"/>
  <c r="AR395" i="2"/>
  <c r="AQ395" i="2"/>
  <c r="AR139" i="2"/>
  <c r="AQ139" i="2"/>
  <c r="AR1190" i="2"/>
  <c r="AQ1190" i="2"/>
  <c r="AR1158" i="2"/>
  <c r="AQ1158" i="2"/>
  <c r="AR1126" i="2"/>
  <c r="AQ1126" i="2"/>
  <c r="AR1094" i="2"/>
  <c r="AQ1094" i="2"/>
  <c r="AR1062" i="2"/>
  <c r="AQ1062" i="2"/>
  <c r="AR1030" i="2"/>
  <c r="AQ1030" i="2"/>
  <c r="AR998" i="2"/>
  <c r="AQ998" i="2"/>
  <c r="AR966" i="2"/>
  <c r="AQ966" i="2"/>
  <c r="AR934" i="2"/>
  <c r="AQ934" i="2"/>
  <c r="AR902" i="2"/>
  <c r="AQ902" i="2"/>
  <c r="AR870" i="2"/>
  <c r="AQ870" i="2"/>
  <c r="AR838" i="2"/>
  <c r="AQ838" i="2"/>
  <c r="AR806" i="2"/>
  <c r="AQ806" i="2"/>
  <c r="AR774" i="2"/>
  <c r="AQ774" i="2"/>
  <c r="AR742" i="2"/>
  <c r="AQ742" i="2"/>
  <c r="AR710" i="2"/>
  <c r="AQ710" i="2"/>
  <c r="AR678" i="2"/>
  <c r="AQ678" i="2"/>
  <c r="AQ646" i="2"/>
  <c r="AR646" i="2"/>
  <c r="AR614" i="2"/>
  <c r="AQ614" i="2"/>
  <c r="AR582" i="2"/>
  <c r="AQ582" i="2"/>
  <c r="AQ550" i="2"/>
  <c r="AR550" i="2"/>
  <c r="AQ518" i="2"/>
  <c r="AR518" i="2"/>
  <c r="AR486" i="2"/>
  <c r="AQ486" i="2"/>
  <c r="AR454" i="2"/>
  <c r="AQ454" i="2"/>
  <c r="AR422" i="2"/>
  <c r="AQ422" i="2"/>
  <c r="AR390" i="2"/>
  <c r="AQ390" i="2"/>
  <c r="AR358" i="2"/>
  <c r="AQ358" i="2"/>
  <c r="AR326" i="2"/>
  <c r="AQ326" i="2"/>
  <c r="AR294" i="2"/>
  <c r="AQ294" i="2"/>
  <c r="AR262" i="2"/>
  <c r="AQ262" i="2"/>
  <c r="AR230" i="2"/>
  <c r="AQ230" i="2"/>
  <c r="AR198" i="2"/>
  <c r="AQ198" i="2"/>
  <c r="AR166" i="2"/>
  <c r="AQ166" i="2"/>
  <c r="AR134" i="2"/>
  <c r="AQ134" i="2"/>
  <c r="AR102" i="2"/>
  <c r="AQ102" i="2"/>
  <c r="AR70" i="2"/>
  <c r="AQ70" i="2"/>
  <c r="AR38" i="2"/>
  <c r="AQ38" i="2"/>
  <c r="AR6" i="2"/>
  <c r="AQ6" i="2"/>
  <c r="AR899" i="2"/>
  <c r="AQ899" i="2"/>
  <c r="AR515" i="2"/>
  <c r="AQ515" i="2"/>
  <c r="AR243" i="2"/>
  <c r="AQ243" i="2"/>
  <c r="AR1189" i="2"/>
  <c r="AQ1189" i="2"/>
  <c r="AR1157" i="2"/>
  <c r="AQ1157" i="2"/>
  <c r="AR1125" i="2"/>
  <c r="AQ1125" i="2"/>
  <c r="AR1093" i="2"/>
  <c r="AQ1093" i="2"/>
  <c r="AR1061" i="2"/>
  <c r="AQ1061" i="2"/>
  <c r="AR1029" i="2"/>
  <c r="AQ1029" i="2"/>
  <c r="AR997" i="2"/>
  <c r="AQ997" i="2"/>
  <c r="AR965" i="2"/>
  <c r="AQ965" i="2"/>
  <c r="AR933" i="2"/>
  <c r="AQ933" i="2"/>
  <c r="AR901" i="2"/>
  <c r="AQ901" i="2"/>
  <c r="AR869" i="2"/>
  <c r="AQ869" i="2"/>
  <c r="AR837" i="2"/>
  <c r="AQ837" i="2"/>
  <c r="AR805" i="2"/>
  <c r="AQ805" i="2"/>
  <c r="AR773" i="2"/>
  <c r="AQ773" i="2"/>
  <c r="AR741" i="2"/>
  <c r="AQ741" i="2"/>
  <c r="AR709" i="2"/>
  <c r="AQ709" i="2"/>
  <c r="AR677" i="2"/>
  <c r="AQ677" i="2"/>
  <c r="AR645" i="2"/>
  <c r="AQ645" i="2"/>
  <c r="AR613" i="2"/>
  <c r="AQ613" i="2"/>
  <c r="AR581" i="2"/>
  <c r="AQ581" i="2"/>
  <c r="AR549" i="2"/>
  <c r="AQ549" i="2"/>
  <c r="AR517" i="2"/>
  <c r="AQ517" i="2"/>
  <c r="AR485" i="2"/>
  <c r="AQ485" i="2"/>
  <c r="AR453" i="2"/>
  <c r="AQ453" i="2"/>
  <c r="AR421" i="2"/>
  <c r="AQ421" i="2"/>
  <c r="AR389" i="2"/>
  <c r="AQ389" i="2"/>
  <c r="AR357" i="2"/>
  <c r="AQ357" i="2"/>
  <c r="AR325" i="2"/>
  <c r="AQ325" i="2"/>
  <c r="AR293" i="2"/>
  <c r="AQ293" i="2"/>
  <c r="AR261" i="2"/>
  <c r="AQ261" i="2"/>
  <c r="AR229" i="2"/>
  <c r="AQ229" i="2"/>
  <c r="AR197" i="2"/>
  <c r="AQ197" i="2"/>
  <c r="AR165" i="2"/>
  <c r="AQ165" i="2"/>
  <c r="AR133" i="2"/>
  <c r="AQ133" i="2"/>
  <c r="AR101" i="2"/>
  <c r="AQ101" i="2"/>
  <c r="AR69" i="2"/>
  <c r="AQ69" i="2"/>
  <c r="AR37" i="2"/>
  <c r="AQ37" i="2"/>
  <c r="AR5" i="2"/>
  <c r="AQ5" i="2"/>
  <c r="AR1051" i="2"/>
  <c r="AQ1051" i="2"/>
  <c r="AR859" i="2"/>
  <c r="AQ859" i="2"/>
  <c r="AR667" i="2"/>
  <c r="AQ667" i="2"/>
  <c r="AR491" i="2"/>
  <c r="AQ491" i="2"/>
  <c r="AR291" i="2"/>
  <c r="AQ291" i="2"/>
  <c r="AR91" i="2"/>
  <c r="AQ91" i="2"/>
  <c r="AR1180" i="2"/>
  <c r="AQ1180" i="2"/>
  <c r="AR1148" i="2"/>
  <c r="AQ1148" i="2"/>
  <c r="AR1116" i="2"/>
  <c r="AQ1116" i="2"/>
  <c r="AR1084" i="2"/>
  <c r="AQ1084" i="2"/>
  <c r="AR1052" i="2"/>
  <c r="AQ1052" i="2"/>
  <c r="AR1020" i="2"/>
  <c r="AQ1020" i="2"/>
  <c r="AR988" i="2"/>
  <c r="AQ988" i="2"/>
  <c r="AR956" i="2"/>
  <c r="AQ956" i="2"/>
  <c r="AR924" i="2"/>
  <c r="AQ924" i="2"/>
  <c r="AR892" i="2"/>
  <c r="AQ892" i="2"/>
  <c r="AR860" i="2"/>
  <c r="AQ860" i="2"/>
  <c r="AR828" i="2"/>
  <c r="AQ828" i="2"/>
  <c r="AR796" i="2"/>
  <c r="AQ796" i="2"/>
  <c r="AR764" i="2"/>
  <c r="AQ764" i="2"/>
  <c r="AR732" i="2"/>
  <c r="AQ732" i="2"/>
  <c r="AR700" i="2"/>
  <c r="AQ700" i="2"/>
  <c r="AR668" i="2"/>
  <c r="AQ668" i="2"/>
  <c r="AR636" i="2"/>
  <c r="AQ636" i="2"/>
  <c r="AR604" i="2"/>
  <c r="AQ604" i="2"/>
  <c r="AR572" i="2"/>
  <c r="AQ572" i="2"/>
  <c r="AR540" i="2"/>
  <c r="AQ540" i="2"/>
  <c r="AR508" i="2"/>
  <c r="AQ508" i="2"/>
  <c r="AR476" i="2"/>
  <c r="AQ476" i="2"/>
  <c r="AR444" i="2"/>
  <c r="AQ444" i="2"/>
  <c r="AR412" i="2"/>
  <c r="AQ412" i="2"/>
  <c r="AR380" i="2"/>
  <c r="AQ380" i="2"/>
  <c r="AR348" i="2"/>
  <c r="AQ348" i="2"/>
  <c r="AR316" i="2"/>
  <c r="AQ316" i="2"/>
  <c r="AR284" i="2"/>
  <c r="AQ284" i="2"/>
  <c r="AR252" i="2"/>
  <c r="AQ252" i="2"/>
  <c r="AR220" i="2"/>
  <c r="AQ220" i="2"/>
  <c r="AR188" i="2"/>
  <c r="AQ188" i="2"/>
  <c r="AR156" i="2"/>
  <c r="AQ156" i="2"/>
  <c r="AR124" i="2"/>
  <c r="AQ124" i="2"/>
  <c r="AR92" i="2"/>
  <c r="AQ92" i="2"/>
  <c r="AR60" i="2"/>
  <c r="AQ60" i="2"/>
  <c r="AR28" i="2"/>
  <c r="AQ28" i="2"/>
  <c r="AR1163" i="2"/>
  <c r="AQ1163" i="2"/>
  <c r="AR995" i="2"/>
  <c r="AQ995" i="2"/>
  <c r="AR779" i="2"/>
  <c r="AQ779" i="2"/>
  <c r="AR587" i="2"/>
  <c r="AQ587" i="2"/>
  <c r="AR355" i="2"/>
  <c r="AQ355" i="2"/>
  <c r="AR155" i="2"/>
  <c r="AQ155" i="2"/>
  <c r="AR1187" i="2"/>
  <c r="AQ1187" i="2"/>
  <c r="AR955" i="2"/>
  <c r="AQ955" i="2"/>
  <c r="AR747" i="2"/>
  <c r="AQ747" i="2"/>
  <c r="AR507" i="2"/>
  <c r="AQ507" i="2"/>
  <c r="AR267" i="2"/>
  <c r="AQ267" i="2"/>
  <c r="AR1194" i="2"/>
  <c r="AQ1194" i="2"/>
  <c r="AR1162" i="2"/>
  <c r="AQ1162" i="2"/>
  <c r="AR1130" i="2"/>
  <c r="AQ1130" i="2"/>
  <c r="AR1098" i="2"/>
  <c r="AQ1098" i="2"/>
  <c r="AR1066" i="2"/>
  <c r="AQ1066" i="2"/>
  <c r="AR1034" i="2"/>
  <c r="AQ1034" i="2"/>
  <c r="AR1002" i="2"/>
  <c r="AQ1002" i="2"/>
  <c r="AR970" i="2"/>
  <c r="AQ970" i="2"/>
  <c r="AR938" i="2"/>
  <c r="AQ938" i="2"/>
  <c r="AR906" i="2"/>
  <c r="AQ906" i="2"/>
  <c r="AR874" i="2"/>
  <c r="AQ874" i="2"/>
  <c r="AR842" i="2"/>
  <c r="AQ842" i="2"/>
  <c r="AR810" i="2"/>
  <c r="AQ810" i="2"/>
  <c r="AR778" i="2"/>
  <c r="AQ778" i="2"/>
  <c r="AR746" i="2"/>
  <c r="AQ746" i="2"/>
  <c r="AR714" i="2"/>
  <c r="AQ714" i="2"/>
  <c r="AR682" i="2"/>
  <c r="AQ682" i="2"/>
  <c r="AR650" i="2"/>
  <c r="AQ650" i="2"/>
  <c r="AR618" i="2"/>
  <c r="AQ618" i="2"/>
  <c r="AR586" i="2"/>
  <c r="AQ586" i="2"/>
  <c r="AR554" i="2"/>
  <c r="AQ554" i="2"/>
  <c r="AR522" i="2"/>
  <c r="AQ522" i="2"/>
  <c r="AR490" i="2"/>
  <c r="AQ490" i="2"/>
  <c r="AR458" i="2"/>
  <c r="AQ458" i="2"/>
  <c r="AR426" i="2"/>
  <c r="AQ426" i="2"/>
  <c r="AR394" i="2"/>
  <c r="AQ394" i="2"/>
  <c r="AR362" i="2"/>
  <c r="AQ362" i="2"/>
  <c r="AR330" i="2"/>
  <c r="AQ330" i="2"/>
  <c r="AR298" i="2"/>
  <c r="AQ298" i="2"/>
  <c r="AR266" i="2"/>
  <c r="AQ266" i="2"/>
  <c r="AR234" i="2"/>
  <c r="AQ234" i="2"/>
  <c r="AR202" i="2"/>
  <c r="AQ202" i="2"/>
  <c r="AR170" i="2"/>
  <c r="AQ170" i="2"/>
  <c r="AR138" i="2"/>
  <c r="AQ138" i="2"/>
  <c r="AR106" i="2"/>
  <c r="AQ106" i="2"/>
  <c r="AQ74" i="2"/>
  <c r="AR74" i="2"/>
  <c r="AQ42" i="2"/>
  <c r="AR42" i="2"/>
  <c r="AQ10" i="2"/>
  <c r="AR10" i="2"/>
  <c r="AR1105" i="2"/>
  <c r="AQ1105" i="2"/>
  <c r="AR945" i="2"/>
  <c r="AQ945" i="2"/>
  <c r="AR785" i="2"/>
  <c r="AQ785" i="2"/>
  <c r="AR593" i="2"/>
  <c r="AQ593" i="2"/>
  <c r="AR401" i="2"/>
  <c r="AQ401" i="2"/>
  <c r="AR241" i="2"/>
  <c r="AQ241" i="2"/>
  <c r="AR81" i="2"/>
  <c r="AQ81" i="2"/>
  <c r="AR715" i="2"/>
  <c r="AQ715" i="2"/>
  <c r="AR1160" i="2"/>
  <c r="AQ1160" i="2"/>
  <c r="AR1032" i="2"/>
  <c r="AQ1032" i="2"/>
  <c r="AR840" i="2"/>
  <c r="AQ840" i="2"/>
  <c r="AR616" i="2"/>
  <c r="AQ616" i="2"/>
  <c r="AR40" i="2"/>
  <c r="AQ40" i="2"/>
  <c r="AR1137" i="2"/>
  <c r="AQ1137" i="2"/>
  <c r="AR977" i="2"/>
  <c r="AQ977" i="2"/>
  <c r="AR817" i="2"/>
  <c r="AQ817" i="2"/>
  <c r="AR689" i="2"/>
  <c r="AQ689" i="2"/>
  <c r="AR561" i="2"/>
  <c r="AQ561" i="2"/>
  <c r="AR433" i="2"/>
  <c r="AQ433" i="2"/>
  <c r="AR273" i="2"/>
  <c r="AQ273" i="2"/>
  <c r="AR113" i="2"/>
  <c r="AQ113" i="2"/>
  <c r="AR1107" i="2"/>
  <c r="AQ1107" i="2"/>
  <c r="AR331" i="2"/>
  <c r="AQ331" i="2"/>
  <c r="AR1128" i="2"/>
  <c r="AQ1128" i="2"/>
  <c r="AR1000" i="2"/>
  <c r="AQ1000" i="2"/>
  <c r="AR872" i="2"/>
  <c r="AQ872" i="2"/>
  <c r="AR776" i="2"/>
  <c r="AQ776" i="2"/>
  <c r="AR680" i="2"/>
  <c r="AQ680" i="2"/>
  <c r="AR584" i="2"/>
  <c r="AQ584" i="2"/>
  <c r="AR488" i="2"/>
  <c r="AQ488" i="2"/>
  <c r="AR392" i="2"/>
  <c r="AQ392" i="2"/>
  <c r="AR328" i="2"/>
  <c r="AQ328" i="2"/>
  <c r="AR232" i="2"/>
  <c r="AQ232" i="2"/>
  <c r="AR843" i="2"/>
  <c r="AQ843" i="2"/>
  <c r="AR1185" i="2"/>
  <c r="AQ1185" i="2"/>
  <c r="AR1153" i="2"/>
  <c r="AQ1153" i="2"/>
  <c r="AR1121" i="2"/>
  <c r="AQ1121" i="2"/>
  <c r="AR1089" i="2"/>
  <c r="AQ1089" i="2"/>
  <c r="AR1057" i="2"/>
  <c r="AQ1057" i="2"/>
  <c r="AR1025" i="2"/>
  <c r="AQ1025" i="2"/>
  <c r="AQ993" i="2"/>
  <c r="AR993" i="2"/>
  <c r="AR961" i="2"/>
  <c r="AQ961" i="2"/>
  <c r="AR929" i="2"/>
  <c r="AQ929" i="2"/>
  <c r="AR897" i="2"/>
  <c r="AQ897" i="2"/>
  <c r="AQ865" i="2"/>
  <c r="AR865" i="2"/>
  <c r="AR833" i="2"/>
  <c r="AQ833" i="2"/>
  <c r="AQ801" i="2"/>
  <c r="AR801" i="2"/>
  <c r="AR769" i="2"/>
  <c r="AQ769" i="2"/>
  <c r="AQ737" i="2"/>
  <c r="AR737" i="2"/>
  <c r="AR705" i="2"/>
  <c r="AQ705" i="2"/>
  <c r="AR673" i="2"/>
  <c r="AQ673" i="2"/>
  <c r="AR641" i="2"/>
  <c r="AQ641" i="2"/>
  <c r="AR609" i="2"/>
  <c r="AQ609" i="2"/>
  <c r="AR577" i="2"/>
  <c r="AQ577" i="2"/>
  <c r="AR545" i="2"/>
  <c r="AQ545" i="2"/>
  <c r="AR513" i="2"/>
  <c r="AQ513" i="2"/>
  <c r="AR481" i="2"/>
  <c r="AQ481" i="2"/>
  <c r="AR449" i="2"/>
  <c r="AQ449" i="2"/>
  <c r="AR417" i="2"/>
  <c r="AQ417" i="2"/>
  <c r="AR385" i="2"/>
  <c r="AQ385" i="2"/>
  <c r="AR353" i="2"/>
  <c r="AQ353" i="2"/>
  <c r="AR321" i="2"/>
  <c r="AQ321" i="2"/>
  <c r="AR289" i="2"/>
  <c r="AQ289" i="2"/>
  <c r="AR257" i="2"/>
  <c r="AQ257" i="2"/>
  <c r="AR225" i="2"/>
  <c r="AQ225" i="2"/>
  <c r="AR193" i="2"/>
  <c r="AQ193" i="2"/>
  <c r="AR161" i="2"/>
  <c r="AQ161" i="2"/>
  <c r="AR129" i="2"/>
  <c r="AQ129" i="2"/>
  <c r="AR97" i="2"/>
  <c r="AQ97" i="2"/>
  <c r="AR65" i="2"/>
  <c r="AQ65" i="2"/>
  <c r="AR33" i="2"/>
  <c r="AQ33" i="2"/>
  <c r="AR1171" i="2"/>
  <c r="AQ1171" i="2"/>
  <c r="AR1011" i="2"/>
  <c r="AQ1011" i="2"/>
  <c r="AR827" i="2"/>
  <c r="AQ827" i="2"/>
  <c r="AR611" i="2"/>
  <c r="AQ611" i="2"/>
  <c r="AR419" i="2"/>
  <c r="AQ419" i="2"/>
  <c r="AR227" i="2"/>
  <c r="AQ227" i="2"/>
  <c r="AR43" i="2"/>
  <c r="AQ43" i="2"/>
  <c r="AR1176" i="2"/>
  <c r="AQ1176" i="2"/>
  <c r="AR1144" i="2"/>
  <c r="AQ1144" i="2"/>
  <c r="AR1112" i="2"/>
  <c r="AQ1112" i="2"/>
  <c r="AR1080" i="2"/>
  <c r="AQ1080" i="2"/>
  <c r="AR1048" i="2"/>
  <c r="AQ1048" i="2"/>
  <c r="AR1016" i="2"/>
  <c r="AQ1016" i="2"/>
  <c r="AR984" i="2"/>
  <c r="AQ984" i="2"/>
  <c r="AR952" i="2"/>
  <c r="AQ952" i="2"/>
  <c r="AR920" i="2"/>
  <c r="AQ920" i="2"/>
  <c r="AR888" i="2"/>
  <c r="AQ888" i="2"/>
  <c r="AR856" i="2"/>
  <c r="AQ856" i="2"/>
  <c r="AR824" i="2"/>
  <c r="AQ824" i="2"/>
  <c r="AR792" i="2"/>
  <c r="AQ792" i="2"/>
  <c r="AR760" i="2"/>
  <c r="AQ760" i="2"/>
  <c r="AR728" i="2"/>
  <c r="AQ728" i="2"/>
  <c r="AR696" i="2"/>
  <c r="AQ696" i="2"/>
  <c r="AR664" i="2"/>
  <c r="AQ664" i="2"/>
  <c r="AR632" i="2"/>
  <c r="AQ632" i="2"/>
  <c r="AR600" i="2"/>
  <c r="AQ600" i="2"/>
  <c r="AR568" i="2"/>
  <c r="AQ568" i="2"/>
  <c r="AR536" i="2"/>
  <c r="AQ536" i="2"/>
  <c r="AR504" i="2"/>
  <c r="AQ504" i="2"/>
  <c r="AR472" i="2"/>
  <c r="AQ472" i="2"/>
  <c r="AR440" i="2"/>
  <c r="AQ440" i="2"/>
  <c r="AR408" i="2"/>
  <c r="AQ408" i="2"/>
  <c r="AR376" i="2"/>
  <c r="AQ376" i="2"/>
  <c r="AR344" i="2"/>
  <c r="AQ344" i="2"/>
  <c r="AR312" i="2"/>
  <c r="AQ312" i="2"/>
  <c r="AR280" i="2"/>
  <c r="AQ280" i="2"/>
  <c r="AR248" i="2"/>
  <c r="AQ248" i="2"/>
  <c r="AR216" i="2"/>
  <c r="AQ216" i="2"/>
  <c r="AR184" i="2"/>
  <c r="AQ184" i="2"/>
  <c r="AR152" i="2"/>
  <c r="AQ152" i="2"/>
  <c r="AR120" i="2"/>
  <c r="AQ120" i="2"/>
  <c r="AR88" i="2"/>
  <c r="AQ88" i="2"/>
  <c r="AR56" i="2"/>
  <c r="AQ56" i="2"/>
  <c r="AR24" i="2"/>
  <c r="AQ24" i="2"/>
  <c r="AR939" i="2"/>
  <c r="AQ939" i="2"/>
  <c r="AR739" i="2"/>
  <c r="AQ739" i="2"/>
  <c r="AR547" i="2"/>
  <c r="AQ547" i="2"/>
  <c r="AR315" i="2"/>
  <c r="AQ315" i="2"/>
  <c r="AR115" i="2"/>
  <c r="AQ115" i="2"/>
  <c r="AR1191" i="2"/>
  <c r="AQ1191" i="2"/>
  <c r="AR1159" i="2"/>
  <c r="AQ1159" i="2"/>
  <c r="AR1127" i="2"/>
  <c r="AQ1127" i="2"/>
  <c r="AR1095" i="2"/>
  <c r="AQ1095" i="2"/>
  <c r="AR1063" i="2"/>
  <c r="AQ1063" i="2"/>
  <c r="AR1031" i="2"/>
  <c r="AQ1031" i="2"/>
  <c r="AR999" i="2"/>
  <c r="AQ999" i="2"/>
  <c r="AR967" i="2"/>
  <c r="AQ967" i="2"/>
  <c r="AR935" i="2"/>
  <c r="AQ935" i="2"/>
  <c r="AR903" i="2"/>
  <c r="AQ903" i="2"/>
  <c r="AR871" i="2"/>
  <c r="AQ871" i="2"/>
  <c r="AR839" i="2"/>
  <c r="AQ839" i="2"/>
  <c r="AR807" i="2"/>
  <c r="AQ807" i="2"/>
  <c r="AR775" i="2"/>
  <c r="AQ775" i="2"/>
  <c r="AR743" i="2"/>
  <c r="AQ743" i="2"/>
  <c r="AR711" i="2"/>
  <c r="AQ711" i="2"/>
  <c r="AR679" i="2"/>
  <c r="AQ679" i="2"/>
  <c r="AR647" i="2"/>
  <c r="AQ647" i="2"/>
  <c r="AR615" i="2"/>
  <c r="AQ615" i="2"/>
  <c r="AR583" i="2"/>
  <c r="AQ583" i="2"/>
  <c r="AR551" i="2"/>
  <c r="AQ551" i="2"/>
  <c r="AR519" i="2"/>
  <c r="AQ519" i="2"/>
  <c r="AR487" i="2"/>
  <c r="AQ487" i="2"/>
  <c r="AR455" i="2"/>
  <c r="AQ455" i="2"/>
  <c r="AR423" i="2"/>
  <c r="AQ423" i="2"/>
  <c r="AR391" i="2"/>
  <c r="AQ391" i="2"/>
  <c r="AR359" i="2"/>
  <c r="AQ359" i="2"/>
  <c r="AR327" i="2"/>
  <c r="AQ327" i="2"/>
  <c r="AR295" i="2"/>
  <c r="AQ295" i="2"/>
  <c r="AR263" i="2"/>
  <c r="AQ263" i="2"/>
  <c r="AR231" i="2"/>
  <c r="AQ231" i="2"/>
  <c r="AR199" i="2"/>
  <c r="AQ199" i="2"/>
  <c r="AR167" i="2"/>
  <c r="AQ167" i="2"/>
  <c r="AR135" i="2"/>
  <c r="AQ135" i="2"/>
  <c r="AR103" i="2"/>
  <c r="AQ103" i="2"/>
  <c r="AR71" i="2"/>
  <c r="AQ71" i="2"/>
  <c r="AR39" i="2"/>
  <c r="AQ39" i="2"/>
  <c r="AR7" i="2"/>
  <c r="AQ7" i="2"/>
  <c r="AR1035" i="2"/>
  <c r="AQ1035" i="2"/>
  <c r="AR803" i="2"/>
  <c r="AQ803" i="2"/>
  <c r="AR555" i="2"/>
  <c r="AQ555" i="2"/>
  <c r="AR323" i="2"/>
  <c r="AQ323" i="2"/>
  <c r="AR83" i="2"/>
  <c r="AQ83" i="2"/>
  <c r="AR1182" i="2"/>
  <c r="AQ1182" i="2"/>
  <c r="AR1150" i="2"/>
  <c r="AQ1150" i="2"/>
  <c r="AR1118" i="2"/>
  <c r="AQ1118" i="2"/>
  <c r="AR1086" i="2"/>
  <c r="AQ1086" i="2"/>
  <c r="AR1054" i="2"/>
  <c r="AQ1054" i="2"/>
  <c r="AR1022" i="2"/>
  <c r="AQ1022" i="2"/>
  <c r="AR990" i="2"/>
  <c r="AQ990" i="2"/>
  <c r="AR958" i="2"/>
  <c r="AQ958" i="2"/>
  <c r="AR926" i="2"/>
  <c r="AQ926" i="2"/>
  <c r="AR894" i="2"/>
  <c r="AQ894" i="2"/>
  <c r="AR862" i="2"/>
  <c r="AQ862" i="2"/>
  <c r="AR830" i="2"/>
  <c r="AQ830" i="2"/>
  <c r="AR798" i="2"/>
  <c r="AQ798" i="2"/>
  <c r="AR766" i="2"/>
  <c r="AQ766" i="2"/>
  <c r="AR734" i="2"/>
  <c r="AQ734" i="2"/>
  <c r="AR702" i="2"/>
  <c r="AQ702" i="2"/>
  <c r="AR670" i="2"/>
  <c r="AQ670" i="2"/>
  <c r="AR638" i="2"/>
  <c r="AQ638" i="2"/>
  <c r="AR606" i="2"/>
  <c r="AQ606" i="2"/>
  <c r="AR574" i="2"/>
  <c r="AQ574" i="2"/>
  <c r="AR542" i="2"/>
  <c r="AQ542" i="2"/>
  <c r="AR510" i="2"/>
  <c r="AQ510" i="2"/>
  <c r="AR478" i="2"/>
  <c r="AQ478" i="2"/>
  <c r="AR446" i="2"/>
  <c r="AQ446" i="2"/>
  <c r="AR414" i="2"/>
  <c r="AQ414" i="2"/>
  <c r="AR382" i="2"/>
  <c r="AQ382" i="2"/>
  <c r="AR350" i="2"/>
  <c r="AQ350" i="2"/>
  <c r="AR318" i="2"/>
  <c r="AQ318" i="2"/>
  <c r="AR286" i="2"/>
  <c r="AQ286" i="2"/>
  <c r="AR254" i="2"/>
  <c r="AQ254" i="2"/>
  <c r="AR222" i="2"/>
  <c r="AQ222" i="2"/>
  <c r="AR190" i="2"/>
  <c r="AQ190" i="2"/>
  <c r="AR158" i="2"/>
  <c r="AQ158" i="2"/>
  <c r="AR126" i="2"/>
  <c r="AQ126" i="2"/>
  <c r="AR94" i="2"/>
  <c r="AQ94" i="2"/>
  <c r="AR62" i="2"/>
  <c r="AQ62" i="2"/>
  <c r="AR30" i="2"/>
  <c r="AQ30" i="2"/>
  <c r="AR1155" i="2"/>
  <c r="AQ1155" i="2"/>
  <c r="AR811" i="2"/>
  <c r="AQ811" i="2"/>
  <c r="AR443" i="2"/>
  <c r="AQ443" i="2"/>
  <c r="AR163" i="2"/>
  <c r="AQ163" i="2"/>
  <c r="AR1181" i="2"/>
  <c r="AQ1181" i="2"/>
  <c r="AR1149" i="2"/>
  <c r="AQ1149" i="2"/>
  <c r="AR1117" i="2"/>
  <c r="AQ1117" i="2"/>
  <c r="AR1085" i="2"/>
  <c r="AQ1085" i="2"/>
  <c r="AR1053" i="2"/>
  <c r="AQ1053" i="2"/>
  <c r="AR1021" i="2"/>
  <c r="AQ1021" i="2"/>
  <c r="AR989" i="2"/>
  <c r="AQ989" i="2"/>
  <c r="AR957" i="2"/>
  <c r="AQ957" i="2"/>
  <c r="AR925" i="2"/>
  <c r="AQ925" i="2"/>
  <c r="AR893" i="2"/>
  <c r="AQ893" i="2"/>
  <c r="AR861" i="2"/>
  <c r="AQ861" i="2"/>
  <c r="AR829" i="2"/>
  <c r="AQ829" i="2"/>
  <c r="AR797" i="2"/>
  <c r="AQ797" i="2"/>
  <c r="AR765" i="2"/>
  <c r="AQ765" i="2"/>
  <c r="AR733" i="2"/>
  <c r="AQ733" i="2"/>
  <c r="AR701" i="2"/>
  <c r="AQ701" i="2"/>
  <c r="AR669" i="2"/>
  <c r="AQ669" i="2"/>
  <c r="AR637" i="2"/>
  <c r="AQ637" i="2"/>
  <c r="AR605" i="2"/>
  <c r="AQ605" i="2"/>
  <c r="AR573" i="2"/>
  <c r="AQ573" i="2"/>
  <c r="AR541" i="2"/>
  <c r="AQ541" i="2"/>
  <c r="AR509" i="2"/>
  <c r="AQ509" i="2"/>
  <c r="AR477" i="2"/>
  <c r="AQ477" i="2"/>
  <c r="AR445" i="2"/>
  <c r="AQ445" i="2"/>
  <c r="AR413" i="2"/>
  <c r="AQ413" i="2"/>
  <c r="AR381" i="2"/>
  <c r="AQ381" i="2"/>
  <c r="AR349" i="2"/>
  <c r="AQ349" i="2"/>
  <c r="AR317" i="2"/>
  <c r="AQ317" i="2"/>
  <c r="AR285" i="2"/>
  <c r="AQ285" i="2"/>
  <c r="AR253" i="2"/>
  <c r="AQ253" i="2"/>
  <c r="AR221" i="2"/>
  <c r="AQ221" i="2"/>
  <c r="AR189" i="2"/>
  <c r="AQ189" i="2"/>
  <c r="AR157" i="2"/>
  <c r="AQ157" i="2"/>
  <c r="AR125" i="2"/>
  <c r="AQ125" i="2"/>
  <c r="AR93" i="2"/>
  <c r="AQ93" i="2"/>
  <c r="AR61" i="2"/>
  <c r="AQ61" i="2"/>
  <c r="AR29" i="2"/>
  <c r="AQ29" i="2"/>
  <c r="AR1179" i="2"/>
  <c r="AQ1179" i="2"/>
  <c r="AR1003" i="2"/>
  <c r="AQ1003" i="2"/>
  <c r="AQ819" i="2"/>
  <c r="AR819" i="2"/>
  <c r="AR619" i="2"/>
  <c r="AQ619" i="2"/>
  <c r="AR435" i="2"/>
  <c r="AQ435" i="2"/>
  <c r="AR235" i="2"/>
  <c r="AQ235" i="2"/>
  <c r="AR35" i="2"/>
  <c r="AQ35" i="2"/>
  <c r="AR1172" i="2"/>
  <c r="AQ1172" i="2"/>
  <c r="AR1140" i="2"/>
  <c r="AQ1140" i="2"/>
  <c r="AR1108" i="2"/>
  <c r="AQ1108" i="2"/>
  <c r="AR1076" i="2"/>
  <c r="AQ1076" i="2"/>
  <c r="AR1044" i="2"/>
  <c r="AQ1044" i="2"/>
  <c r="AR1012" i="2"/>
  <c r="AQ1012" i="2"/>
  <c r="AR980" i="2"/>
  <c r="AQ980" i="2"/>
  <c r="AR948" i="2"/>
  <c r="AQ948" i="2"/>
  <c r="AR916" i="2"/>
  <c r="AQ916" i="2"/>
  <c r="AR884" i="2"/>
  <c r="AQ884" i="2"/>
  <c r="AR852" i="2"/>
  <c r="AQ852" i="2"/>
  <c r="AR820" i="2"/>
  <c r="AQ820" i="2"/>
  <c r="AR788" i="2"/>
  <c r="AQ788" i="2"/>
  <c r="AR756" i="2"/>
  <c r="AQ756" i="2"/>
  <c r="AR724" i="2"/>
  <c r="AQ724" i="2"/>
  <c r="AR692" i="2"/>
  <c r="AQ692" i="2"/>
  <c r="AR660" i="2"/>
  <c r="AQ660" i="2"/>
  <c r="AR628" i="2"/>
  <c r="AQ628" i="2"/>
  <c r="AR596" i="2"/>
  <c r="AQ596" i="2"/>
  <c r="AR564" i="2"/>
  <c r="AQ564" i="2"/>
  <c r="AR532" i="2"/>
  <c r="AQ532" i="2"/>
  <c r="AR500" i="2"/>
  <c r="AQ500" i="2"/>
  <c r="AR468" i="2"/>
  <c r="AQ468" i="2"/>
  <c r="AR436" i="2"/>
  <c r="AQ436" i="2"/>
  <c r="AR404" i="2"/>
  <c r="AQ404" i="2"/>
  <c r="AR372" i="2"/>
  <c r="AQ372" i="2"/>
  <c r="AR340" i="2"/>
  <c r="AQ340" i="2"/>
  <c r="AR308" i="2"/>
  <c r="AQ308" i="2"/>
  <c r="AR276" i="2"/>
  <c r="AQ276" i="2"/>
  <c r="AR244" i="2"/>
  <c r="AQ244" i="2"/>
  <c r="AR212" i="2"/>
  <c r="AQ212" i="2"/>
  <c r="AR180" i="2"/>
  <c r="AQ180" i="2"/>
  <c r="AR148" i="2"/>
  <c r="AQ148" i="2"/>
  <c r="AR116" i="2"/>
  <c r="AQ116" i="2"/>
  <c r="AR84" i="2"/>
  <c r="AQ84" i="2"/>
  <c r="AR52" i="2"/>
  <c r="AQ52" i="2"/>
  <c r="AR20" i="2"/>
  <c r="AQ20" i="2"/>
  <c r="AR1147" i="2"/>
  <c r="AQ1147" i="2"/>
  <c r="AR947" i="2"/>
  <c r="AQ947" i="2"/>
  <c r="AR731" i="2"/>
  <c r="AQ731" i="2"/>
  <c r="AR531" i="2"/>
  <c r="AQ531" i="2"/>
  <c r="AR307" i="2"/>
  <c r="AQ307" i="2"/>
  <c r="AR107" i="2"/>
  <c r="AQ107" i="2"/>
  <c r="AR1115" i="2"/>
  <c r="AQ1115" i="2"/>
  <c r="AR907" i="2"/>
  <c r="AQ907" i="2"/>
  <c r="AR691" i="2"/>
  <c r="AQ691" i="2"/>
  <c r="AR459" i="2"/>
  <c r="AQ459" i="2"/>
  <c r="AR203" i="2"/>
  <c r="AQ203" i="2"/>
  <c r="AR1186" i="2"/>
  <c r="AQ1186" i="2"/>
  <c r="AR1154" i="2"/>
  <c r="AQ1154" i="2"/>
  <c r="AR1122" i="2"/>
  <c r="AQ1122" i="2"/>
  <c r="AR1090" i="2"/>
  <c r="AQ1090" i="2"/>
  <c r="AR1058" i="2"/>
  <c r="AQ1058" i="2"/>
  <c r="AR1026" i="2"/>
  <c r="AQ1026" i="2"/>
  <c r="AR994" i="2"/>
  <c r="AQ994" i="2"/>
  <c r="AR962" i="2"/>
  <c r="AQ962" i="2"/>
  <c r="AR930" i="2"/>
  <c r="AQ930" i="2"/>
  <c r="AR898" i="2"/>
  <c r="AQ898" i="2"/>
  <c r="AR866" i="2"/>
  <c r="AQ866" i="2"/>
  <c r="AR834" i="2"/>
  <c r="AQ834" i="2"/>
  <c r="AR802" i="2"/>
  <c r="AQ802" i="2"/>
  <c r="AR770" i="2"/>
  <c r="AQ770" i="2"/>
  <c r="AR738" i="2"/>
  <c r="AQ738" i="2"/>
  <c r="AR706" i="2"/>
  <c r="AQ706" i="2"/>
  <c r="AR674" i="2"/>
  <c r="AQ674" i="2"/>
  <c r="AR642" i="2"/>
  <c r="AQ642" i="2"/>
  <c r="AR610" i="2"/>
  <c r="AQ610" i="2"/>
  <c r="AR578" i="2"/>
  <c r="AQ578" i="2"/>
  <c r="AR546" i="2"/>
  <c r="AQ546" i="2"/>
  <c r="AR514" i="2"/>
  <c r="AQ514" i="2"/>
  <c r="AR482" i="2"/>
  <c r="AQ482" i="2"/>
  <c r="AR450" i="2"/>
  <c r="AQ450" i="2"/>
  <c r="AR418" i="2"/>
  <c r="AQ418" i="2"/>
  <c r="AR386" i="2"/>
  <c r="AQ386" i="2"/>
  <c r="AR354" i="2"/>
  <c r="AQ354" i="2"/>
  <c r="AR322" i="2"/>
  <c r="AQ322" i="2"/>
  <c r="AR290" i="2"/>
  <c r="AQ290" i="2"/>
  <c r="AR258" i="2"/>
  <c r="AQ258" i="2"/>
  <c r="AR226" i="2"/>
  <c r="AQ226" i="2"/>
  <c r="AR194" i="2"/>
  <c r="AQ194" i="2"/>
  <c r="AQ162" i="2"/>
  <c r="AR162" i="2"/>
  <c r="AQ130" i="2"/>
  <c r="AR130" i="2"/>
  <c r="AQ98" i="2"/>
  <c r="AR98" i="2"/>
  <c r="AQ66" i="2"/>
  <c r="AR66" i="2"/>
  <c r="AR34" i="2"/>
  <c r="AQ34" i="2"/>
  <c r="AT4" i="2"/>
  <c r="AT2" i="2"/>
  <c r="AR2" i="2"/>
  <c r="AQ2" i="2"/>
  <c r="AR1177" i="2"/>
  <c r="AQ1177" i="2"/>
  <c r="AR1145" i="2"/>
  <c r="AQ1145" i="2"/>
  <c r="AR1113" i="2"/>
  <c r="AQ1113" i="2"/>
  <c r="AR1081" i="2"/>
  <c r="AQ1081" i="2"/>
  <c r="AR1049" i="2"/>
  <c r="AQ1049" i="2"/>
  <c r="AR1017" i="2"/>
  <c r="AQ1017" i="2"/>
  <c r="AQ985" i="2"/>
  <c r="AR985" i="2"/>
  <c r="AR953" i="2"/>
  <c r="AQ953" i="2"/>
  <c r="AQ921" i="2"/>
  <c r="AR921" i="2"/>
  <c r="AR889" i="2"/>
  <c r="AQ889" i="2"/>
  <c r="AQ857" i="2"/>
  <c r="AR857" i="2"/>
  <c r="AR825" i="2"/>
  <c r="AQ825" i="2"/>
  <c r="AR793" i="2"/>
  <c r="AQ793" i="2"/>
  <c r="AR761" i="2"/>
  <c r="AQ761" i="2"/>
  <c r="AQ729" i="2"/>
  <c r="AR729" i="2"/>
  <c r="AR697" i="2"/>
  <c r="AQ697" i="2"/>
  <c r="AR665" i="2"/>
  <c r="AQ665" i="2"/>
  <c r="AR633" i="2"/>
  <c r="AQ633" i="2"/>
  <c r="AR601" i="2"/>
  <c r="AQ601" i="2"/>
  <c r="AR569" i="2"/>
  <c r="AQ569" i="2"/>
  <c r="AR537" i="2"/>
  <c r="AQ537" i="2"/>
  <c r="AR505" i="2"/>
  <c r="AQ505" i="2"/>
  <c r="AR473" i="2"/>
  <c r="AQ473" i="2"/>
  <c r="AR441" i="2"/>
  <c r="AQ441" i="2"/>
  <c r="AR409" i="2"/>
  <c r="AQ409" i="2"/>
  <c r="AR377" i="2"/>
  <c r="AQ377" i="2"/>
  <c r="AR345" i="2"/>
  <c r="AQ345" i="2"/>
  <c r="AR313" i="2"/>
  <c r="AQ313" i="2"/>
  <c r="AR281" i="2"/>
  <c r="AQ281" i="2"/>
  <c r="AR249" i="2"/>
  <c r="AQ249" i="2"/>
  <c r="AR217" i="2"/>
  <c r="AQ217" i="2"/>
  <c r="AR185" i="2"/>
  <c r="AQ185" i="2"/>
  <c r="AR153" i="2"/>
  <c r="AQ153" i="2"/>
  <c r="AR121" i="2"/>
  <c r="AQ121" i="2"/>
  <c r="AR89" i="2"/>
  <c r="AQ89" i="2"/>
  <c r="AR57" i="2"/>
  <c r="AQ57" i="2"/>
  <c r="AR25" i="2"/>
  <c r="AQ25" i="2"/>
  <c r="AR1139" i="2"/>
  <c r="AQ1139" i="2"/>
  <c r="AR971" i="2"/>
  <c r="AQ971" i="2"/>
  <c r="AR763" i="2"/>
  <c r="AQ763" i="2"/>
  <c r="AR571" i="2"/>
  <c r="AQ571" i="2"/>
  <c r="AR379" i="2"/>
  <c r="AQ379" i="2"/>
  <c r="AR179" i="2"/>
  <c r="AQ179" i="2"/>
  <c r="AR1200" i="2"/>
  <c r="AQ1200" i="2"/>
  <c r="AR1168" i="2"/>
  <c r="AQ1168" i="2"/>
  <c r="AR1136" i="2"/>
  <c r="AQ1136" i="2"/>
  <c r="AR1104" i="2"/>
  <c r="AQ1104" i="2"/>
  <c r="AR1072" i="2"/>
  <c r="AQ1072" i="2"/>
  <c r="AR1040" i="2"/>
  <c r="AQ1040" i="2"/>
  <c r="AR1008" i="2"/>
  <c r="AQ1008" i="2"/>
  <c r="AR976" i="2"/>
  <c r="AQ976" i="2"/>
  <c r="AR944" i="2"/>
  <c r="AQ944" i="2"/>
  <c r="AR912" i="2"/>
  <c r="AQ912" i="2"/>
  <c r="AR880" i="2"/>
  <c r="AQ880" i="2"/>
  <c r="AR848" i="2"/>
  <c r="AQ848" i="2"/>
  <c r="AR816" i="2"/>
  <c r="AQ816" i="2"/>
  <c r="AR784" i="2"/>
  <c r="AQ784" i="2"/>
  <c r="AR752" i="2"/>
  <c r="AQ752" i="2"/>
  <c r="AR720" i="2"/>
  <c r="AQ720" i="2"/>
  <c r="AR688" i="2"/>
  <c r="AQ688" i="2"/>
  <c r="AR656" i="2"/>
  <c r="AQ656" i="2"/>
  <c r="AR624" i="2"/>
  <c r="AQ624" i="2"/>
  <c r="AR592" i="2"/>
  <c r="AQ592" i="2"/>
  <c r="AR560" i="2"/>
  <c r="AQ560" i="2"/>
  <c r="AR528" i="2"/>
  <c r="AQ528" i="2"/>
  <c r="AR496" i="2"/>
  <c r="AQ496" i="2"/>
  <c r="AR464" i="2"/>
  <c r="AQ464" i="2"/>
  <c r="AR432" i="2"/>
  <c r="AQ432" i="2"/>
  <c r="AR400" i="2"/>
  <c r="AQ400" i="2"/>
  <c r="AR368" i="2"/>
  <c r="AQ368" i="2"/>
  <c r="AR336" i="2"/>
  <c r="AQ336" i="2"/>
  <c r="AR304" i="2"/>
  <c r="AQ304" i="2"/>
  <c r="AR272" i="2"/>
  <c r="AQ272" i="2"/>
  <c r="AR240" i="2"/>
  <c r="AQ240" i="2"/>
  <c r="AR208" i="2"/>
  <c r="AQ208" i="2"/>
  <c r="AR176" i="2"/>
  <c r="AQ176" i="2"/>
  <c r="AR144" i="2"/>
  <c r="AQ144" i="2"/>
  <c r="AR112" i="2"/>
  <c r="AQ112" i="2"/>
  <c r="AR80" i="2"/>
  <c r="AQ80" i="2"/>
  <c r="AR48" i="2"/>
  <c r="AQ48" i="2"/>
  <c r="AR16" i="2"/>
  <c r="AQ16" i="2"/>
  <c r="AR883" i="2"/>
  <c r="AQ883" i="2"/>
  <c r="AR683" i="2"/>
  <c r="AQ683" i="2"/>
  <c r="AR483" i="2"/>
  <c r="AQ483" i="2"/>
  <c r="AR275" i="2"/>
  <c r="AQ275" i="2"/>
  <c r="AR67" i="2"/>
  <c r="AQ67" i="2"/>
  <c r="AR1183" i="2"/>
  <c r="AQ1183" i="2"/>
  <c r="AR1151" i="2"/>
  <c r="AQ1151" i="2"/>
  <c r="AR1119" i="2"/>
  <c r="AQ1119" i="2"/>
  <c r="AR1087" i="2"/>
  <c r="AQ1087" i="2"/>
  <c r="AR1055" i="2"/>
  <c r="AQ1055" i="2"/>
  <c r="AR1023" i="2"/>
  <c r="AQ1023" i="2"/>
  <c r="AR991" i="2"/>
  <c r="AQ991" i="2"/>
  <c r="AR959" i="2"/>
  <c r="AQ959" i="2"/>
  <c r="AR927" i="2"/>
  <c r="AQ927" i="2"/>
  <c r="AR895" i="2"/>
  <c r="AQ895" i="2"/>
  <c r="AR863" i="2"/>
  <c r="AQ863" i="2"/>
  <c r="AR831" i="2"/>
  <c r="AQ831" i="2"/>
  <c r="AR799" i="2"/>
  <c r="AQ799" i="2"/>
  <c r="AR767" i="2"/>
  <c r="AQ767" i="2"/>
  <c r="AR735" i="2"/>
  <c r="AQ735" i="2"/>
  <c r="AR703" i="2"/>
  <c r="AQ703" i="2"/>
  <c r="AR671" i="2"/>
  <c r="AQ671" i="2"/>
  <c r="AR639" i="2"/>
  <c r="AQ639" i="2"/>
  <c r="AR607" i="2"/>
  <c r="AQ607" i="2"/>
  <c r="AR575" i="2"/>
  <c r="AQ575" i="2"/>
  <c r="AR543" i="2"/>
  <c r="AQ543" i="2"/>
  <c r="AR511" i="2"/>
  <c r="AQ511" i="2"/>
  <c r="AR479" i="2"/>
  <c r="AQ479" i="2"/>
  <c r="AR447" i="2"/>
  <c r="AQ447" i="2"/>
  <c r="AR415" i="2"/>
  <c r="AQ415" i="2"/>
  <c r="AR383" i="2"/>
  <c r="AQ383" i="2"/>
  <c r="AR351" i="2"/>
  <c r="AQ351" i="2"/>
  <c r="AR319" i="2"/>
  <c r="AQ319" i="2"/>
  <c r="AR287" i="2"/>
  <c r="AQ287" i="2"/>
  <c r="AR255" i="2"/>
  <c r="AQ255" i="2"/>
  <c r="AR223" i="2"/>
  <c r="AQ223" i="2"/>
  <c r="AR191" i="2"/>
  <c r="AQ191" i="2"/>
  <c r="AR159" i="2"/>
  <c r="AQ159" i="2"/>
  <c r="AR127" i="2"/>
  <c r="AQ127" i="2"/>
  <c r="AR95" i="2"/>
  <c r="AQ95" i="2"/>
  <c r="AR63" i="2"/>
  <c r="AQ63" i="2"/>
  <c r="AR31" i="2"/>
  <c r="AQ31" i="2"/>
  <c r="AR1195" i="2"/>
  <c r="AQ1195" i="2"/>
  <c r="AR987" i="2"/>
  <c r="AQ987" i="2"/>
  <c r="AR755" i="2"/>
  <c r="AQ755" i="2"/>
  <c r="AR499" i="2"/>
  <c r="AQ499" i="2"/>
  <c r="AR259" i="2"/>
  <c r="AQ259" i="2"/>
  <c r="AR11" i="2"/>
  <c r="AQ11" i="2"/>
  <c r="AR1174" i="2"/>
  <c r="AQ1174" i="2"/>
  <c r="AR1142" i="2"/>
  <c r="AQ1142" i="2"/>
  <c r="AR1110" i="2"/>
  <c r="AQ1110" i="2"/>
  <c r="AR1078" i="2"/>
  <c r="AQ1078" i="2"/>
  <c r="AR1046" i="2"/>
  <c r="AQ1046" i="2"/>
  <c r="AR1014" i="2"/>
  <c r="AQ1014" i="2"/>
  <c r="AR982" i="2"/>
  <c r="AQ982" i="2"/>
  <c r="AR950" i="2"/>
  <c r="AQ950" i="2"/>
  <c r="AR918" i="2"/>
  <c r="AQ918" i="2"/>
  <c r="AR886" i="2"/>
  <c r="AQ886" i="2"/>
  <c r="AR854" i="2"/>
  <c r="AQ854" i="2"/>
  <c r="AR822" i="2"/>
  <c r="AQ822" i="2"/>
  <c r="AR790" i="2"/>
  <c r="AQ790" i="2"/>
  <c r="AR758" i="2"/>
  <c r="AQ758" i="2"/>
  <c r="AR726" i="2"/>
  <c r="AQ726" i="2"/>
  <c r="AR694" i="2"/>
  <c r="AQ694" i="2"/>
  <c r="AR662" i="2"/>
  <c r="AQ662" i="2"/>
  <c r="AR630" i="2"/>
  <c r="AQ630" i="2"/>
  <c r="AR598" i="2"/>
  <c r="AQ598" i="2"/>
  <c r="AR566" i="2"/>
  <c r="AQ566" i="2"/>
  <c r="AR534" i="2"/>
  <c r="AQ534" i="2"/>
  <c r="AR502" i="2"/>
  <c r="AQ502" i="2"/>
  <c r="AQ470" i="2"/>
  <c r="AR470" i="2"/>
  <c r="AR438" i="2"/>
  <c r="AQ438" i="2"/>
  <c r="AR406" i="2"/>
  <c r="AQ406" i="2"/>
  <c r="AR374" i="2"/>
  <c r="AQ374" i="2"/>
  <c r="AR342" i="2"/>
  <c r="AQ342" i="2"/>
  <c r="AR310" i="2"/>
  <c r="AQ310" i="2"/>
  <c r="AR278" i="2"/>
  <c r="AQ278" i="2"/>
  <c r="AR246" i="2"/>
  <c r="AQ246" i="2"/>
  <c r="AR214" i="2"/>
  <c r="AQ214" i="2"/>
  <c r="AR182" i="2"/>
  <c r="AQ182" i="2"/>
  <c r="AR150" i="2"/>
  <c r="AQ150" i="2"/>
  <c r="AR118" i="2"/>
  <c r="AQ118" i="2"/>
  <c r="AR86" i="2"/>
  <c r="AQ86" i="2"/>
  <c r="AR54" i="2"/>
  <c r="AQ54" i="2"/>
  <c r="AR22" i="2"/>
  <c r="AQ22" i="2"/>
  <c r="AR1067" i="2"/>
  <c r="AQ1067" i="2"/>
  <c r="AR707" i="2"/>
  <c r="AQ707" i="2"/>
  <c r="AR363" i="2"/>
  <c r="AQ363" i="2"/>
  <c r="AR51" i="2"/>
  <c r="AQ51" i="2"/>
  <c r="AR1173" i="2"/>
  <c r="AQ1173" i="2"/>
  <c r="AR1141" i="2"/>
  <c r="AQ1141" i="2"/>
  <c r="AR1109" i="2"/>
  <c r="AQ1109" i="2"/>
  <c r="AR1077" i="2"/>
  <c r="AQ1077" i="2"/>
  <c r="AR1045" i="2"/>
  <c r="AQ1045" i="2"/>
  <c r="AR1013" i="2"/>
  <c r="AQ1013" i="2"/>
  <c r="AR981" i="2"/>
  <c r="AQ981" i="2"/>
  <c r="AR949" i="2"/>
  <c r="AQ949" i="2"/>
  <c r="AR917" i="2"/>
  <c r="AQ917" i="2"/>
  <c r="AR885" i="2"/>
  <c r="AQ885" i="2"/>
  <c r="AR853" i="2"/>
  <c r="AQ853" i="2"/>
  <c r="AR821" i="2"/>
  <c r="AQ821" i="2"/>
  <c r="AR789" i="2"/>
  <c r="AQ789" i="2"/>
  <c r="AR757" i="2"/>
  <c r="AQ757" i="2"/>
  <c r="AR725" i="2"/>
  <c r="AQ725" i="2"/>
  <c r="AR693" i="2"/>
  <c r="AQ693" i="2"/>
  <c r="AR661" i="2"/>
  <c r="AQ661" i="2"/>
  <c r="AR629" i="2"/>
  <c r="AQ629" i="2"/>
  <c r="AR597" i="2"/>
  <c r="AQ597" i="2"/>
  <c r="AR565" i="2"/>
  <c r="AQ565" i="2"/>
  <c r="AR533" i="2"/>
  <c r="AQ533" i="2"/>
  <c r="AR501" i="2"/>
  <c r="AQ501" i="2"/>
  <c r="AR469" i="2"/>
  <c r="AQ469" i="2"/>
  <c r="AR437" i="2"/>
  <c r="AQ437" i="2"/>
  <c r="AR405" i="2"/>
  <c r="AQ405" i="2"/>
  <c r="AR373" i="2"/>
  <c r="AQ373" i="2"/>
  <c r="AR341" i="2"/>
  <c r="AQ341" i="2"/>
  <c r="AR309" i="2"/>
  <c r="AQ309" i="2"/>
  <c r="AR277" i="2"/>
  <c r="AQ277" i="2"/>
  <c r="AR245" i="2"/>
  <c r="AQ245" i="2"/>
  <c r="AR213" i="2"/>
  <c r="AQ213" i="2"/>
  <c r="AR181" i="2"/>
  <c r="AQ181" i="2"/>
  <c r="AR149" i="2"/>
  <c r="AQ149" i="2"/>
  <c r="AR117" i="2"/>
  <c r="AQ117" i="2"/>
  <c r="AR85" i="2"/>
  <c r="AQ85" i="2"/>
  <c r="AR53" i="2"/>
  <c r="AQ53" i="2"/>
  <c r="AR21" i="2"/>
  <c r="AQ21" i="2"/>
  <c r="AR1123" i="2"/>
  <c r="AQ1123" i="2"/>
  <c r="AR963" i="2"/>
  <c r="AQ963" i="2"/>
  <c r="AR771" i="2"/>
  <c r="AQ771" i="2"/>
  <c r="AR579" i="2"/>
  <c r="AQ579" i="2"/>
  <c r="AR387" i="2"/>
  <c r="AQ387" i="2"/>
  <c r="AR187" i="2"/>
  <c r="AQ187" i="2"/>
  <c r="AR1196" i="2"/>
  <c r="AQ1196" i="2"/>
  <c r="AR1164" i="2"/>
  <c r="AQ1164" i="2"/>
  <c r="AR1132" i="2"/>
  <c r="AQ1132" i="2"/>
  <c r="AR1100" i="2"/>
  <c r="AQ1100" i="2"/>
  <c r="AR1068" i="2"/>
  <c r="AQ1068" i="2"/>
  <c r="AR1036" i="2"/>
  <c r="AQ1036" i="2"/>
  <c r="AR1004" i="2"/>
  <c r="AQ1004" i="2"/>
  <c r="AR972" i="2"/>
  <c r="AQ972" i="2"/>
  <c r="AR940" i="2"/>
  <c r="AQ940" i="2"/>
  <c r="AR908" i="2"/>
  <c r="AQ908" i="2"/>
  <c r="AR876" i="2"/>
  <c r="AQ876" i="2"/>
  <c r="AR844" i="2"/>
  <c r="AQ844" i="2"/>
  <c r="AR812" i="2"/>
  <c r="AQ812" i="2"/>
  <c r="AR780" i="2"/>
  <c r="AQ780" i="2"/>
  <c r="AR748" i="2"/>
  <c r="AQ748" i="2"/>
  <c r="AQ716" i="2"/>
  <c r="AR716" i="2"/>
  <c r="AR684" i="2"/>
  <c r="AQ684" i="2"/>
  <c r="AR652" i="2"/>
  <c r="AQ652" i="2"/>
  <c r="AR620" i="2"/>
  <c r="AQ620" i="2"/>
  <c r="AR588" i="2"/>
  <c r="AQ588" i="2"/>
  <c r="AR556" i="2"/>
  <c r="AQ556" i="2"/>
  <c r="AR524" i="2"/>
  <c r="AQ524" i="2"/>
  <c r="AR492" i="2"/>
  <c r="AQ492" i="2"/>
  <c r="AR460" i="2"/>
  <c r="AQ460" i="2"/>
  <c r="AR428" i="2"/>
  <c r="AQ428" i="2"/>
  <c r="AR396" i="2"/>
  <c r="AQ396" i="2"/>
  <c r="AR364" i="2"/>
  <c r="AQ364" i="2"/>
  <c r="AR332" i="2"/>
  <c r="AQ332" i="2"/>
  <c r="AR300" i="2"/>
  <c r="AQ300" i="2"/>
  <c r="AR268" i="2"/>
  <c r="AQ268" i="2"/>
  <c r="AR236" i="2"/>
  <c r="AQ236" i="2"/>
  <c r="AR204" i="2"/>
  <c r="AQ204" i="2"/>
  <c r="AR172" i="2"/>
  <c r="AQ172" i="2"/>
  <c r="AR140" i="2"/>
  <c r="AQ140" i="2"/>
  <c r="AR108" i="2"/>
  <c r="AQ108" i="2"/>
  <c r="AR76" i="2"/>
  <c r="AQ76" i="2"/>
  <c r="AR44" i="2"/>
  <c r="AQ44" i="2"/>
  <c r="AR12" i="2"/>
  <c r="AQ12" i="2"/>
  <c r="AR1099" i="2"/>
  <c r="AQ1099" i="2"/>
  <c r="AR891" i="2"/>
  <c r="AQ891" i="2"/>
  <c r="AR675" i="2"/>
  <c r="AQ675" i="2"/>
  <c r="AR475" i="2"/>
  <c r="AQ475" i="2"/>
  <c r="AR251" i="2"/>
  <c r="AQ251" i="2"/>
  <c r="AR59" i="2"/>
  <c r="AQ59" i="2"/>
  <c r="AQ1075" i="2"/>
  <c r="AR1075" i="2"/>
  <c r="AR851" i="2"/>
  <c r="AQ851" i="2"/>
  <c r="AR627" i="2"/>
  <c r="AQ627" i="2"/>
  <c r="AR403" i="2"/>
  <c r="AQ403" i="2"/>
  <c r="AR147" i="2"/>
  <c r="AQ147" i="2"/>
  <c r="AR1178" i="2"/>
  <c r="AQ1178" i="2"/>
  <c r="AR1146" i="2"/>
  <c r="AQ1146" i="2"/>
  <c r="AR1114" i="2"/>
  <c r="AQ1114" i="2"/>
  <c r="AR1082" i="2"/>
  <c r="AQ1082" i="2"/>
  <c r="AR1050" i="2"/>
  <c r="AQ1050" i="2"/>
  <c r="AR1018" i="2"/>
  <c r="AQ1018" i="2"/>
  <c r="AR986" i="2"/>
  <c r="AQ986" i="2"/>
  <c r="AR954" i="2"/>
  <c r="AQ954" i="2"/>
  <c r="AR922" i="2"/>
  <c r="AQ922" i="2"/>
  <c r="AR890" i="2"/>
  <c r="AQ890" i="2"/>
  <c r="AR858" i="2"/>
  <c r="AQ858" i="2"/>
  <c r="AR826" i="2"/>
  <c r="AQ826" i="2"/>
  <c r="AR794" i="2"/>
  <c r="AQ794" i="2"/>
  <c r="AR762" i="2"/>
  <c r="AQ762" i="2"/>
  <c r="AR730" i="2"/>
  <c r="AQ730" i="2"/>
  <c r="AR698" i="2"/>
  <c r="AQ698" i="2"/>
  <c r="AR666" i="2"/>
  <c r="AQ666" i="2"/>
  <c r="AR634" i="2"/>
  <c r="AQ634" i="2"/>
  <c r="AR602" i="2"/>
  <c r="AQ602" i="2"/>
  <c r="AR570" i="2"/>
  <c r="AQ570" i="2"/>
  <c r="AR538" i="2"/>
  <c r="AQ538" i="2"/>
  <c r="AR506" i="2"/>
  <c r="AQ506" i="2"/>
  <c r="AR474" i="2"/>
  <c r="AQ474" i="2"/>
  <c r="AR442" i="2"/>
  <c r="AQ442" i="2"/>
  <c r="AR410" i="2"/>
  <c r="AQ410" i="2"/>
  <c r="AR378" i="2"/>
  <c r="AQ378" i="2"/>
  <c r="AQ346" i="2"/>
  <c r="AR346" i="2"/>
  <c r="AR314" i="2"/>
  <c r="AQ314" i="2"/>
  <c r="AR282" i="2"/>
  <c r="AQ282" i="2"/>
  <c r="AR250" i="2"/>
  <c r="AQ250" i="2"/>
  <c r="AR218" i="2"/>
  <c r="AQ218" i="2"/>
  <c r="AR186" i="2"/>
  <c r="AQ186" i="2"/>
  <c r="AR154" i="2"/>
  <c r="AQ154" i="2"/>
  <c r="AR122" i="2"/>
  <c r="AQ122" i="2"/>
  <c r="AR90" i="2"/>
  <c r="AQ90" i="2"/>
  <c r="AR58" i="2"/>
  <c r="AQ58" i="2"/>
  <c r="AR26" i="2"/>
  <c r="AQ26" i="2"/>
  <c r="AR27" i="2"/>
  <c r="AQ27" i="2"/>
  <c r="AR1201" i="2"/>
  <c r="AQ1201" i="2"/>
  <c r="AR1073" i="2"/>
  <c r="AQ1073" i="2"/>
  <c r="AR913" i="2"/>
  <c r="AQ913" i="2"/>
  <c r="AR721" i="2"/>
  <c r="AQ721" i="2"/>
  <c r="AR529" i="2"/>
  <c r="AQ529" i="2"/>
  <c r="AR369" i="2"/>
  <c r="AQ369" i="2"/>
  <c r="AR209" i="2"/>
  <c r="AQ209" i="2"/>
  <c r="AR49" i="2"/>
  <c r="AQ49" i="2"/>
  <c r="AR523" i="2"/>
  <c r="AQ523" i="2"/>
  <c r="AR1096" i="2"/>
  <c r="AQ1096" i="2"/>
  <c r="AR904" i="2"/>
  <c r="AQ904" i="2"/>
  <c r="AR744" i="2"/>
  <c r="AQ744" i="2"/>
  <c r="AR520" i="2"/>
  <c r="AQ520" i="2"/>
  <c r="AR424" i="2"/>
  <c r="AQ424" i="2"/>
  <c r="AR264" i="2"/>
  <c r="AQ264" i="2"/>
  <c r="AR200" i="2"/>
  <c r="AQ200" i="2"/>
  <c r="AR136" i="2"/>
  <c r="AQ136" i="2"/>
  <c r="AR104" i="2"/>
  <c r="AQ104" i="2"/>
  <c r="AR72" i="2"/>
  <c r="AQ72" i="2"/>
  <c r="AR8" i="2"/>
  <c r="AQ8" i="2"/>
  <c r="AR651" i="2"/>
  <c r="AQ651" i="2"/>
  <c r="AR427" i="2"/>
  <c r="AQ427" i="2"/>
  <c r="AR219" i="2"/>
  <c r="AQ219" i="2"/>
  <c r="AR1175" i="2"/>
  <c r="AQ1175" i="2"/>
  <c r="AR1111" i="2"/>
  <c r="AQ1111" i="2"/>
  <c r="AR1079" i="2"/>
  <c r="AQ1079" i="2"/>
  <c r="AR1047" i="2"/>
  <c r="AQ1047" i="2"/>
  <c r="AR1015" i="2"/>
  <c r="AQ1015" i="2"/>
  <c r="AR983" i="2"/>
  <c r="AQ983" i="2"/>
  <c r="AR951" i="2"/>
  <c r="AQ951" i="2"/>
  <c r="AR919" i="2"/>
  <c r="AQ919" i="2"/>
  <c r="AR887" i="2"/>
  <c r="AQ887" i="2"/>
  <c r="AR855" i="2"/>
  <c r="AQ855" i="2"/>
  <c r="AR823" i="2"/>
  <c r="AQ823" i="2"/>
  <c r="AR791" i="2"/>
  <c r="AQ791" i="2"/>
  <c r="AR759" i="2"/>
  <c r="AQ759" i="2"/>
  <c r="AR727" i="2"/>
  <c r="AQ727" i="2"/>
  <c r="AR695" i="2"/>
  <c r="AQ695" i="2"/>
  <c r="AR663" i="2"/>
  <c r="AQ663" i="2"/>
  <c r="AR631" i="2"/>
  <c r="AQ631" i="2"/>
  <c r="AR599" i="2"/>
  <c r="AQ599" i="2"/>
  <c r="AR567" i="2"/>
  <c r="AQ567" i="2"/>
  <c r="AR535" i="2"/>
  <c r="AQ535" i="2"/>
  <c r="AR503" i="2"/>
  <c r="AQ503" i="2"/>
  <c r="AR471" i="2"/>
  <c r="AQ471" i="2"/>
  <c r="AR439" i="2"/>
  <c r="AQ439" i="2"/>
  <c r="AR407" i="2"/>
  <c r="AQ407" i="2"/>
  <c r="AR375" i="2"/>
  <c r="AQ375" i="2"/>
  <c r="AR343" i="2"/>
  <c r="AQ343" i="2"/>
  <c r="AR311" i="2"/>
  <c r="AQ311" i="2"/>
  <c r="AR279" i="2"/>
  <c r="AQ279" i="2"/>
  <c r="AR247" i="2"/>
  <c r="AQ247" i="2"/>
  <c r="AR215" i="2"/>
  <c r="AQ215" i="2"/>
  <c r="AR183" i="2"/>
  <c r="AQ183" i="2"/>
  <c r="AR151" i="2"/>
  <c r="AQ151" i="2"/>
  <c r="AR119" i="2"/>
  <c r="AQ119" i="2"/>
  <c r="AR87" i="2"/>
  <c r="AQ87" i="2"/>
  <c r="AR55" i="2"/>
  <c r="AQ55" i="2"/>
  <c r="AR23" i="2"/>
  <c r="AQ23" i="2"/>
  <c r="AR1131" i="2"/>
  <c r="AQ1131" i="2"/>
  <c r="AR931" i="2"/>
  <c r="AQ931" i="2"/>
  <c r="AR699" i="2"/>
  <c r="AQ699" i="2"/>
  <c r="AR451" i="2"/>
  <c r="AQ451" i="2"/>
  <c r="AR195" i="2"/>
  <c r="AQ195" i="2"/>
  <c r="AR1198" i="2"/>
  <c r="AQ1198" i="2"/>
  <c r="AR1166" i="2"/>
  <c r="AQ1166" i="2"/>
  <c r="AR1134" i="2"/>
  <c r="AQ1134" i="2"/>
  <c r="AR1102" i="2"/>
  <c r="AQ1102" i="2"/>
  <c r="AR1070" i="2"/>
  <c r="AQ1070" i="2"/>
  <c r="AR1038" i="2"/>
  <c r="AQ1038" i="2"/>
  <c r="AR1006" i="2"/>
  <c r="AQ1006" i="2"/>
  <c r="AR974" i="2"/>
  <c r="AQ974" i="2"/>
  <c r="AR942" i="2"/>
  <c r="AQ942" i="2"/>
  <c r="AR910" i="2"/>
  <c r="AQ910" i="2"/>
  <c r="AR878" i="2"/>
  <c r="AQ878" i="2"/>
  <c r="AR846" i="2"/>
  <c r="AQ846" i="2"/>
  <c r="AR814" i="2"/>
  <c r="AQ814" i="2"/>
  <c r="AR782" i="2"/>
  <c r="AQ782" i="2"/>
  <c r="AR750" i="2"/>
  <c r="AQ750" i="2"/>
  <c r="AR718" i="2"/>
  <c r="AQ718" i="2"/>
  <c r="AR686" i="2"/>
  <c r="AQ686" i="2"/>
  <c r="AR654" i="2"/>
  <c r="AQ654" i="2"/>
  <c r="AR622" i="2"/>
  <c r="AQ622" i="2"/>
  <c r="AR590" i="2"/>
  <c r="AQ590" i="2"/>
  <c r="AR558" i="2"/>
  <c r="AQ558" i="2"/>
  <c r="AR526" i="2"/>
  <c r="AQ526" i="2"/>
  <c r="AR494" i="2"/>
  <c r="AQ494" i="2"/>
  <c r="AR462" i="2"/>
  <c r="AQ462" i="2"/>
  <c r="AR430" i="2"/>
  <c r="AQ430" i="2"/>
  <c r="AR398" i="2"/>
  <c r="AQ398" i="2"/>
  <c r="AR366" i="2"/>
  <c r="AQ366" i="2"/>
  <c r="AR334" i="2"/>
  <c r="AQ334" i="2"/>
  <c r="AR302" i="2"/>
  <c r="AQ302" i="2"/>
  <c r="AR270" i="2"/>
  <c r="AQ270" i="2"/>
  <c r="AR238" i="2"/>
  <c r="AQ238" i="2"/>
  <c r="AR206" i="2"/>
  <c r="AQ206" i="2"/>
  <c r="AR174" i="2"/>
  <c r="AQ174" i="2"/>
  <c r="AR142" i="2"/>
  <c r="AQ142" i="2"/>
  <c r="AR110" i="2"/>
  <c r="AQ110" i="2"/>
  <c r="AR78" i="2"/>
  <c r="AQ78" i="2"/>
  <c r="AR46" i="2"/>
  <c r="AQ46" i="2"/>
  <c r="AR14" i="2"/>
  <c r="AQ14" i="2"/>
  <c r="AR979" i="2"/>
  <c r="AQ979" i="2"/>
  <c r="AR603" i="2"/>
  <c r="AQ603" i="2"/>
  <c r="AR299" i="2"/>
  <c r="AQ299" i="2"/>
  <c r="AR1197" i="2"/>
  <c r="AQ1197" i="2"/>
  <c r="AR1165" i="2"/>
  <c r="AQ1165" i="2"/>
  <c r="AR1133" i="2"/>
  <c r="AQ1133" i="2"/>
  <c r="AR1101" i="2"/>
  <c r="AQ1101" i="2"/>
  <c r="AR1069" i="2"/>
  <c r="AQ1069" i="2"/>
  <c r="AR1037" i="2"/>
  <c r="AQ1037" i="2"/>
  <c r="AR1005" i="2"/>
  <c r="AQ1005" i="2"/>
  <c r="AR973" i="2"/>
  <c r="AQ973" i="2"/>
  <c r="AR941" i="2"/>
  <c r="AQ941" i="2"/>
  <c r="AR909" i="2"/>
  <c r="AQ909" i="2"/>
  <c r="AR877" i="2"/>
  <c r="AQ877" i="2"/>
  <c r="AR845" i="2"/>
  <c r="AQ845" i="2"/>
  <c r="AR813" i="2"/>
  <c r="AQ813" i="2"/>
  <c r="AR781" i="2"/>
  <c r="AQ781" i="2"/>
  <c r="AR749" i="2"/>
  <c r="AQ749" i="2"/>
  <c r="AR717" i="2"/>
  <c r="AQ717" i="2"/>
  <c r="AR685" i="2"/>
  <c r="AQ685" i="2"/>
  <c r="AR653" i="2"/>
  <c r="AQ653" i="2"/>
  <c r="AR621" i="2"/>
  <c r="AQ621" i="2"/>
  <c r="AR589" i="2"/>
  <c r="AQ589" i="2"/>
  <c r="AR557" i="2"/>
  <c r="AQ557" i="2"/>
  <c r="AR525" i="2"/>
  <c r="AQ525" i="2"/>
  <c r="AR493" i="2"/>
  <c r="AQ493" i="2"/>
  <c r="AR461" i="2"/>
  <c r="AQ461" i="2"/>
  <c r="AR429" i="2"/>
  <c r="AQ429" i="2"/>
  <c r="AR397" i="2"/>
  <c r="AQ397" i="2"/>
  <c r="AR365" i="2"/>
  <c r="AQ365" i="2"/>
  <c r="AR333" i="2"/>
  <c r="AQ333" i="2"/>
  <c r="AR301" i="2"/>
  <c r="AQ301" i="2"/>
  <c r="AR269" i="2"/>
  <c r="AQ269" i="2"/>
  <c r="AR237" i="2"/>
  <c r="AQ237" i="2"/>
  <c r="AR205" i="2"/>
  <c r="AQ205" i="2"/>
  <c r="AR173" i="2"/>
  <c r="AQ173" i="2"/>
  <c r="AR141" i="2"/>
  <c r="AQ141" i="2"/>
  <c r="AR109" i="2"/>
  <c r="AQ109" i="2"/>
  <c r="AR77" i="2"/>
  <c r="AQ77" i="2"/>
  <c r="AR45" i="2"/>
  <c r="AQ45" i="2"/>
  <c r="AR13" i="2"/>
  <c r="AQ13" i="2"/>
  <c r="AR1091" i="2"/>
  <c r="AQ1091" i="2"/>
  <c r="AR915" i="2"/>
  <c r="AQ915" i="2"/>
  <c r="AR723" i="2"/>
  <c r="AQ723" i="2"/>
  <c r="AR539" i="2"/>
  <c r="AQ539" i="2"/>
  <c r="AR347" i="2"/>
  <c r="AQ347" i="2"/>
  <c r="AR123" i="2"/>
  <c r="AQ123" i="2"/>
  <c r="AR1188" i="2"/>
  <c r="AQ1188" i="2"/>
  <c r="AR1156" i="2"/>
  <c r="AQ1156" i="2"/>
  <c r="AR1124" i="2"/>
  <c r="AQ1124" i="2"/>
  <c r="AR1092" i="2"/>
  <c r="AQ1092" i="2"/>
  <c r="AR1060" i="2"/>
  <c r="AQ1060" i="2"/>
  <c r="AR1028" i="2"/>
  <c r="AQ1028" i="2"/>
  <c r="AR996" i="2"/>
  <c r="AQ996" i="2"/>
  <c r="AR964" i="2"/>
  <c r="AQ964" i="2"/>
  <c r="AR932" i="2"/>
  <c r="AQ932" i="2"/>
  <c r="AR900" i="2"/>
  <c r="AQ900" i="2"/>
  <c r="AR868" i="2"/>
  <c r="AQ868" i="2"/>
  <c r="AR836" i="2"/>
  <c r="AQ836" i="2"/>
  <c r="AR804" i="2"/>
  <c r="AQ804" i="2"/>
  <c r="AR772" i="2"/>
  <c r="AQ772" i="2"/>
  <c r="AR740" i="2"/>
  <c r="AQ740" i="2"/>
  <c r="AR708" i="2"/>
  <c r="AQ708" i="2"/>
  <c r="AR676" i="2"/>
  <c r="AQ676" i="2"/>
  <c r="AR644" i="2"/>
  <c r="AQ644" i="2"/>
  <c r="AR612" i="2"/>
  <c r="AQ612" i="2"/>
  <c r="AR580" i="2"/>
  <c r="AQ580" i="2"/>
  <c r="AR548" i="2"/>
  <c r="AQ548" i="2"/>
  <c r="AR516" i="2"/>
  <c r="AQ516" i="2"/>
  <c r="AR484" i="2"/>
  <c r="AQ484" i="2"/>
  <c r="AR452" i="2"/>
  <c r="AQ452" i="2"/>
  <c r="AR420" i="2"/>
  <c r="AQ420" i="2"/>
  <c r="AR388" i="2"/>
  <c r="AQ388" i="2"/>
  <c r="AR356" i="2"/>
  <c r="AQ356" i="2"/>
  <c r="AR324" i="2"/>
  <c r="AQ324" i="2"/>
  <c r="AR292" i="2"/>
  <c r="AQ292" i="2"/>
  <c r="AR260" i="2"/>
  <c r="AQ260" i="2"/>
  <c r="AR228" i="2"/>
  <c r="AQ228" i="2"/>
  <c r="AR196" i="2"/>
  <c r="AQ196" i="2"/>
  <c r="AR164" i="2"/>
  <c r="AQ164" i="2"/>
  <c r="AR132" i="2"/>
  <c r="AQ132" i="2"/>
  <c r="AR100" i="2"/>
  <c r="AQ100" i="2"/>
  <c r="AR68" i="2"/>
  <c r="AQ68" i="2"/>
  <c r="AR36" i="2"/>
  <c r="AQ36" i="2"/>
  <c r="AR4" i="2"/>
  <c r="AQ4" i="2"/>
  <c r="AR1043" i="2"/>
  <c r="AQ1043" i="2"/>
  <c r="AR835" i="2"/>
  <c r="AQ835" i="2"/>
  <c r="AR643" i="2"/>
  <c r="AQ643" i="2"/>
  <c r="AR411" i="2"/>
  <c r="AQ411" i="2"/>
  <c r="AR211" i="2"/>
  <c r="AQ211" i="2"/>
  <c r="AR3" i="2"/>
  <c r="AQ3" i="2"/>
  <c r="AR1019" i="2"/>
  <c r="AQ1019" i="2"/>
  <c r="AR795" i="2"/>
  <c r="AQ795" i="2"/>
  <c r="AR563" i="2"/>
  <c r="AQ563" i="2"/>
  <c r="AR339" i="2"/>
  <c r="AQ339" i="2"/>
  <c r="AR75" i="2"/>
  <c r="AQ75" i="2"/>
  <c r="AR1170" i="2"/>
  <c r="AQ1170" i="2"/>
  <c r="AR1138" i="2"/>
  <c r="AQ1138" i="2"/>
  <c r="AR1106" i="2"/>
  <c r="AQ1106" i="2"/>
  <c r="AR1074" i="2"/>
  <c r="AQ1074" i="2"/>
  <c r="AR1042" i="2"/>
  <c r="AQ1042" i="2"/>
  <c r="AR1010" i="2"/>
  <c r="AQ1010" i="2"/>
  <c r="AR978" i="2"/>
  <c r="AQ978" i="2"/>
  <c r="AR946" i="2"/>
  <c r="AQ946" i="2"/>
  <c r="AR914" i="2"/>
  <c r="AQ914" i="2"/>
  <c r="AR882" i="2"/>
  <c r="AQ882" i="2"/>
  <c r="AR850" i="2"/>
  <c r="AQ850" i="2"/>
  <c r="AR818" i="2"/>
  <c r="AQ818" i="2"/>
  <c r="AR786" i="2"/>
  <c r="AQ786" i="2"/>
  <c r="AR754" i="2"/>
  <c r="AQ754" i="2"/>
  <c r="AR722" i="2"/>
  <c r="AQ722" i="2"/>
  <c r="AR690" i="2"/>
  <c r="AQ690" i="2"/>
  <c r="AR658" i="2"/>
  <c r="AQ658" i="2"/>
  <c r="AR626" i="2"/>
  <c r="AQ626" i="2"/>
  <c r="AR594" i="2"/>
  <c r="AQ594" i="2"/>
  <c r="AR562" i="2"/>
  <c r="AQ562" i="2"/>
  <c r="AR530" i="2"/>
  <c r="AQ530" i="2"/>
  <c r="AR498" i="2"/>
  <c r="AQ498" i="2"/>
  <c r="AR466" i="2"/>
  <c r="AQ466" i="2"/>
  <c r="AR434" i="2"/>
  <c r="AQ434" i="2"/>
  <c r="AR402" i="2"/>
  <c r="AQ402" i="2"/>
  <c r="AR370" i="2"/>
  <c r="AQ370" i="2"/>
  <c r="AR338" i="2"/>
  <c r="AQ338" i="2"/>
  <c r="AR306" i="2"/>
  <c r="AQ306" i="2"/>
  <c r="AR274" i="2"/>
  <c r="AQ274" i="2"/>
  <c r="AR242" i="2"/>
  <c r="AQ242" i="2"/>
  <c r="AR210" i="2"/>
  <c r="AQ210" i="2"/>
  <c r="AR178" i="2"/>
  <c r="AQ178" i="2"/>
  <c r="AQ146" i="2"/>
  <c r="AR146" i="2"/>
  <c r="AR114" i="2"/>
  <c r="AQ114" i="2"/>
  <c r="AQ82" i="2"/>
  <c r="AR82" i="2"/>
  <c r="AR50" i="2"/>
  <c r="AQ50" i="2"/>
  <c r="AQ18" i="2"/>
  <c r="AR18" i="2"/>
  <c r="AR1041" i="2"/>
  <c r="AQ1041" i="2"/>
  <c r="AR849" i="2"/>
  <c r="AQ849" i="2"/>
  <c r="AR657" i="2"/>
  <c r="AQ657" i="2"/>
  <c r="AR497" i="2"/>
  <c r="AQ497" i="2"/>
  <c r="AR337" i="2"/>
  <c r="AQ337" i="2"/>
  <c r="AR177" i="2"/>
  <c r="AQ177" i="2"/>
  <c r="AR17" i="2"/>
  <c r="AQ17" i="2"/>
  <c r="AR1192" i="2"/>
  <c r="AQ1192" i="2"/>
  <c r="AR968" i="2"/>
  <c r="AQ968" i="2"/>
  <c r="AR648" i="2"/>
  <c r="AQ648" i="2"/>
  <c r="AR19" i="2"/>
  <c r="AQ19" i="2"/>
  <c r="AT5" i="2" l="1"/>
  <c r="AT6" i="2" s="1"/>
</calcChain>
</file>

<file path=xl/sharedStrings.xml><?xml version="1.0" encoding="utf-8"?>
<sst xmlns="http://schemas.openxmlformats.org/spreadsheetml/2006/main" count="24869" uniqueCount="4377">
  <si>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</si>
  <si>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</si>
  <si>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</si>
  <si>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</si>
  <si>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</si>
  <si>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</si>
  <si>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</si>
  <si>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</si>
  <si>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</si>
  <si>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</si>
  <si>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</si>
  <si>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</si>
  <si>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</si>
  <si>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</si>
  <si>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</si>
  <si>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</si>
  <si>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</si>
  <si>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</si>
  <si>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</si>
  <si>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</si>
  <si>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</si>
  <si>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</si>
  <si>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</si>
  <si>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</si>
  <si>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</si>
  <si>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</si>
  <si>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</si>
  <si>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</si>
  <si>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</si>
  <si>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</si>
  <si>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</si>
  <si>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</si>
  <si>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</si>
  <si>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</si>
  <si>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</si>
  <si>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</si>
  <si>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</si>
  <si>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</si>
  <si>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</si>
  <si>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</si>
  <si>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</si>
  <si>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</si>
  <si>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</si>
  <si>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</si>
  <si>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</si>
  <si>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</si>
  <si>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</si>
  <si>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</si>
  <si>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</si>
  <si>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</si>
  <si>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</si>
  <si>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</si>
  <si>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</si>
  <si>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</si>
  <si>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</si>
  <si>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</si>
  <si>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</si>
  <si>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</si>
  <si>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</si>
  <si>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</si>
  <si>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</si>
  <si>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</si>
  <si>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</si>
  <si>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</si>
  <si>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</si>
  <si>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</si>
  <si>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</si>
  <si>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</si>
  <si>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</si>
  <si>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</si>
  <si>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</si>
  <si>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</si>
  <si>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</si>
  <si>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</si>
  <si>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</si>
  <si>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</si>
  <si>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</si>
  <si>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</si>
  <si>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</si>
  <si>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</si>
  <si>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</si>
  <si>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</si>
  <si>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</si>
  <si>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</si>
  <si>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</si>
  <si>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</si>
  <si>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</si>
  <si>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</si>
  <si>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</si>
  <si>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</si>
  <si>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</si>
  <si>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</si>
  <si>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</si>
  <si>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</si>
  <si>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</si>
  <si>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</si>
  <si>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</si>
  <si>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</si>
  <si>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</si>
  <si>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</si>
  <si>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</si>
  <si>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</si>
  <si>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</si>
  <si>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</si>
  <si>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</si>
  <si>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</si>
  <si>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</si>
  <si>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</si>
  <si>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</si>
  <si>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</si>
  <si>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</si>
  <si>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</si>
  <si>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</si>
  <si>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</si>
  <si>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</si>
  <si>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</si>
  <si>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</si>
  <si>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</si>
  <si>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</si>
  <si>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</si>
  <si>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</si>
  <si>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</si>
  <si>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</si>
  <si>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</si>
  <si>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</si>
  <si>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</si>
  <si>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</si>
  <si>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</si>
  <si>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</si>
  <si>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</si>
  <si>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</si>
  <si>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</si>
  <si>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</si>
  <si>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</si>
  <si>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</si>
  <si>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</si>
  <si>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</si>
  <si>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</si>
  <si>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</si>
  <si>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</si>
  <si>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</si>
  <si>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</si>
  <si>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</si>
  <si>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</si>
  <si>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</si>
  <si>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</si>
  <si>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</si>
  <si>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</si>
  <si>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</si>
  <si>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</si>
  <si>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</si>
  <si>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</si>
  <si>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</si>
  <si>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</si>
  <si>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</si>
  <si>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</si>
  <si>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</si>
  <si>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</si>
  <si>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</si>
  <si>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</si>
  <si>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</si>
  <si>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</si>
  <si>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</si>
  <si>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</si>
  <si>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</si>
  <si>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</si>
  <si>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</si>
  <si>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</si>
  <si>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</si>
  <si>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</si>
  <si>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</si>
  <si>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</si>
  <si>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</si>
  <si>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</si>
  <si>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</si>
  <si>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</si>
  <si>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</si>
  <si>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</si>
  <si>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</si>
  <si>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</si>
  <si>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</si>
  <si>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</si>
  <si>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</si>
  <si>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</si>
  <si>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</si>
  <si>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</si>
  <si>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</si>
  <si>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</si>
  <si>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</si>
  <si>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</si>
  <si>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</si>
  <si>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</si>
  <si>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</si>
  <si>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</si>
  <si>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</si>
  <si>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</si>
  <si>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</si>
  <si>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</si>
  <si>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</si>
  <si>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</si>
  <si>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</si>
  <si>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</si>
  <si>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</si>
  <si>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</si>
  <si>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</si>
  <si>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</si>
  <si>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</si>
  <si>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</si>
  <si>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</si>
  <si>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</si>
  <si>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</si>
  <si>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</si>
  <si>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</si>
  <si>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</si>
  <si>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</si>
  <si>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</si>
  <si>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</si>
  <si>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</si>
  <si>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</si>
  <si>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</si>
  <si>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</si>
  <si>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</si>
  <si>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</si>
  <si>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</si>
  <si>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</si>
  <si>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</si>
  <si>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</si>
  <si>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</si>
  <si>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</si>
  <si>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</si>
  <si>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</si>
  <si>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</si>
  <si>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</si>
  <si>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</si>
  <si>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</si>
  <si>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</si>
  <si>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</si>
  <si>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</si>
  <si>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</si>
  <si>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</si>
  <si>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</si>
  <si>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</si>
  <si>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</si>
  <si>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</si>
  <si>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</si>
  <si>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</si>
  <si>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</si>
  <si>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</si>
  <si>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</si>
  <si>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</si>
  <si>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</si>
  <si>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</si>
  <si>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</si>
  <si>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</si>
  <si>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</si>
  <si>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</si>
  <si>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</si>
  <si>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</si>
  <si>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</si>
  <si>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</si>
  <si>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</si>
  <si>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</si>
  <si>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</si>
  <si>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</si>
  <si>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</si>
  <si>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</si>
  <si>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</si>
  <si>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</si>
  <si>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</si>
  <si>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</si>
  <si>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</si>
  <si>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</si>
  <si>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</si>
  <si>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</si>
  <si>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</si>
  <si>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</si>
  <si>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</si>
  <si>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</si>
  <si>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</si>
  <si>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</si>
  <si>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</si>
  <si>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</si>
  <si>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</si>
  <si>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</si>
  <si>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</si>
  <si>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</si>
  <si>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</si>
  <si>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</si>
  <si>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</si>
  <si>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</si>
  <si>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</si>
  <si>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</si>
  <si>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</si>
  <si>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</si>
  <si>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</si>
  <si>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</si>
  <si>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</si>
  <si>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</si>
  <si>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</si>
  <si>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</si>
  <si>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</si>
  <si>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</si>
  <si>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</si>
  <si>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</si>
  <si>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</si>
  <si>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</si>
  <si>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</si>
  <si>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</si>
  <si>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</si>
  <si>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</si>
  <si>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</si>
  <si>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</si>
  <si>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</si>
  <si>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</si>
  <si>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</si>
  <si>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</si>
  <si>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</si>
  <si>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</si>
  <si>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</si>
  <si>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</si>
  <si>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</si>
  <si>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</si>
  <si>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</si>
  <si>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</si>
  <si>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</si>
  <si>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</si>
  <si>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</si>
  <si>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</si>
  <si>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</si>
  <si>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</si>
  <si>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</si>
  <si>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</si>
  <si>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</si>
  <si>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</si>
  <si>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</si>
  <si>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</si>
  <si>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</si>
  <si>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</si>
  <si>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</si>
  <si>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</si>
  <si>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</si>
  <si>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</si>
  <si>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</si>
  <si>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</si>
  <si>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</si>
  <si>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</si>
  <si>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</si>
  <si>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</si>
  <si>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</si>
  <si>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</si>
  <si>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</si>
  <si>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</si>
  <si>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</si>
  <si>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</si>
  <si>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</si>
  <si>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</si>
  <si>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</si>
  <si>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</si>
  <si>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</si>
  <si>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</si>
  <si>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</si>
  <si>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</si>
  <si>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</si>
  <si>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</si>
  <si>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</si>
  <si>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</si>
  <si>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</si>
  <si>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</si>
  <si>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</si>
  <si>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</si>
  <si>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</si>
  <si>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</si>
  <si>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</si>
  <si>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</si>
  <si>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</si>
  <si>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</si>
  <si>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</si>
  <si>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</si>
  <si>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</si>
  <si>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</si>
  <si>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</si>
  <si>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</si>
  <si>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</si>
  <si>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</si>
  <si>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</si>
  <si>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</si>
  <si>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</si>
  <si>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</si>
  <si>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</si>
  <si>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</si>
  <si>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</si>
  <si>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</si>
  <si>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</si>
  <si>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</si>
  <si>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</si>
  <si>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</si>
  <si>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</si>
  <si>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</si>
  <si>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</si>
  <si>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</si>
  <si>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</si>
  <si>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</si>
  <si>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</si>
  <si>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</si>
  <si>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</si>
  <si>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</si>
  <si>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</si>
  <si>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</si>
  <si>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</si>
  <si>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</si>
  <si>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</si>
  <si>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</si>
  <si>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</si>
  <si>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</si>
  <si>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</si>
  <si>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</si>
  <si>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</si>
  <si>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</si>
  <si>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</si>
  <si>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</si>
  <si>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</si>
  <si>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</si>
  <si>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</si>
  <si>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</si>
  <si>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</si>
  <si>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</si>
  <si>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</si>
  <si>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</si>
  <si>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</si>
  <si>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</si>
  <si>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</si>
  <si>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</si>
  <si>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</si>
  <si>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</si>
  <si>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</si>
  <si>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</si>
  <si>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</si>
  <si>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</si>
  <si>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</si>
  <si>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</si>
  <si>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</si>
  <si>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</si>
  <si>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</si>
  <si>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</si>
  <si>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</si>
  <si>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</si>
  <si>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</si>
  <si>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</si>
  <si>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</si>
  <si>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</si>
  <si>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</si>
  <si>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</si>
  <si>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</si>
  <si>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</si>
  <si>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</si>
  <si>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</si>
  <si>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</si>
  <si>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</si>
  <si>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</si>
  <si>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</si>
  <si>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</si>
  <si>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</si>
  <si>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</si>
  <si>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</si>
  <si>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</si>
  <si>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</si>
  <si>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</si>
  <si>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</si>
  <si>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</si>
  <si>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</si>
  <si>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</si>
  <si>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</si>
  <si>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</si>
  <si>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</si>
  <si>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</si>
  <si>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</si>
  <si>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</si>
  <si>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</si>
  <si>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</si>
  <si>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</si>
  <si>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</si>
  <si>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</si>
  <si>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</si>
  <si>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</si>
  <si>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</si>
  <si>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</si>
  <si>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</si>
  <si>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</si>
  <si>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</si>
  <si>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</si>
  <si>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</si>
  <si>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</si>
  <si>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</si>
  <si>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</si>
  <si>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</si>
  <si>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</si>
  <si>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</si>
  <si>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</si>
  <si>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</si>
  <si>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</si>
  <si>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</si>
  <si>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</si>
  <si>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</si>
  <si>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</si>
  <si>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</si>
  <si>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</si>
  <si>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</si>
  <si>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</si>
  <si>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</si>
  <si>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</si>
  <si>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</si>
  <si>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</si>
  <si>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</si>
  <si>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</si>
  <si>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</si>
  <si>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</si>
  <si>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</si>
  <si>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</si>
  <si>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</si>
  <si>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</si>
  <si>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</si>
  <si>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</si>
  <si>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</si>
  <si>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</si>
  <si>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</si>
  <si>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</si>
  <si>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</si>
  <si>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</si>
  <si>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</si>
  <si>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</si>
  <si>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</si>
  <si>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</si>
  <si>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</si>
  <si>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</si>
  <si>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</si>
  <si>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</si>
  <si>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</si>
  <si>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</si>
  <si>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</si>
  <si>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</si>
  <si>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</si>
  <si>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</si>
  <si>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</si>
  <si>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</si>
  <si>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</si>
  <si>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</si>
  <si>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</si>
  <si>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</si>
  <si>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</si>
  <si>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</si>
  <si>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</si>
  <si>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</si>
  <si>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</si>
  <si>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</si>
  <si>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</si>
  <si>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</si>
  <si>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</si>
  <si>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</si>
  <si>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</si>
  <si>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</si>
  <si>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</si>
  <si>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</si>
  <si>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</si>
  <si>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</si>
  <si>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</si>
  <si>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</si>
  <si>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</si>
  <si>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</si>
  <si>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</si>
  <si>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</si>
  <si>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</si>
  <si>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</si>
  <si>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</si>
  <si>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</si>
  <si>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</si>
  <si>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</si>
  <si>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</si>
  <si>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</si>
  <si>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</si>
  <si>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</si>
  <si>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</si>
  <si>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</si>
  <si>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</si>
  <si>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</si>
  <si>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</si>
  <si>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</si>
  <si>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</si>
  <si>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</si>
  <si>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</si>
  <si>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</si>
  <si>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</si>
  <si>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</si>
  <si>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</si>
  <si>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</si>
  <si>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</si>
  <si>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</si>
  <si>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</si>
  <si>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</si>
  <si>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</si>
  <si>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</si>
  <si>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</si>
  <si>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</si>
  <si>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</si>
  <si>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</si>
  <si>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</si>
  <si>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</si>
  <si>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</si>
  <si>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</si>
  <si>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</si>
  <si>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</si>
  <si>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</si>
  <si>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</si>
  <si>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</si>
  <si>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</si>
  <si>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</si>
  <si>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</si>
  <si>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</si>
  <si>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</si>
  <si>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</si>
  <si>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</si>
  <si>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</si>
  <si>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</si>
  <si>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</si>
  <si>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</si>
  <si>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</si>
  <si>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</si>
  <si>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</si>
  <si>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</si>
  <si>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</si>
  <si>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</si>
  <si>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</si>
  <si>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</si>
  <si>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</si>
  <si>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</si>
  <si>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</si>
  <si>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</si>
  <si>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</si>
  <si>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</si>
  <si>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</si>
  <si>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</si>
  <si>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</si>
  <si>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</si>
  <si>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</si>
  <si>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</si>
  <si>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</si>
  <si>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</si>
  <si>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</si>
  <si>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</si>
  <si>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</si>
  <si>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</si>
  <si>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</si>
  <si>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</si>
  <si>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</si>
  <si>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</si>
  <si>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</si>
  <si>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</si>
  <si>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</si>
  <si>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</si>
  <si>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</si>
  <si>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</si>
  <si>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</si>
  <si>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</si>
  <si>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</si>
  <si>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</si>
  <si>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</si>
  <si>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</si>
  <si>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</si>
  <si>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</si>
  <si>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</si>
  <si>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</si>
  <si>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</si>
  <si>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</si>
  <si>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</si>
  <si>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</si>
  <si>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</si>
  <si>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</si>
  <si>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</si>
  <si>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</si>
  <si>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</si>
  <si>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</si>
  <si>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</si>
  <si>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</si>
  <si>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</si>
  <si>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</si>
  <si>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</si>
  <si>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</si>
  <si>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</si>
  <si>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</si>
  <si>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</si>
  <si>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</si>
  <si>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</si>
  <si>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</si>
  <si>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</si>
  <si>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</si>
  <si>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</si>
  <si>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</si>
  <si>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</si>
  <si>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</si>
  <si>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</si>
  <si>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</si>
  <si>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</si>
  <si>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</si>
  <si>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</si>
  <si>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</si>
  <si>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</si>
  <si>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</si>
  <si>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</si>
  <si>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</si>
  <si>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</si>
  <si>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</si>
  <si>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</si>
  <si>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</si>
  <si>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</si>
  <si>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</si>
  <si>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</si>
  <si>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</si>
  <si>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</si>
  <si>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</si>
  <si>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</si>
  <si>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</si>
  <si>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</si>
  <si>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</si>
  <si>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</si>
  <si>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</si>
  <si>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</si>
  <si>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</si>
  <si>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</si>
  <si>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</si>
  <si>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</si>
  <si>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</si>
  <si>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</si>
  <si>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</si>
  <si>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</si>
  <si>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</si>
  <si>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</si>
  <si>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</si>
  <si>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</si>
  <si>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</si>
  <si>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</si>
  <si>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</si>
  <si>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</si>
  <si>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</si>
  <si>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</si>
  <si>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</si>
  <si>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</si>
  <si>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</si>
  <si>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</si>
  <si>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</si>
  <si>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</si>
  <si>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</si>
  <si>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</si>
  <si>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</si>
  <si>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</si>
  <si>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</si>
  <si>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</si>
  <si>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</si>
  <si>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</si>
  <si>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</si>
  <si>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</si>
  <si>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</si>
  <si>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</si>
  <si>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</si>
  <si>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</si>
  <si>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</si>
  <si>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</si>
  <si>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</si>
  <si>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</si>
  <si>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</si>
  <si>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</si>
  <si>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</si>
  <si>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</si>
  <si>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</si>
  <si>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</si>
  <si>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</si>
  <si>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</si>
  <si>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</si>
  <si>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</si>
  <si>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</si>
  <si>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</si>
  <si>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</si>
  <si>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</si>
  <si>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</si>
  <si>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</si>
  <si>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</si>
  <si>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</si>
  <si>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</si>
  <si>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</si>
  <si>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</si>
  <si>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</si>
  <si>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</si>
  <si>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</si>
  <si>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</si>
  <si>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</si>
  <si>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</si>
  <si>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</si>
  <si>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</si>
  <si>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</si>
  <si>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</si>
  <si>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</si>
  <si>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</si>
  <si>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</si>
  <si>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</si>
  <si>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</si>
  <si>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</si>
  <si>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</si>
  <si>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</si>
  <si>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</si>
  <si>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</si>
  <si>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</si>
  <si>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</si>
  <si>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</si>
  <si>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</si>
  <si>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</si>
  <si>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</si>
  <si>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</si>
  <si>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</si>
  <si>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</si>
  <si>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</si>
  <si>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</si>
  <si>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</si>
  <si>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</si>
  <si>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</si>
  <si>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</si>
  <si>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</si>
  <si>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</si>
  <si>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</si>
  <si>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</si>
  <si>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</si>
  <si>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</si>
  <si>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</si>
  <si>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</si>
  <si>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</si>
  <si>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</si>
  <si>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</si>
  <si>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</si>
  <si>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</si>
  <si>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</si>
  <si>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</si>
  <si>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</si>
  <si>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</si>
  <si>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</si>
  <si>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</si>
  <si>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</si>
  <si>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</si>
  <si>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</si>
  <si>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</si>
  <si>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</si>
  <si>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</si>
  <si>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</si>
  <si>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</si>
  <si>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</si>
  <si>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</si>
  <si>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</si>
  <si>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</si>
  <si>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</si>
  <si>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</si>
  <si>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</si>
  <si>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</si>
  <si>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</si>
  <si>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</si>
  <si>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</si>
  <si>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</si>
  <si>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</si>
  <si>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</si>
  <si>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</si>
  <si>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</si>
  <si>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</si>
  <si>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</si>
  <si>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</si>
  <si>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</si>
  <si>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</si>
  <si>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</si>
  <si>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</si>
  <si>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</si>
  <si>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</si>
  <si>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</si>
  <si>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</si>
  <si>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</si>
  <si>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</si>
  <si>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</si>
  <si>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</si>
  <si>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</si>
  <si>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</si>
  <si>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</si>
  <si>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</si>
  <si>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</si>
  <si>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</si>
  <si>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</si>
  <si>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</si>
  <si>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</si>
  <si>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</si>
  <si>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</si>
  <si>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</si>
  <si>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</si>
  <si>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</si>
  <si>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</si>
  <si>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</si>
  <si>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</si>
  <si>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</si>
  <si>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</si>
  <si>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</si>
  <si>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</si>
  <si>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</si>
  <si>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</si>
  <si>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</si>
  <si>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</si>
  <si>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</si>
  <si>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</si>
  <si>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</si>
  <si>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</si>
  <si>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</si>
  <si>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</si>
  <si>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</si>
  <si>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</si>
  <si>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</si>
  <si>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</si>
  <si>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</si>
  <si>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</si>
  <si>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</si>
  <si>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</si>
  <si>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</si>
  <si>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</si>
  <si>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</si>
  <si>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</si>
  <si>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</si>
  <si>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</si>
  <si>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</si>
  <si>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</si>
  <si>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</si>
  <si>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</si>
  <si>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</si>
  <si>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</si>
  <si>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</si>
  <si>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</si>
  <si>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</si>
  <si>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</si>
  <si>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</si>
  <si>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</si>
  <si>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</si>
  <si>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</si>
  <si>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</si>
  <si>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</si>
  <si>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</si>
  <si>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</si>
  <si>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</si>
  <si>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</si>
  <si>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</si>
  <si>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</si>
  <si>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</si>
  <si>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</si>
  <si>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</si>
  <si>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</si>
  <si>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</si>
  <si>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</si>
  <si>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</si>
  <si>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</si>
  <si>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</si>
  <si>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</si>
  <si>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</si>
  <si>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</si>
  <si>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</si>
  <si>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</si>
  <si>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</si>
  <si>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</si>
  <si>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</si>
  <si>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</si>
  <si>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</si>
  <si>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</si>
  <si>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</si>
  <si>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</si>
  <si>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</si>
  <si>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</si>
  <si>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</si>
  <si>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</si>
  <si>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</si>
  <si>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</si>
  <si>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</si>
  <si>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</si>
  <si>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</si>
  <si>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</si>
  <si>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</si>
  <si>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</si>
  <si>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</si>
  <si>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</si>
  <si>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</si>
  <si>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</si>
  <si>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</si>
  <si>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</si>
  <si>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</si>
  <si>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</si>
  <si>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</si>
  <si>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</si>
  <si>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</si>
  <si>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</si>
  <si>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</si>
  <si>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</si>
  <si>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</si>
  <si>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</si>
  <si>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</si>
  <si>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</si>
  <si>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</si>
  <si>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</si>
  <si>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</si>
  <si>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</si>
  <si>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</si>
  <si>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</si>
  <si>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</si>
  <si>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</si>
  <si>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</si>
  <si>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</si>
  <si>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</si>
  <si>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</si>
  <si>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</si>
  <si>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</si>
  <si>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</si>
  <si>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</si>
  <si>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</si>
  <si>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</si>
  <si>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</si>
  <si>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</si>
  <si>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</si>
  <si>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</si>
  <si>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</si>
  <si>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</si>
  <si>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</si>
  <si>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</si>
  <si>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</si>
  <si>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</si>
  <si>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</si>
  <si>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</si>
  <si>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</si>
  <si>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</si>
  <si>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</si>
  <si>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</si>
  <si>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</si>
  <si>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</si>
  <si>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</si>
  <si>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</si>
  <si>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</si>
  <si>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</si>
  <si>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</si>
  <si>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</si>
  <si>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</si>
  <si>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</si>
  <si>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</si>
  <si>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</si>
  <si>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</si>
  <si>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</si>
  <si>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</si>
  <si>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</si>
  <si>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</si>
  <si>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</si>
  <si>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</si>
  <si>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</si>
  <si>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</si>
  <si>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</si>
  <si>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</si>
  <si>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</si>
  <si>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</si>
  <si>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</si>
  <si>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</si>
  <si>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</si>
  <si>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</si>
  <si>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</si>
  <si>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</si>
  <si>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</si>
  <si>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</si>
  <si>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</si>
  <si>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</si>
  <si>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</si>
  <si>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</si>
  <si>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</si>
  <si>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</si>
  <si>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</si>
  <si>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</si>
  <si>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</si>
  <si>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</si>
  <si>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</si>
  <si>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</si>
  <si>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</si>
  <si>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</si>
  <si>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</si>
  <si>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</si>
  <si>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</si>
  <si>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</si>
  <si>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</si>
  <si>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</si>
  <si>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</si>
  <si>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</si>
  <si>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</si>
  <si>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</si>
  <si>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</si>
  <si>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</si>
  <si>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</si>
  <si>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</si>
  <si>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</si>
  <si>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</si>
  <si>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</si>
  <si>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</si>
  <si>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</si>
  <si>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</si>
  <si>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</si>
  <si>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</si>
  <si>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</si>
  <si>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</si>
  <si>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</si>
  <si>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</si>
  <si>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</si>
  <si>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</si>
  <si>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</si>
  <si>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</si>
  <si>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</si>
  <si>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</si>
  <si>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</si>
  <si>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</si>
  <si>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</si>
  <si>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</si>
  <si>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</si>
  <si>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</si>
  <si>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</si>
  <si>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</si>
  <si>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</si>
  <si>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</si>
  <si>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</si>
  <si>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</si>
  <si>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</si>
  <si>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</si>
  <si>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</si>
  <si>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</si>
  <si>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</si>
  <si>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</si>
  <si>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</si>
  <si>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</si>
  <si>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</si>
  <si>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</si>
  <si>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</si>
  <si>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</si>
  <si>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</si>
  <si>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</si>
  <si>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</si>
  <si>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</si>
  <si>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</si>
  <si>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</si>
  <si>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</si>
  <si>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</si>
  <si>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</si>
  <si>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</si>
  <si>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</si>
  <si>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</si>
  <si>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</si>
  <si>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</si>
  <si>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</si>
  <si>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</si>
  <si>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</si>
  <si>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</si>
  <si>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</si>
  <si>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</si>
  <si>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</si>
  <si>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</si>
  <si>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</si>
  <si>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</si>
  <si>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</si>
  <si>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</si>
  <si>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</si>
  <si>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</si>
  <si>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</si>
  <si>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</si>
  <si>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</si>
  <si>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</si>
  <si>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</si>
  <si>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</si>
  <si>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</si>
  <si>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</si>
  <si>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</si>
  <si>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</si>
  <si>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</si>
  <si>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</si>
  <si>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</si>
  <si>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</si>
  <si>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</si>
  <si>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</si>
  <si>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</si>
  <si>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</si>
  <si>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</si>
  <si>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</si>
  <si>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</si>
  <si>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</si>
  <si>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</si>
  <si>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</si>
  <si>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</si>
  <si>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</si>
  <si>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</si>
  <si>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</si>
  <si>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</si>
  <si>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</si>
  <si>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</si>
  <si>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</si>
  <si>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</si>
  <si>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</si>
  <si>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</si>
  <si>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</si>
  <si>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</si>
  <si>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</si>
  <si>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</si>
  <si>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</si>
  <si>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</si>
  <si>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</si>
  <si>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</si>
  <si>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</si>
  <si>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</si>
  <si>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</si>
  <si>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</si>
  <si>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</si>
  <si>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</si>
  <si>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</si>
  <si>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</si>
  <si>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</si>
  <si>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</si>
  <si>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</si>
  <si>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</si>
  <si>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</si>
  <si>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</si>
  <si>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</si>
  <si>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</si>
  <si>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</si>
  <si>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</si>
  <si>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</si>
  <si>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</si>
  <si>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</si>
  <si>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</si>
  <si>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</si>
  <si>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</si>
  <si>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</si>
  <si>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</si>
  <si>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</si>
  <si>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</si>
  <si>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</si>
  <si>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</si>
  <si>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</si>
  <si>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</si>
  <si>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</si>
  <si>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</si>
  <si>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</si>
  <si>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</si>
  <si>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</si>
  <si>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</si>
  <si>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</si>
  <si>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</si>
  <si>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</si>
  <si>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</si>
  <si>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</si>
  <si>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</si>
  <si>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</si>
  <si>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</si>
  <si>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</si>
  <si>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</si>
  <si>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</si>
  <si>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</si>
  <si>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</si>
  <si>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</si>
  <si>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</si>
  <si>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</si>
  <si>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</si>
  <si>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</si>
  <si>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</si>
  <si>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</si>
  <si>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</si>
  <si>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</si>
  <si>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</si>
  <si>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</si>
  <si>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</si>
  <si>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</si>
  <si>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</si>
  <si>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</si>
  <si>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</si>
  <si>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</si>
  <si>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</si>
  <si>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</si>
  <si>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</si>
  <si>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</si>
  <si>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</si>
  <si>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</si>
  <si>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</si>
  <si>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</si>
  <si>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</si>
  <si>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</si>
  <si>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</si>
  <si>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</si>
  <si>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</si>
  <si>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</si>
  <si>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</si>
  <si>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</si>
  <si>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</si>
  <si>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</si>
  <si>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</si>
  <si>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</si>
  <si>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</si>
  <si>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</si>
  <si>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</si>
  <si>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</si>
  <si>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</si>
  <si>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</si>
  <si>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</si>
  <si>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</si>
  <si>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</si>
  <si>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</si>
  <si>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</si>
  <si>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</si>
  <si>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</si>
  <si>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</si>
  <si>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</si>
  <si>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</si>
  <si>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</si>
  <si>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</si>
  <si>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</si>
  <si>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</si>
  <si>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</si>
  <si>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</si>
  <si>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</si>
  <si>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</si>
  <si>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</si>
  <si>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</si>
  <si>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</si>
  <si>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</si>
  <si>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</si>
  <si>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</si>
  <si>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</si>
  <si>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</si>
  <si>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</si>
  <si>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</si>
  <si>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</si>
  <si>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</si>
  <si>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</si>
  <si>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</si>
  <si>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</si>
  <si>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</si>
  <si>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</si>
  <si>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</si>
  <si>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</si>
  <si>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</si>
  <si>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</si>
  <si>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</si>
  <si>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</si>
  <si>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</si>
  <si>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</si>
  <si>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</si>
  <si>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</si>
  <si>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</si>
  <si>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</si>
  <si>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</si>
  <si>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</si>
  <si>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</si>
  <si>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</si>
  <si>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</si>
  <si>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</si>
  <si>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</si>
  <si>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</si>
  <si>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</si>
  <si>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</si>
  <si>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</si>
  <si>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</si>
  <si>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</si>
  <si>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</si>
  <si>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</si>
  <si>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</si>
  <si>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</si>
  <si>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</si>
  <si>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</si>
  <si>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</si>
  <si>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</si>
  <si>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</si>
  <si>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</si>
  <si>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</si>
  <si>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</si>
  <si>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</si>
  <si>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</si>
  <si>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</si>
  <si>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</si>
  <si>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</si>
  <si>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</si>
  <si>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</si>
  <si>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</si>
  <si>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</si>
  <si>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</si>
  <si>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</si>
  <si>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</si>
  <si>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</si>
  <si>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</si>
  <si>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</si>
  <si>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</si>
  <si>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</si>
  <si>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</si>
  <si>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</si>
  <si>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</si>
  <si>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</si>
  <si>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</si>
  <si>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</si>
  <si>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</si>
  <si>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</si>
  <si>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</si>
  <si>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</si>
  <si>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</si>
  <si>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</si>
  <si>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</si>
  <si>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</si>
  <si>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</si>
  <si>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</si>
  <si>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</si>
  <si>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</si>
  <si>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</si>
  <si>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</si>
  <si>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</si>
  <si>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</si>
  <si>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</si>
  <si>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</si>
  <si>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</si>
  <si>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</si>
  <si>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</si>
  <si>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</si>
  <si>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</si>
  <si>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</si>
  <si>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</si>
  <si>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</si>
  <si>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</si>
  <si>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</si>
  <si>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</si>
  <si>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</si>
  <si>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</si>
  <si>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</si>
  <si>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</si>
  <si>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</si>
  <si>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</si>
  <si>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</si>
  <si>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</si>
  <si>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</si>
  <si>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</si>
  <si>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</si>
  <si>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</si>
  <si>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</si>
  <si>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</si>
  <si>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</si>
  <si>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</si>
  <si>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</si>
  <si>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</si>
  <si>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</si>
  <si>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</si>
  <si>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</si>
  <si>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</si>
  <si>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</si>
  <si>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</si>
  <si>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</si>
  <si>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</si>
  <si>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</si>
  <si>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</si>
  <si>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</si>
  <si>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</si>
  <si>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</si>
  <si>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</si>
  <si>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</si>
  <si>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</si>
  <si>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</si>
  <si>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</si>
  <si>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</si>
  <si>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</si>
  <si>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</si>
  <si>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</si>
  <si>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</si>
  <si>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</si>
  <si>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</si>
  <si>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</si>
  <si>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</si>
  <si>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</si>
  <si>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</si>
  <si>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</si>
  <si>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</si>
  <si>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</si>
  <si>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</si>
  <si>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</si>
  <si>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</si>
  <si>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</si>
  <si>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</si>
  <si>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</si>
  <si>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</si>
  <si>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</si>
  <si>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</si>
  <si>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</si>
  <si>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</si>
  <si>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</si>
  <si>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</si>
  <si>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</si>
  <si>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</si>
  <si>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</si>
  <si>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</si>
  <si>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</si>
  <si>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</si>
  <si>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</si>
  <si>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</si>
  <si>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</si>
  <si>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</si>
  <si>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</si>
  <si>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</si>
  <si>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</si>
  <si>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</si>
  <si>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</si>
  <si>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</si>
  <si>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</si>
  <si>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</si>
  <si>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</si>
  <si>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</si>
  <si>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</si>
  <si>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</si>
  <si>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</si>
  <si>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</si>
  <si>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</si>
  <si>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</si>
  <si>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</si>
  <si>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</si>
  <si>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</si>
  <si>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</si>
  <si>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</si>
  <si>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</si>
  <si>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</si>
  <si>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</si>
  <si>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</si>
  <si>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</si>
  <si>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</si>
  <si>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</si>
  <si>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</si>
  <si>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</si>
  <si>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</si>
  <si>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</si>
  <si>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</si>
  <si>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</si>
  <si>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</si>
  <si>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</si>
  <si>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</si>
  <si>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</si>
  <si>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</si>
  <si>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</si>
  <si>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</si>
  <si>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</si>
  <si>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</si>
  <si>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</si>
  <si>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</si>
  <si>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</si>
  <si>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</si>
  <si>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</si>
  <si>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</si>
  <si>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</si>
  <si>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</si>
  <si>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</si>
  <si>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</si>
  <si>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</si>
  <si>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</si>
  <si>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</si>
  <si>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</si>
  <si>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</si>
  <si>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</si>
  <si>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</si>
  <si>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</si>
  <si>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</si>
  <si>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</si>
  <si>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</si>
  <si>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</si>
  <si>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</si>
  <si>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</si>
  <si>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</si>
  <si>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</si>
  <si>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</si>
  <si>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</si>
  <si>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</si>
  <si>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</si>
  <si>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</si>
  <si>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</si>
  <si>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</si>
  <si>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</si>
  <si>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</si>
  <si>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</si>
  <si>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</si>
  <si>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</si>
  <si>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</si>
  <si>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</si>
  <si>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</si>
  <si>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</si>
  <si>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</si>
  <si>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</si>
  <si>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</si>
  <si>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</si>
  <si>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</si>
  <si>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</si>
  <si>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</si>
  <si>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</si>
  <si>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</si>
  <si>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</si>
  <si>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</si>
  <si>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</si>
  <si>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</si>
  <si>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</si>
  <si>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</si>
  <si>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</si>
  <si>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</si>
  <si>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</si>
  <si>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</si>
  <si>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</si>
  <si>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</si>
  <si>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</si>
  <si>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</si>
  <si>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</si>
  <si>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</si>
  <si>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</si>
  <si>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</si>
  <si>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</si>
  <si>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</si>
  <si>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</si>
  <si>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</si>
  <si>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</si>
  <si>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</si>
  <si>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</si>
  <si>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</si>
  <si>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</si>
  <si>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</si>
  <si>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</si>
  <si>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</si>
  <si>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</si>
  <si>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</si>
  <si>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</si>
  <si>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</si>
  <si>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</si>
  <si>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</si>
  <si>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</si>
  <si>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</si>
  <si>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</si>
  <si>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</si>
  <si>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</si>
  <si>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</si>
  <si>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</si>
  <si>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</si>
  <si>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</si>
  <si>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</si>
  <si>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</si>
  <si>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</si>
  <si>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</si>
  <si>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</si>
  <si>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</si>
  <si>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</si>
  <si>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</si>
  <si>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</si>
  <si>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</si>
  <si>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</si>
  <si>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</si>
  <si>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</si>
  <si>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</si>
  <si>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</si>
  <si>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</si>
  <si>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</si>
  <si>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</si>
  <si>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</si>
  <si>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</si>
  <si>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</si>
  <si>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</si>
  <si>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</si>
  <si>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</si>
  <si>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</si>
  <si>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</si>
  <si>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</si>
  <si>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</si>
  <si>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</si>
  <si>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</si>
  <si>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</si>
  <si>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</si>
  <si>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</si>
  <si>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</si>
  <si>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</si>
  <si>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</si>
  <si>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</si>
  <si>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</si>
  <si>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</si>
  <si>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</si>
  <si>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</si>
  <si>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</si>
  <si>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</si>
  <si>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</si>
  <si>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</si>
  <si>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</si>
  <si>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</si>
  <si>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</si>
  <si>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</si>
  <si>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</si>
  <si>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</si>
  <si>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</si>
  <si>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</si>
  <si>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</si>
  <si>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</si>
  <si>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</si>
  <si>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</si>
  <si>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</si>
  <si>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</si>
  <si>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</si>
  <si>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</si>
  <si>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</si>
  <si>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</si>
  <si>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</si>
  <si>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</si>
  <si>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</si>
  <si>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</si>
  <si>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</si>
  <si>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</si>
  <si>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</si>
  <si>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</si>
  <si>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</si>
  <si>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</si>
  <si>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</si>
  <si>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</si>
  <si>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</si>
  <si>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</si>
  <si>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</si>
  <si>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</si>
  <si>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</si>
  <si>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</si>
  <si>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</si>
  <si>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</si>
  <si>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</si>
  <si>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</si>
  <si>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</si>
  <si>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</si>
  <si>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</si>
  <si>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</si>
  <si>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</si>
  <si>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</si>
  <si>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</si>
  <si>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</si>
  <si>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</si>
  <si>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</si>
  <si>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</si>
  <si>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</si>
  <si>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</si>
  <si>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</si>
  <si>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</si>
  <si>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</si>
  <si>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</si>
  <si>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</si>
  <si>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</si>
  <si>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</si>
  <si>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</si>
  <si>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</si>
  <si>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</si>
  <si>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</si>
  <si>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</si>
  <si>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</si>
  <si>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</si>
  <si>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</si>
  <si>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</si>
  <si>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</si>
  <si>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</si>
  <si>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</si>
  <si>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</si>
  <si>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</si>
  <si>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</si>
  <si>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</si>
  <si>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</si>
  <si>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</si>
  <si>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</si>
  <si>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</si>
  <si>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</si>
  <si>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</si>
  <si>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</si>
  <si>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</si>
  <si>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</si>
  <si>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</si>
  <si>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</si>
  <si>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</si>
  <si>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</si>
  <si>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</si>
  <si>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</si>
  <si>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</si>
  <si>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</si>
  <si>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</si>
  <si>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</si>
  <si>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</si>
  <si>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</si>
  <si>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</si>
  <si>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</si>
  <si>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</si>
  <si>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</si>
  <si>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</si>
  <si>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</si>
  <si>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</si>
  <si>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</si>
  <si>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</si>
  <si>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</si>
  <si>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</si>
  <si>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</si>
  <si>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</si>
  <si>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</si>
  <si>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</si>
  <si>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</si>
  <si>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</si>
  <si>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</si>
  <si>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</si>
  <si>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</si>
  <si>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</si>
  <si>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</si>
  <si>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</si>
  <si>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</si>
  <si>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</si>
  <si>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</si>
  <si>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</si>
  <si>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</si>
  <si>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</si>
  <si>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</si>
  <si>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</si>
  <si>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</si>
  <si>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</si>
  <si>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</si>
  <si>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</si>
  <si>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</si>
  <si>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</si>
  <si>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</si>
  <si>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</si>
  <si>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</si>
  <si>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</si>
  <si>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</si>
  <si>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</si>
  <si>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</si>
  <si>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</si>
  <si>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</si>
  <si>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</si>
  <si>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</si>
  <si>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</si>
  <si>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</si>
  <si>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</si>
  <si>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</si>
  <si>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</si>
  <si>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</si>
  <si>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</si>
  <si>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</si>
  <si>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</si>
  <si>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</si>
  <si>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</si>
  <si>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</si>
  <si>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</si>
  <si>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</si>
  <si>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</si>
  <si>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</si>
  <si>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</si>
  <si>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</si>
  <si>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</si>
  <si>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</si>
  <si>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</si>
  <si>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</si>
  <si>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</si>
  <si>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</si>
  <si>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</si>
  <si>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</si>
  <si>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</si>
  <si>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</si>
  <si>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</si>
  <si>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</si>
  <si>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</si>
  <si>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</si>
  <si>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</si>
  <si>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</si>
  <si>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</si>
  <si>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</si>
  <si>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</si>
  <si>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</si>
  <si>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</si>
  <si>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</si>
  <si>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</si>
  <si>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</si>
  <si>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</si>
  <si>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</si>
  <si>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</si>
  <si>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</si>
  <si>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</si>
  <si>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</si>
  <si>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</si>
  <si>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</si>
  <si>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</si>
  <si>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</si>
  <si>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</si>
  <si>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</si>
  <si>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</si>
  <si>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</si>
  <si>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</si>
  <si>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</si>
  <si>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</si>
  <si>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</si>
  <si>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</si>
  <si>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</si>
  <si>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</si>
  <si>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</si>
  <si>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</si>
  <si>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</si>
  <si>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</si>
  <si>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</si>
  <si>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</si>
  <si>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</si>
  <si>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</si>
  <si>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</si>
  <si>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</si>
  <si>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</si>
  <si>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</si>
  <si>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</si>
  <si>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</si>
  <si>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</si>
  <si>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</si>
  <si>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</si>
  <si>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</si>
  <si>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</si>
  <si>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</si>
  <si>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</si>
  <si>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</si>
  <si>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</si>
  <si>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</si>
  <si>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</si>
  <si>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</si>
  <si>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</si>
  <si>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</si>
  <si>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</si>
  <si>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</si>
  <si>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</si>
  <si>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</si>
  <si>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</si>
  <si>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</si>
  <si>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</si>
  <si>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</si>
  <si>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</si>
  <si>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</si>
  <si>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</si>
  <si>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</si>
  <si>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</si>
  <si>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</si>
  <si>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</si>
  <si>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</si>
  <si>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</si>
  <si>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</si>
  <si>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</si>
  <si>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</si>
  <si>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</si>
  <si>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</si>
  <si>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</si>
  <si>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</si>
  <si>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</si>
  <si>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</si>
  <si>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</si>
  <si>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</si>
  <si>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</si>
  <si>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</si>
  <si>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</si>
  <si>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</si>
  <si>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</si>
  <si>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</si>
  <si>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</si>
  <si>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</si>
  <si>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</si>
  <si>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</si>
  <si>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</si>
  <si>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</si>
  <si>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</si>
  <si>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</si>
  <si>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</si>
  <si>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</si>
  <si>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</si>
  <si>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</si>
  <si>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</si>
  <si>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</si>
  <si>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</si>
  <si>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</si>
  <si>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</si>
  <si>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</si>
  <si>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</si>
  <si>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</si>
  <si>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</si>
  <si>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</si>
  <si>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</si>
  <si>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</si>
  <si>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</si>
  <si>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</si>
  <si>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</si>
  <si>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</si>
  <si>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</si>
  <si>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</si>
  <si>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</si>
  <si>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</si>
  <si>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</si>
  <si>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</si>
  <si>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</si>
  <si>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</si>
  <si>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</si>
  <si>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</si>
  <si>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</si>
  <si>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</si>
  <si>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</si>
  <si>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</si>
  <si>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</si>
  <si>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</si>
  <si>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</si>
  <si>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</si>
  <si>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</si>
  <si>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</si>
  <si>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</si>
  <si>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</si>
  <si>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</si>
  <si>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</si>
  <si>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</si>
  <si>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</si>
  <si>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</si>
  <si>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</si>
  <si>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</si>
  <si>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</si>
  <si>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</si>
  <si>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</si>
  <si>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</si>
  <si>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</si>
  <si>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</si>
  <si>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</si>
  <si>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</si>
  <si>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</si>
  <si>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</si>
  <si>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</si>
  <si>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</si>
  <si>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</si>
  <si>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</si>
  <si>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</si>
  <si>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</si>
  <si>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</si>
  <si>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</si>
  <si>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</si>
  <si>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</si>
  <si>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</si>
  <si>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</si>
  <si>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</si>
  <si>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</si>
  <si>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</si>
  <si>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</si>
  <si>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</si>
  <si>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</si>
  <si>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</si>
  <si>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</si>
  <si>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</si>
  <si>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</si>
  <si>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</si>
  <si>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</si>
  <si>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</si>
  <si>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</si>
  <si>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</si>
  <si>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</si>
  <si>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</si>
  <si>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</si>
  <si>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</si>
  <si>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</si>
  <si>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</si>
  <si>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</si>
  <si>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</si>
  <si>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</si>
  <si>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</si>
  <si>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</si>
  <si>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</si>
  <si>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</si>
  <si>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</si>
  <si>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</si>
  <si>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</si>
  <si>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</si>
  <si>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</si>
  <si>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</si>
  <si>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</si>
  <si>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</si>
  <si>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</si>
  <si>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</si>
  <si>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</si>
  <si>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</si>
  <si>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</si>
  <si>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</si>
  <si>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</si>
  <si>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</si>
  <si>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</si>
  <si>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</si>
  <si>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</si>
  <si>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</si>
  <si>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</si>
  <si>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</si>
  <si>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</si>
  <si>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</si>
  <si>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</si>
  <si>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</si>
  <si>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</si>
  <si>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</si>
  <si>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</si>
  <si>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</si>
  <si>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</si>
  <si>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</si>
  <si>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</si>
  <si>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</si>
  <si>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</si>
  <si>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</si>
  <si>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</si>
  <si>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</si>
  <si>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</si>
  <si>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</si>
  <si>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</si>
  <si>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</si>
  <si>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</si>
  <si>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</si>
  <si>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</si>
  <si>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</si>
  <si>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</si>
  <si>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</si>
  <si>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</si>
  <si>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</si>
  <si>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</si>
  <si>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</si>
  <si>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</si>
  <si>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</si>
  <si>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</si>
  <si>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</si>
  <si>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</si>
  <si>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</si>
  <si>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</si>
  <si>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</si>
  <si>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</si>
  <si>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</si>
  <si>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</si>
  <si>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</si>
  <si>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</si>
  <si>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</si>
  <si>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</si>
  <si>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</si>
  <si>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</si>
  <si>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</si>
  <si>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</si>
  <si>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</si>
  <si>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</si>
  <si>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</si>
  <si>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</si>
  <si>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</si>
  <si>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</si>
  <si>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</si>
  <si>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</si>
  <si>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</si>
  <si>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</si>
  <si>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</si>
  <si>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</si>
  <si>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</si>
  <si>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</si>
  <si>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</si>
  <si>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</si>
  <si>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</si>
  <si>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</si>
  <si>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</si>
  <si>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</si>
  <si>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</si>
  <si>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</si>
  <si>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</si>
  <si>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</si>
  <si>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</si>
  <si>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</si>
  <si>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</si>
  <si>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</si>
  <si>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</si>
  <si>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</si>
  <si>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</si>
  <si>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</si>
  <si>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</si>
  <si>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</si>
  <si>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</si>
  <si>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</si>
  <si>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</si>
  <si>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</si>
  <si>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</si>
  <si>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</si>
  <si>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</si>
  <si>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</si>
  <si>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</si>
  <si>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</si>
  <si>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</si>
  <si>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</si>
  <si>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</si>
  <si>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</si>
  <si>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</si>
  <si>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</si>
  <si>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</si>
  <si>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</si>
  <si>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</si>
  <si>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</si>
  <si>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</si>
  <si>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</si>
  <si>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</si>
  <si>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</si>
  <si>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</si>
  <si>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</si>
  <si>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</si>
  <si>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</si>
  <si>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</si>
  <si>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</si>
  <si>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</si>
  <si>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</si>
  <si>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</si>
  <si>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</si>
  <si>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</si>
  <si>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</si>
  <si>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</si>
  <si>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</si>
  <si>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</si>
  <si>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</si>
  <si>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</si>
  <si>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</si>
  <si>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</si>
  <si>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</si>
  <si>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</si>
  <si>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</si>
  <si>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</si>
  <si>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</si>
  <si>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</si>
  <si>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</si>
  <si>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</si>
  <si>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</si>
  <si>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</si>
  <si>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</si>
  <si>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</si>
  <si>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</si>
  <si>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</si>
  <si>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</si>
  <si>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</si>
  <si>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</si>
  <si>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</si>
  <si>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</si>
  <si>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</si>
  <si>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</si>
  <si>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</si>
  <si>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</si>
  <si>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</si>
  <si>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</si>
  <si>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</si>
  <si>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</si>
  <si>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</si>
  <si>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</si>
  <si>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</si>
  <si>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</si>
  <si>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</si>
  <si>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</si>
  <si>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</si>
  <si>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</si>
  <si>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</si>
  <si>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</si>
  <si>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</si>
  <si>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</si>
  <si>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</si>
  <si>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</si>
  <si>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</si>
  <si>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</si>
  <si>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</si>
  <si>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</si>
  <si>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</si>
  <si>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</si>
  <si>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</si>
  <si>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</si>
  <si>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</si>
  <si>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</si>
  <si>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</si>
  <si>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</si>
  <si>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</si>
  <si>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</si>
  <si>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</si>
  <si>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</si>
  <si>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</si>
  <si>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</si>
  <si>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</si>
  <si>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</si>
  <si>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</si>
  <si>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</si>
  <si>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</si>
  <si>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</si>
  <si>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</si>
  <si>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</si>
  <si>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</si>
  <si>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</si>
  <si>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</si>
  <si>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</si>
  <si>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</si>
  <si>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</si>
  <si>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</si>
  <si>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</si>
  <si>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</si>
  <si>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</si>
  <si>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</si>
  <si>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</si>
  <si>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</si>
  <si>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</si>
  <si>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</si>
  <si>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</si>
  <si>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</si>
  <si>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</si>
  <si>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</si>
  <si>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</si>
  <si>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</si>
  <si>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</si>
  <si>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</si>
  <si>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</si>
  <si>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</si>
  <si>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</si>
  <si>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</si>
  <si>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</si>
  <si>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</si>
  <si>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</si>
  <si>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</si>
  <si>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</si>
  <si>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</si>
  <si>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</si>
  <si>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</si>
  <si>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</si>
  <si>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</si>
  <si>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</si>
  <si>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</si>
  <si>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</si>
  <si>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</si>
  <si>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</si>
  <si>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</si>
  <si>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</si>
  <si>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</si>
  <si>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</si>
  <si>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</si>
  <si>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</si>
  <si>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</si>
  <si>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</si>
  <si>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</si>
  <si>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</si>
  <si>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</si>
  <si>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</si>
  <si>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</si>
  <si>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</si>
  <si>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</si>
  <si>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</si>
  <si>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</si>
  <si>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</si>
  <si>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</si>
  <si>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</si>
  <si>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</si>
  <si>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</si>
  <si>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</si>
  <si>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</si>
  <si>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</si>
  <si>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</si>
  <si>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</si>
  <si>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</si>
  <si>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</si>
  <si>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</si>
  <si>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</si>
  <si>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</si>
  <si>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</si>
  <si>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</si>
  <si>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</si>
  <si>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</si>
  <si>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</si>
  <si>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</si>
  <si>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</si>
  <si>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</si>
  <si>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</si>
  <si>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</si>
  <si>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</si>
  <si>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</si>
  <si>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</si>
  <si>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</si>
  <si>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</si>
  <si>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</si>
  <si>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</si>
  <si>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</si>
  <si>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</si>
  <si>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</si>
  <si>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</si>
  <si>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</si>
  <si>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</si>
  <si>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</si>
  <si>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</si>
  <si>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</si>
  <si>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</si>
  <si>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</si>
  <si>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</si>
  <si>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</si>
  <si>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</si>
  <si>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</si>
  <si>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</si>
  <si>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</si>
  <si>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</si>
  <si>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</si>
  <si>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</si>
  <si>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</si>
  <si>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</si>
  <si>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</si>
  <si>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</si>
  <si>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</si>
  <si>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</si>
  <si>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</si>
  <si>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</si>
  <si>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</si>
  <si>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</si>
  <si>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</si>
  <si>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</si>
  <si>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</si>
  <si>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</si>
  <si>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</si>
  <si>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</si>
  <si>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</si>
  <si>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</si>
  <si>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</si>
  <si>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</si>
  <si>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</si>
  <si>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</si>
  <si>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</si>
  <si>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</si>
  <si>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</si>
  <si>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</si>
  <si>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</si>
  <si>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</si>
  <si>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</si>
  <si>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</si>
  <si>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</si>
  <si>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</si>
  <si>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</si>
  <si>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</si>
  <si>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</si>
  <si>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</si>
  <si>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</si>
  <si>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</si>
  <si>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</si>
  <si>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</si>
  <si>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</si>
  <si>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</si>
  <si>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</si>
  <si>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</si>
  <si>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</si>
  <si>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</si>
  <si>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</si>
  <si>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</si>
  <si>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</si>
  <si>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</si>
  <si>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</si>
  <si>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</si>
  <si>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</si>
  <si>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</si>
  <si>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</si>
  <si>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</si>
  <si>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</si>
  <si>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</si>
  <si>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</si>
  <si>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</si>
  <si>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</si>
  <si>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</si>
  <si>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</si>
  <si>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</si>
  <si>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</si>
  <si>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</si>
  <si>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</si>
  <si>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</si>
  <si>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</si>
  <si>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</si>
  <si>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</si>
  <si>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</si>
  <si>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</si>
  <si>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</si>
  <si>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</si>
  <si>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</si>
  <si>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</si>
  <si>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</si>
  <si>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</si>
  <si>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</si>
  <si>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</si>
  <si>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</si>
  <si>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</si>
  <si>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</si>
  <si>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</si>
  <si>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</si>
  <si>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</si>
  <si>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</si>
  <si>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</si>
  <si>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</si>
  <si>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</si>
  <si>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</si>
  <si>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</si>
  <si>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</si>
  <si>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</si>
  <si>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</si>
  <si>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</si>
  <si>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</si>
  <si>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</si>
  <si>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</si>
  <si>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</si>
  <si>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</si>
  <si>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</si>
  <si>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</si>
  <si>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</si>
  <si>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</si>
  <si>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</si>
  <si>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</si>
  <si>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</si>
  <si>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</si>
  <si>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</si>
  <si>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</si>
  <si>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</si>
  <si>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</si>
  <si>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</si>
  <si>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</si>
  <si>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</si>
  <si>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</si>
  <si>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</si>
  <si>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</si>
  <si>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</si>
  <si>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</si>
  <si>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</si>
  <si>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</si>
  <si>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</si>
  <si>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</si>
  <si>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</si>
  <si>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</si>
  <si>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</si>
  <si>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</si>
  <si>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</si>
  <si>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</si>
  <si>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</si>
  <si>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</si>
  <si>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</si>
  <si>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</si>
  <si>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</si>
  <si>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</si>
  <si>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</si>
  <si>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</si>
  <si>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</si>
  <si>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</si>
  <si>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</si>
  <si>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</si>
  <si>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</si>
  <si>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</si>
  <si>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</si>
  <si>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</si>
  <si>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</si>
  <si>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</si>
  <si>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</si>
  <si>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</si>
  <si>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</si>
  <si>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</si>
  <si>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</si>
  <si>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</si>
  <si>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</si>
  <si>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</si>
  <si>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</si>
  <si>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</si>
  <si>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</si>
  <si>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</si>
  <si>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</si>
  <si>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</si>
  <si>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</si>
  <si>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</si>
  <si>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</si>
  <si>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</si>
  <si>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</si>
  <si>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</si>
  <si>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</si>
  <si>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</si>
  <si>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</si>
  <si>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</si>
  <si>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</si>
  <si>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</si>
  <si>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</si>
  <si>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</si>
  <si>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</si>
  <si>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</si>
  <si>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</si>
  <si>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</si>
  <si>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</si>
  <si>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</si>
  <si>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</si>
  <si>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</si>
  <si>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</si>
  <si>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</si>
  <si>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</si>
  <si>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</si>
  <si>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</si>
  <si>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</si>
  <si>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</si>
  <si>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</si>
  <si>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</si>
  <si>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</si>
  <si>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</si>
  <si>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</si>
  <si>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</si>
  <si>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</si>
  <si>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</si>
  <si>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</si>
  <si>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</si>
  <si>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</si>
  <si>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</si>
  <si>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</si>
  <si>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</si>
  <si>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</si>
  <si>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</si>
  <si>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</si>
  <si>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</si>
  <si>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</si>
  <si>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</si>
  <si>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</si>
  <si>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</si>
  <si>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</si>
  <si>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</si>
  <si>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</si>
  <si>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</si>
  <si>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</si>
  <si>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</si>
  <si>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</si>
  <si>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</si>
  <si>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</si>
  <si>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</si>
  <si>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</si>
  <si>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</si>
  <si>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</si>
  <si>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</si>
  <si>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</si>
  <si>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</si>
  <si>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</si>
  <si>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</si>
  <si>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</si>
  <si>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</si>
  <si>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</si>
  <si>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</si>
  <si>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</si>
  <si>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</si>
  <si>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</si>
  <si>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</si>
  <si>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</si>
  <si>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</si>
  <si>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</si>
  <si>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</si>
  <si>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</si>
  <si>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</si>
  <si>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</si>
  <si>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</si>
  <si>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</si>
  <si>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</si>
  <si>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</si>
  <si>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</si>
  <si>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</si>
  <si>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</si>
  <si>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</si>
  <si>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</si>
  <si>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</si>
  <si>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</si>
  <si>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</si>
  <si>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</si>
  <si>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</si>
  <si>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</si>
  <si>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</si>
  <si>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</si>
  <si>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</si>
  <si>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</si>
  <si>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</si>
  <si>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</si>
  <si>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</si>
  <si>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</si>
  <si>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</si>
  <si>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</si>
  <si>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</si>
  <si>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</si>
  <si>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</si>
  <si>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</si>
  <si>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</si>
  <si>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</si>
  <si>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</si>
  <si>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</si>
  <si>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</si>
  <si>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</si>
  <si>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</si>
  <si>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</si>
  <si>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</si>
  <si>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</si>
  <si>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</si>
  <si>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</si>
  <si>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</si>
  <si>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</si>
  <si>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</si>
  <si>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</si>
  <si>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</si>
  <si>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</si>
  <si>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</si>
  <si>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</si>
  <si>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</si>
  <si>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</si>
  <si>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</si>
  <si>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</si>
  <si>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</si>
  <si>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</si>
  <si>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</si>
  <si>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</si>
  <si>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</si>
  <si>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</si>
  <si>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</si>
  <si>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</si>
  <si>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</si>
  <si>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</si>
  <si>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</si>
  <si>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</si>
  <si>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</si>
  <si>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</si>
  <si>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</si>
  <si>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</si>
  <si>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</si>
  <si>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</si>
  <si>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</si>
  <si>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</si>
  <si>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</si>
  <si>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</si>
  <si>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</si>
  <si>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</si>
  <si>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</si>
  <si>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</si>
  <si>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</si>
  <si>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</si>
  <si>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</si>
  <si>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</si>
  <si>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</si>
  <si>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</si>
  <si>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</si>
  <si>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</si>
  <si>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</si>
  <si>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</si>
  <si>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</si>
  <si>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</si>
  <si>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</si>
  <si>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</si>
  <si>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</si>
  <si>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</si>
  <si>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</si>
  <si>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</si>
  <si>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</si>
  <si>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</si>
  <si>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</si>
  <si>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</si>
  <si>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</si>
  <si>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</si>
  <si>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</si>
  <si>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</si>
  <si>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</si>
  <si>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</si>
  <si>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</si>
  <si>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</si>
  <si>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</si>
  <si>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</si>
  <si>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</si>
  <si>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</si>
  <si>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</si>
  <si>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</si>
  <si>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</si>
  <si>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</si>
  <si>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</si>
  <si>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</si>
  <si>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</si>
  <si>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</si>
  <si>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</si>
  <si>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</si>
  <si>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</si>
  <si>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</si>
  <si>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</si>
  <si>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</si>
  <si>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</si>
  <si>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</si>
  <si>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</si>
  <si>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</si>
  <si>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</si>
  <si>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</si>
  <si>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</si>
  <si>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</si>
  <si>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</si>
  <si>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</si>
  <si>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</si>
  <si>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</si>
  <si>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</si>
  <si>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</si>
  <si>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</si>
  <si>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</si>
  <si>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</si>
  <si>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</si>
  <si>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</si>
  <si>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</si>
  <si>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</si>
  <si>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</si>
  <si>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</si>
  <si>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</si>
  <si>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</si>
  <si>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</si>
  <si>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</si>
  <si>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</si>
  <si>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</si>
  <si>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</si>
  <si>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</si>
  <si>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</si>
  <si>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</si>
  <si>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</si>
  <si>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</si>
  <si>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</si>
  <si>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</si>
  <si>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</si>
  <si>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</si>
  <si>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</si>
  <si>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</si>
  <si>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</si>
  <si>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</si>
  <si>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</si>
  <si>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</si>
  <si>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</si>
  <si>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</si>
  <si>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</si>
  <si>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</si>
  <si>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</si>
  <si>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</si>
  <si>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</si>
  <si>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</si>
  <si>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</si>
  <si>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</si>
  <si>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</si>
  <si>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</si>
  <si>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</si>
  <si>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</si>
  <si>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</si>
  <si>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</si>
  <si>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</si>
  <si>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</si>
  <si>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</si>
  <si>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</si>
  <si>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</si>
  <si>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</si>
  <si>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</si>
  <si>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</si>
  <si>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</si>
  <si>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</si>
  <si>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</si>
  <si>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</si>
  <si>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</si>
  <si>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</si>
  <si>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</si>
  <si>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</si>
  <si>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</si>
  <si>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</si>
  <si>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</si>
  <si>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</si>
  <si>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</si>
  <si>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</si>
  <si>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</si>
  <si>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</si>
  <si>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</si>
  <si>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</si>
  <si>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</si>
  <si>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</si>
  <si>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</si>
  <si>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</si>
  <si>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</si>
  <si>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</si>
  <si>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</si>
  <si>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</si>
  <si>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</si>
  <si>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</si>
  <si>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</si>
  <si>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</si>
  <si>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</si>
  <si>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</si>
  <si>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</si>
  <si>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</si>
  <si>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</si>
  <si>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</si>
  <si>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</si>
  <si>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</si>
  <si>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</si>
  <si>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</si>
  <si>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</si>
  <si>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</si>
  <si>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</si>
  <si>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</si>
  <si>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</si>
  <si>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</si>
  <si>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</si>
  <si>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</si>
  <si>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</si>
  <si>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</si>
  <si>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</si>
  <si>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</si>
  <si>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</si>
  <si>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</si>
  <si>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</si>
  <si>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</si>
  <si>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</si>
  <si>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</si>
  <si>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</si>
  <si>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</si>
  <si>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</si>
  <si>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</si>
  <si>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</si>
  <si>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</si>
  <si>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</si>
  <si>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</si>
  <si>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</si>
  <si>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</si>
  <si>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</si>
  <si>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</si>
  <si>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</si>
  <si>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</si>
  <si>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</si>
  <si>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</si>
  <si>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</si>
  <si>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</si>
  <si>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</si>
  <si>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</si>
  <si>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</si>
  <si>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</si>
  <si>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</si>
  <si>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</si>
  <si>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</si>
  <si>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</si>
  <si>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</si>
  <si>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</si>
  <si>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</si>
  <si>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</si>
  <si>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</si>
  <si>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</si>
  <si>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</si>
  <si>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</si>
  <si>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</si>
  <si>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</si>
  <si>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</si>
  <si>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</si>
  <si>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</si>
  <si>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</si>
  <si>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</si>
  <si>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</si>
  <si>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</si>
  <si>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</si>
  <si>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</si>
  <si>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</si>
  <si>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</si>
  <si>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</si>
  <si>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</si>
  <si>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</si>
  <si>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</si>
  <si>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</si>
  <si>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</si>
  <si>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</si>
  <si>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</si>
  <si>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</si>
  <si>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</si>
  <si>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</si>
  <si>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</si>
  <si>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</si>
  <si>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</si>
  <si>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</si>
  <si>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</si>
  <si>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</si>
  <si>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</si>
  <si>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</si>
  <si>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</si>
  <si>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</si>
  <si>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</si>
  <si>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</si>
  <si>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</si>
  <si>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</si>
  <si>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</si>
  <si>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</si>
  <si>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</si>
  <si>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</si>
  <si>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</si>
  <si>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</si>
  <si>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</si>
  <si>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</si>
  <si>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</si>
  <si>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</si>
  <si>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</si>
  <si>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</si>
  <si>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</si>
  <si>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</si>
  <si>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</si>
  <si>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</si>
  <si>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</si>
  <si>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</si>
  <si>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</si>
  <si>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</si>
  <si>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</si>
  <si>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</si>
  <si>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</si>
  <si>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</si>
  <si>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</si>
  <si>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</si>
  <si>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</si>
  <si>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</si>
  <si>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</si>
  <si>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</si>
  <si>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</si>
  <si>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</si>
  <si>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</si>
  <si>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</si>
  <si>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</si>
  <si>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</si>
  <si>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</si>
  <si>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</si>
  <si>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</si>
  <si>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</si>
  <si>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</si>
  <si>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</si>
  <si>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</si>
  <si>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</si>
  <si>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</si>
  <si>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</si>
  <si>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</si>
  <si>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</si>
  <si>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</si>
  <si>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</si>
  <si>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</si>
  <si>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</si>
  <si>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</si>
  <si>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</si>
  <si>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</si>
  <si>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</si>
  <si>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</si>
  <si>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</si>
  <si>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</si>
  <si>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</si>
  <si>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</si>
  <si>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</si>
  <si>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</si>
  <si>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</si>
  <si>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</si>
  <si>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</si>
  <si>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</si>
  <si>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</si>
  <si>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</si>
  <si>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</si>
  <si>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</si>
  <si>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</si>
  <si>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</si>
  <si>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</si>
  <si>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</si>
  <si>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</si>
  <si>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</si>
  <si>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</si>
  <si>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</si>
  <si>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</si>
  <si>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</si>
  <si>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</si>
  <si>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</si>
  <si>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</si>
  <si>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</si>
  <si>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</si>
  <si>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</si>
  <si>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</si>
  <si>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</si>
  <si>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</si>
  <si>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</si>
  <si>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</si>
  <si>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</si>
  <si>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</si>
  <si>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</si>
  <si>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</si>
  <si>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</si>
  <si>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</si>
  <si>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</si>
  <si>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</si>
  <si>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</si>
  <si>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</si>
  <si>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</si>
  <si>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</si>
  <si>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</si>
  <si>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</si>
  <si>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</si>
  <si>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</si>
  <si>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</si>
  <si>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</si>
  <si>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</si>
  <si>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</si>
  <si>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</si>
  <si>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</si>
  <si>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</si>
  <si>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</si>
  <si>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</si>
  <si>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</si>
  <si>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</si>
  <si>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</si>
  <si>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</si>
  <si>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</si>
  <si>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</si>
  <si>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</si>
  <si>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</si>
  <si>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</si>
  <si>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</si>
  <si>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</si>
  <si>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</si>
  <si>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</si>
  <si>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</si>
  <si>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</si>
  <si>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</si>
  <si>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</si>
  <si>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</si>
  <si>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</si>
  <si>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</si>
  <si>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</si>
  <si>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</si>
  <si>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</si>
  <si>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</si>
  <si>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</si>
  <si>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</si>
  <si>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</si>
  <si>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</si>
  <si>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</si>
  <si>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</si>
  <si>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</si>
  <si>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</si>
  <si>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</si>
  <si>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</si>
  <si>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</si>
  <si>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</si>
  <si>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</si>
  <si>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</si>
  <si>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</si>
  <si>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</si>
  <si>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</si>
  <si>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</si>
  <si>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</si>
  <si>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</si>
  <si>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</si>
  <si>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</si>
  <si>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</si>
  <si>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</si>
  <si>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</si>
  <si>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</si>
  <si>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</si>
  <si>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</si>
  <si>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</si>
  <si>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</si>
  <si>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</si>
  <si>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</si>
  <si>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</si>
  <si>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</si>
  <si>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</si>
  <si>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</si>
  <si>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</si>
  <si>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</si>
  <si>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</si>
  <si>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</si>
  <si>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</si>
  <si>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</si>
  <si>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</si>
  <si>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</si>
  <si>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</si>
  <si>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</si>
  <si>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</si>
  <si>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</si>
  <si>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</si>
  <si>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</si>
  <si>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</si>
  <si>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</si>
  <si>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</si>
  <si>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</si>
  <si>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</si>
  <si>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</si>
  <si>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</si>
  <si>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</si>
  <si>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</si>
  <si>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</si>
  <si>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</si>
  <si>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</si>
  <si>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</si>
  <si>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</si>
  <si>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</si>
  <si>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</si>
  <si>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</si>
  <si>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</si>
  <si>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</si>
  <si>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</si>
  <si>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</si>
  <si>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</si>
  <si>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</si>
  <si>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</si>
  <si>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</si>
  <si>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</si>
  <si>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</si>
  <si>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</si>
  <si>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</si>
  <si>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</si>
  <si>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</si>
  <si>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</si>
  <si>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</si>
  <si>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</si>
  <si>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</si>
  <si>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</si>
  <si>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</si>
  <si>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</si>
  <si>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</si>
  <si>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</si>
  <si>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</si>
  <si>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</si>
  <si>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</si>
  <si>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</si>
  <si>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</si>
  <si>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</si>
  <si>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</si>
  <si>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</si>
  <si>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</si>
  <si>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</si>
  <si>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</si>
  <si>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</si>
  <si>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</si>
  <si>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</si>
  <si>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</si>
  <si>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</si>
  <si>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</si>
  <si>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</si>
  <si>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</si>
  <si>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</si>
  <si>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</si>
  <si>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</si>
  <si>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</si>
  <si>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</si>
  <si>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</si>
  <si>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</si>
  <si>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</si>
  <si>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</si>
  <si>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</si>
  <si>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</si>
  <si>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</si>
  <si>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</si>
  <si>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</si>
  <si>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</si>
  <si>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</si>
  <si>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</si>
  <si>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</si>
  <si>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</si>
  <si>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</si>
  <si>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</si>
  <si>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</si>
  <si>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</si>
  <si>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</si>
  <si>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</si>
  <si>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</si>
  <si>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</si>
  <si>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</si>
  <si>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</si>
  <si>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</si>
  <si>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</si>
  <si>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</si>
  <si>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</si>
  <si>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</si>
  <si>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</si>
  <si>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</si>
  <si>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</si>
  <si>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</si>
  <si>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</si>
  <si>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</si>
  <si>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</si>
  <si>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</si>
  <si>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</si>
  <si>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</si>
  <si>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</si>
  <si>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</si>
  <si>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</si>
  <si>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</si>
  <si>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</si>
  <si>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</si>
  <si>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</si>
  <si>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</si>
  <si>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</si>
  <si>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</si>
  <si>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</si>
  <si>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</si>
  <si>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</si>
  <si>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</si>
  <si>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</si>
  <si>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</si>
  <si>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</si>
  <si>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</si>
  <si>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</si>
  <si>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</si>
  <si>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</si>
  <si>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</si>
  <si>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</si>
  <si>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</si>
  <si>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</si>
  <si>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</si>
  <si>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</si>
  <si>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</si>
  <si>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</si>
  <si>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</si>
  <si>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</si>
  <si>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</si>
  <si>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</si>
  <si>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</si>
  <si>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</si>
  <si>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</si>
  <si>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</si>
  <si>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</si>
  <si>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</si>
  <si>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</si>
  <si>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</si>
  <si>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</si>
  <si>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</si>
  <si>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</si>
  <si>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</si>
  <si>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</si>
  <si>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</si>
  <si>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</si>
  <si>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</si>
  <si>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</si>
  <si>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</si>
  <si>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</si>
  <si>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</si>
  <si>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</si>
  <si>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</si>
  <si>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</si>
  <si>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</si>
  <si>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</si>
  <si>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</si>
  <si>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</si>
  <si>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</si>
  <si>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</si>
  <si>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</si>
  <si>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</si>
  <si>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</si>
  <si>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</si>
  <si>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</si>
  <si>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</si>
  <si>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</si>
  <si>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</si>
  <si>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</si>
  <si>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</si>
  <si>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</si>
  <si>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</si>
  <si>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</si>
  <si>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</si>
  <si>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</si>
  <si>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</si>
  <si>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</si>
  <si>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</si>
  <si>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</si>
  <si>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</si>
  <si>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</si>
  <si>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</si>
  <si>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</si>
  <si>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</si>
  <si>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</si>
  <si>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</si>
  <si>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</si>
  <si>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</si>
  <si>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</si>
  <si>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</si>
  <si>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</si>
  <si>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</si>
  <si>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</si>
  <si>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</si>
  <si>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</si>
  <si>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</si>
  <si>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</si>
  <si>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</si>
  <si>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</si>
  <si>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</si>
  <si>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</si>
  <si>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</si>
  <si>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</si>
  <si>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</si>
  <si>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</si>
  <si>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</si>
  <si>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</si>
  <si>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</si>
  <si>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</si>
  <si>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</si>
  <si>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</si>
  <si>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</si>
  <si>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</si>
  <si>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</si>
  <si>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</si>
  <si>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</si>
  <si>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</si>
  <si>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</si>
  <si>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</si>
  <si>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</si>
  <si>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</si>
  <si>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</si>
  <si>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</si>
  <si>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</si>
  <si>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</si>
  <si>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</si>
  <si>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</si>
  <si>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</si>
  <si>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</si>
  <si>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</si>
  <si>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</si>
  <si>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</si>
  <si>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</si>
  <si>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</si>
  <si>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</si>
  <si>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</si>
  <si>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</si>
  <si>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</si>
  <si>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</si>
  <si>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</si>
  <si>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</si>
  <si>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</si>
  <si>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</si>
  <si>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</si>
  <si>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</si>
  <si>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</si>
  <si>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</si>
  <si>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</si>
  <si>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</si>
  <si>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</si>
  <si>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</si>
  <si>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</si>
  <si>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</si>
  <si>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</si>
  <si>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</si>
  <si>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</si>
  <si>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</si>
  <si>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</si>
  <si>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</si>
  <si>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</si>
  <si>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</si>
  <si>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</si>
  <si>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</si>
  <si>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</si>
  <si>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</si>
  <si>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</si>
  <si>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</si>
  <si>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</si>
  <si>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</si>
  <si>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</si>
  <si>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</si>
  <si>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</si>
  <si>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</si>
  <si>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</si>
  <si>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</si>
  <si>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</si>
  <si>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</si>
  <si>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</si>
  <si>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</si>
  <si>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</si>
  <si>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</si>
  <si>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</si>
  <si>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</si>
  <si>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</si>
  <si>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</si>
  <si>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</si>
  <si>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</si>
  <si>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</si>
  <si>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</si>
  <si>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</si>
  <si>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</si>
  <si>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</si>
  <si>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</si>
  <si>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</si>
  <si>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</si>
  <si>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</si>
  <si>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</si>
  <si>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</si>
  <si>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</si>
  <si>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</si>
  <si>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</si>
  <si>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</si>
  <si>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</si>
  <si>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</si>
  <si>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</si>
  <si>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</si>
  <si>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</si>
  <si>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</si>
  <si>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</si>
  <si>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</si>
  <si>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</si>
  <si>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</si>
  <si>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</si>
  <si>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</si>
  <si>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</si>
  <si>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</si>
  <si>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</si>
  <si>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</si>
  <si>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</si>
  <si>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</si>
  <si>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</si>
  <si>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</si>
  <si>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</si>
  <si>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</si>
  <si>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</si>
  <si>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</si>
  <si>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</si>
  <si>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</si>
  <si>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</si>
  <si>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</si>
  <si>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</si>
  <si>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</si>
  <si>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</si>
  <si>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</si>
  <si>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</si>
  <si>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</si>
  <si>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</si>
  <si>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</si>
  <si>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</si>
  <si>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</si>
  <si>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</si>
  <si>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</si>
  <si>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</si>
  <si>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</si>
  <si>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</si>
  <si>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</si>
  <si>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</si>
  <si>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</si>
  <si>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</si>
  <si>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</si>
  <si>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</si>
  <si>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</si>
  <si>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</si>
  <si>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</si>
  <si>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</si>
  <si>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</si>
  <si>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</si>
  <si>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</si>
  <si>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</si>
  <si>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</si>
  <si>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</si>
  <si>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</si>
  <si>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</si>
  <si>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</si>
  <si>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</si>
  <si>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</si>
  <si>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</si>
  <si>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</si>
  <si>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</si>
  <si>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</si>
  <si>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</si>
  <si>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</si>
  <si>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</si>
  <si>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</si>
  <si>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</si>
  <si>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</si>
  <si>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</si>
  <si>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</si>
  <si>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</si>
  <si>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</si>
  <si>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</si>
  <si>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</si>
  <si>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</si>
  <si>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</si>
  <si>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</si>
  <si>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</si>
  <si>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</si>
  <si>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</si>
  <si>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</si>
  <si>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</si>
  <si>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</si>
  <si>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</si>
  <si>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</si>
  <si>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</si>
  <si>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</si>
  <si>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</si>
  <si>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</si>
  <si>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</si>
  <si>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</si>
  <si>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</si>
  <si>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</si>
  <si>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</si>
  <si>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</si>
  <si>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</si>
  <si>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</si>
  <si>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</si>
  <si>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</si>
  <si>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</si>
  <si>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</si>
  <si>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</si>
  <si>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</si>
  <si>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</si>
  <si>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</si>
  <si>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</si>
  <si>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</si>
  <si>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</si>
  <si>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</si>
  <si>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</si>
  <si>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</si>
  <si>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</si>
  <si>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</si>
  <si>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</si>
  <si>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</si>
  <si>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</si>
  <si>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</si>
  <si>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</si>
  <si>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</si>
  <si>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</si>
  <si>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</si>
  <si>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</si>
  <si>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</si>
  <si>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</si>
  <si>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</si>
  <si>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</si>
  <si>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</si>
  <si>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</si>
  <si>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</si>
  <si>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</si>
  <si>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</si>
  <si>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</si>
  <si>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</si>
  <si>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</si>
  <si>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</si>
  <si>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</si>
  <si>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</si>
  <si>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</si>
  <si>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</si>
  <si>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</si>
  <si>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</si>
  <si>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</si>
  <si>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</si>
  <si>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</si>
  <si>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</si>
  <si>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</si>
  <si>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</si>
  <si>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</si>
  <si>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</si>
  <si>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</si>
  <si>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</si>
  <si>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</si>
  <si>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</si>
  <si>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</si>
  <si>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</si>
  <si>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</si>
  <si>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</si>
  <si>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</si>
  <si>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</si>
  <si>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</si>
  <si>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</si>
  <si>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</si>
  <si>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</si>
  <si>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</si>
  <si>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</si>
  <si>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</si>
  <si>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</si>
  <si>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</si>
  <si>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</si>
  <si>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</si>
  <si>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</si>
  <si>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</si>
  <si>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</si>
  <si>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</si>
  <si>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</si>
  <si>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</si>
  <si>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</si>
  <si>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</si>
  <si>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</si>
  <si>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</si>
  <si>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</si>
  <si>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</si>
  <si>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</si>
  <si>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</si>
  <si>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</si>
  <si>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</si>
  <si>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</si>
  <si>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</si>
  <si>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</si>
  <si>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</si>
  <si>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</si>
  <si>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</si>
  <si>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</si>
  <si>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</si>
  <si>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</si>
  <si>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</si>
  <si>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</si>
  <si>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</si>
  <si>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</si>
  <si>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</si>
  <si>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</si>
  <si>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</si>
  <si>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</si>
  <si>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</si>
  <si>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</si>
  <si>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</si>
  <si>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</si>
  <si>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</si>
  <si>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</si>
  <si>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</si>
  <si>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</si>
  <si>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</si>
  <si>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</si>
  <si>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</si>
  <si>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</si>
  <si>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</si>
  <si>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</si>
  <si>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</si>
  <si>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</si>
  <si>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</si>
  <si>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</si>
  <si>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</si>
  <si>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</si>
  <si>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</si>
  <si>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</si>
  <si>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</si>
  <si>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</si>
  <si>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</si>
  <si>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</si>
  <si>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</si>
  <si>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</si>
  <si>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</si>
  <si>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</si>
  <si>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</si>
  <si>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</si>
  <si>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</si>
  <si>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</si>
  <si>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</si>
  <si>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</si>
  <si>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</si>
  <si>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</si>
  <si>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</si>
  <si>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</si>
  <si>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</si>
  <si>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</si>
  <si>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</si>
  <si>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</si>
  <si>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</si>
  <si>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</si>
  <si>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</si>
  <si>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</si>
  <si>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</si>
  <si>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</si>
  <si>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</si>
  <si>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</si>
  <si>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</si>
  <si>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</si>
  <si>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</si>
  <si>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</si>
  <si>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</si>
  <si>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</si>
  <si>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</si>
  <si>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</si>
  <si>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</si>
  <si>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</si>
  <si>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</si>
  <si>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</si>
  <si>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</si>
  <si>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</si>
  <si>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</si>
  <si>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</si>
  <si>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</si>
  <si>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</si>
  <si>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</si>
  <si>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</si>
  <si>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</si>
  <si>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</si>
  <si>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</si>
  <si>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</si>
  <si>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</si>
  <si>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</si>
  <si>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</si>
  <si>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</si>
  <si>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</si>
  <si>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</si>
  <si>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</si>
  <si>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</si>
  <si>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</si>
  <si>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</si>
  <si>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</si>
  <si>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</si>
  <si>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</si>
  <si>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</si>
  <si>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</si>
  <si>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</si>
  <si>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</si>
  <si>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</si>
  <si>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</si>
  <si>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</si>
  <si>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</si>
  <si>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</si>
  <si>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</si>
  <si>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</si>
  <si>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</si>
  <si>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</si>
  <si>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</si>
  <si>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</si>
  <si>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</si>
  <si>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</si>
  <si>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</si>
  <si>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</si>
  <si>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</si>
  <si>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</si>
  <si>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</si>
  <si>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</si>
  <si>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</si>
  <si>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</si>
  <si>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</si>
  <si>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</si>
  <si>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</si>
  <si>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</si>
  <si>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</si>
  <si>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</si>
  <si>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</si>
  <si>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</si>
  <si>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</si>
  <si>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</si>
  <si>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</si>
  <si>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</si>
  <si>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</si>
  <si>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</si>
  <si>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</si>
  <si>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</si>
  <si>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</si>
  <si>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</si>
  <si>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</si>
  <si>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</si>
  <si>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</si>
  <si>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</si>
  <si>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</si>
  <si>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</si>
  <si>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</si>
  <si>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</si>
  <si>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</si>
  <si>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</si>
  <si>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</si>
  <si>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</si>
  <si>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</si>
  <si>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</si>
  <si>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</si>
  <si>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</si>
  <si>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</si>
  <si>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</si>
  <si>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</si>
  <si>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</si>
  <si>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</si>
  <si>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</si>
  <si>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</si>
  <si>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</si>
  <si>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</si>
  <si>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</si>
  <si>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</si>
  <si>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</si>
  <si>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</si>
  <si>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</si>
  <si>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</si>
  <si>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</si>
  <si>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</si>
  <si>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</si>
  <si>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</si>
  <si>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</si>
  <si>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</si>
  <si>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</si>
  <si>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</si>
  <si>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</si>
  <si>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</si>
  <si>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</si>
  <si>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</si>
  <si>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</si>
  <si>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</si>
  <si>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</si>
  <si>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</si>
  <si>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</si>
  <si>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</si>
  <si>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</si>
  <si>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</si>
  <si>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</si>
  <si>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</si>
  <si>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</si>
  <si>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</si>
  <si>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</si>
  <si>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</si>
  <si>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</si>
  <si>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</si>
  <si>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</si>
  <si>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</si>
  <si>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</si>
  <si>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</si>
  <si>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</si>
  <si>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</si>
  <si>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</si>
  <si>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</si>
  <si>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</si>
  <si>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</si>
  <si>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</si>
  <si>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</si>
  <si>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</si>
  <si>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</si>
  <si>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</si>
  <si>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</si>
  <si>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</si>
  <si>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</si>
  <si>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</si>
  <si>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</si>
  <si>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</si>
  <si>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</si>
  <si>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</si>
  <si>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</si>
  <si>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</si>
  <si>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</si>
  <si>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</si>
  <si>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</si>
  <si>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</si>
  <si>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</si>
  <si>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</si>
  <si>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</si>
  <si>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</si>
  <si>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</si>
  <si>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</si>
  <si>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</si>
  <si>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</si>
  <si>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</si>
  <si>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</si>
  <si>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</si>
  <si>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</si>
  <si>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</si>
  <si>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</si>
  <si>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</si>
  <si>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</si>
  <si>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</si>
  <si>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</si>
  <si>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</si>
  <si>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</si>
  <si>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</si>
  <si>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</si>
  <si>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</si>
  <si>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</si>
  <si>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</si>
  <si>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</si>
  <si>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</si>
  <si>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</si>
  <si>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</si>
  <si>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</si>
  <si>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</si>
  <si>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</si>
  <si>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</si>
  <si>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</si>
  <si>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</si>
  <si>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</si>
  <si>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</si>
  <si>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</si>
  <si>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</si>
  <si>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</si>
  <si>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</si>
  <si>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</si>
  <si>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</si>
  <si>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</si>
  <si>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</si>
  <si>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</si>
  <si>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</si>
  <si>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</si>
  <si>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</si>
  <si>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</si>
  <si>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</si>
  <si>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</si>
  <si>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</si>
  <si>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</si>
  <si>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</si>
  <si>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</si>
  <si>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</si>
  <si>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</si>
  <si>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</si>
  <si>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</si>
  <si>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</si>
  <si>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</si>
  <si>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</si>
  <si>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</si>
  <si>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</si>
  <si>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</si>
  <si>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</si>
  <si>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</si>
  <si>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</si>
  <si>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</si>
  <si>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</si>
  <si>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</si>
  <si>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</si>
  <si>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</si>
  <si>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</si>
  <si>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</si>
  <si>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</si>
  <si>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</si>
  <si>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</si>
  <si>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</si>
  <si>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</si>
  <si>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</si>
  <si>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</si>
  <si>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</si>
  <si>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</si>
  <si>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</si>
  <si>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</si>
  <si>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</si>
  <si>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</si>
  <si>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</si>
  <si>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</si>
  <si>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</si>
  <si>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</si>
  <si>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</si>
  <si>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</si>
  <si>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</si>
  <si>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</si>
  <si>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</si>
  <si>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</si>
  <si>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</si>
  <si>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</si>
  <si>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</si>
  <si>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</si>
  <si>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</si>
  <si>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</si>
  <si>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</si>
  <si>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</si>
  <si>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</si>
  <si>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</si>
  <si>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</si>
  <si>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</si>
  <si>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</si>
  <si>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</si>
  <si>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</si>
  <si>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</si>
  <si>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</si>
  <si>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</si>
  <si>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</si>
  <si>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</si>
  <si>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</si>
  <si>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</si>
  <si>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</si>
  <si>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</si>
  <si>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</si>
  <si>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</si>
  <si>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</si>
  <si>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</si>
  <si>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</si>
  <si>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</si>
  <si>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</si>
  <si>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</si>
  <si>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</si>
  <si>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</si>
  <si>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</si>
  <si>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</si>
  <si>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</si>
  <si>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</si>
  <si>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</si>
  <si>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</si>
  <si>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</si>
  <si>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</si>
  <si>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</si>
  <si>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</si>
  <si>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</si>
  <si>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</si>
  <si>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</si>
  <si>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</si>
  <si>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</si>
  <si>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</si>
  <si>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</si>
  <si>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</si>
  <si>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</si>
  <si>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</si>
  <si>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</si>
  <si>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</si>
  <si>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</si>
  <si>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</si>
  <si>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</si>
  <si>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</si>
  <si>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</si>
  <si>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</si>
  <si>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</si>
  <si>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</si>
  <si>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</si>
  <si>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</si>
  <si>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</si>
  <si>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</si>
  <si>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</si>
  <si>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</si>
  <si>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</si>
  <si>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</si>
  <si>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</si>
  <si>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</si>
  <si>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</si>
  <si>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</si>
  <si>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</si>
  <si>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</si>
  <si>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</si>
  <si>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</si>
  <si>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</si>
  <si>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</si>
  <si>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</si>
  <si>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</si>
  <si>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</si>
  <si>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</si>
  <si>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</si>
  <si>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</si>
  <si>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</si>
  <si>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</si>
  <si>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</si>
  <si>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</si>
  <si>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</si>
  <si>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</si>
  <si>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</si>
  <si>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</si>
  <si>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</si>
  <si>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</si>
  <si>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</si>
  <si>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</si>
  <si>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</si>
  <si>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</si>
  <si>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</si>
  <si>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</si>
  <si>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</si>
  <si>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</si>
  <si>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</si>
  <si>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</si>
  <si>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</si>
  <si>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</si>
  <si>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</si>
  <si>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</si>
  <si>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</si>
  <si>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</si>
  <si>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</si>
  <si>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</si>
  <si>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</si>
  <si>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</si>
  <si>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</si>
  <si>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</si>
  <si>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</si>
  <si>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</si>
  <si>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</si>
  <si>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</si>
  <si>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</si>
  <si>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</si>
  <si>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</si>
  <si>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</si>
  <si>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</si>
  <si>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</si>
  <si>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</si>
  <si>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</si>
  <si>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</si>
  <si>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</si>
  <si>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</si>
  <si>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</si>
  <si>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</si>
  <si>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</si>
  <si>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</si>
  <si>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</si>
  <si>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</si>
  <si>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</si>
  <si>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</si>
  <si>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</si>
  <si>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</si>
  <si>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</si>
  <si>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</si>
  <si>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</si>
  <si>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</si>
  <si>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</si>
  <si>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</si>
  <si>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</si>
  <si>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</si>
  <si>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</si>
  <si>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</si>
  <si>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</si>
  <si>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</si>
  <si>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</si>
  <si>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</si>
  <si>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</si>
  <si>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</si>
  <si>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</si>
  <si>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</si>
  <si>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</si>
  <si>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</si>
  <si>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</si>
  <si>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</si>
  <si>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</si>
  <si>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</si>
  <si>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</si>
  <si>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</si>
  <si>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</si>
  <si>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</si>
  <si>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</si>
  <si>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</si>
  <si>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</si>
  <si>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</si>
  <si>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</si>
  <si>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</si>
  <si>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</si>
  <si>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</si>
  <si>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</si>
  <si>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</si>
  <si>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</si>
  <si>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</si>
  <si>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</si>
  <si>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</si>
  <si>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</si>
  <si>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</si>
  <si>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</si>
  <si>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</si>
  <si>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</si>
  <si>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</si>
  <si>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</si>
  <si>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</si>
  <si>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</si>
  <si>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</si>
  <si>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</si>
  <si>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</si>
  <si>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</si>
  <si>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</si>
  <si>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</si>
  <si>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</si>
  <si>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</si>
  <si>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</si>
  <si>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</si>
  <si>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</si>
  <si>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</si>
  <si>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</si>
  <si>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</si>
  <si>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</si>
  <si>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</si>
  <si>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</si>
  <si>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</si>
  <si>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</si>
  <si>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</si>
  <si>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</si>
  <si>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</si>
  <si>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</si>
  <si>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</si>
  <si>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</si>
  <si>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</si>
  <si>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</si>
  <si>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</si>
  <si>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</si>
  <si>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</si>
  <si>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</si>
  <si>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</si>
  <si>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</si>
  <si>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</si>
  <si>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</si>
  <si>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</si>
  <si>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</si>
  <si>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</si>
  <si>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</si>
  <si>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</si>
  <si>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</si>
  <si>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</si>
  <si>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</si>
  <si>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</si>
  <si>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</si>
  <si>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</si>
  <si>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</si>
  <si>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</si>
  <si>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</si>
  <si>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</si>
  <si>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</si>
  <si>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</si>
  <si>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</si>
  <si>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</si>
  <si>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</si>
  <si>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</si>
  <si>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</si>
  <si>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</si>
  <si>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</si>
  <si>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</si>
  <si>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</si>
  <si>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</si>
  <si>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</si>
  <si>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</si>
  <si>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</si>
  <si>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</si>
  <si>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</si>
  <si>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</si>
  <si>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</si>
  <si>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</si>
  <si>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</si>
  <si>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</si>
  <si>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</si>
  <si>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</si>
  <si>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</si>
  <si>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</si>
  <si>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</si>
  <si>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</si>
  <si>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</si>
  <si>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</si>
  <si>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</si>
  <si>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</si>
  <si>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</si>
  <si>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</si>
  <si>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</si>
  <si>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</si>
  <si>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</si>
  <si>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</si>
  <si>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</si>
  <si>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</si>
  <si>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</si>
  <si>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</si>
  <si>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</si>
  <si>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</si>
  <si>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</si>
  <si>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</si>
  <si>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</si>
  <si>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</si>
  <si>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</si>
  <si>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</si>
  <si>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</si>
  <si>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Order_ID</t>
  </si>
  <si>
    <t>Order Date</t>
  </si>
  <si>
    <t>Order Year</t>
  </si>
  <si>
    <t>Order Month</t>
  </si>
  <si>
    <t>Order Day</t>
  </si>
  <si>
    <t>Customer_ID</t>
  </si>
  <si>
    <t>PRODUCTS</t>
  </si>
  <si>
    <t>Unit_Price</t>
  </si>
  <si>
    <t>Street Number</t>
  </si>
  <si>
    <t>Street Name</t>
  </si>
  <si>
    <t>Payment_Method</t>
  </si>
  <si>
    <t>Order_Status</t>
  </si>
  <si>
    <t>Tracking_Number</t>
  </si>
  <si>
    <t>Items In Cart</t>
  </si>
  <si>
    <t>Coupon_Code</t>
  </si>
  <si>
    <t>Referral_Source</t>
  </si>
  <si>
    <t>Total_Price</t>
  </si>
  <si>
    <t>Revenue</t>
  </si>
  <si>
    <t>Customer Name</t>
  </si>
  <si>
    <t>Gender</t>
  </si>
  <si>
    <t>Kano</t>
  </si>
  <si>
    <t>Male</t>
  </si>
  <si>
    <t>Enugu</t>
  </si>
  <si>
    <t>Female</t>
  </si>
  <si>
    <t>Owerri</t>
  </si>
  <si>
    <t>Abuja</t>
  </si>
  <si>
    <t>Lagos</t>
  </si>
  <si>
    <t>Port-Harcourt</t>
  </si>
  <si>
    <t>City</t>
  </si>
  <si>
    <t>Age</t>
  </si>
  <si>
    <t>Category</t>
  </si>
  <si>
    <t>Furniture</t>
  </si>
  <si>
    <t>Electronics</t>
  </si>
  <si>
    <t>Coupon Code</t>
  </si>
  <si>
    <t>Discount</t>
  </si>
  <si>
    <t>NO COUPON</t>
  </si>
  <si>
    <t>Product Category</t>
  </si>
  <si>
    <t>Discount Amount</t>
  </si>
  <si>
    <t>Coupon Usage</t>
  </si>
  <si>
    <t xml:space="preserve"> Net Revenue</t>
  </si>
  <si>
    <t>Cost Per Unit</t>
  </si>
  <si>
    <t>Total Cost Price</t>
  </si>
  <si>
    <t>Profit</t>
  </si>
  <si>
    <t>Profit Margin</t>
  </si>
  <si>
    <t xml:space="preserve">KPI Summary </t>
  </si>
  <si>
    <t>TOTAL ORDERS</t>
  </si>
  <si>
    <t>AVERAGE ORDER VALUE</t>
  </si>
  <si>
    <t>TOTAL PROFIT</t>
  </si>
  <si>
    <t>TOTAL PROFIT MARGIN</t>
  </si>
  <si>
    <t>TOTAL CUSTOMERS</t>
  </si>
  <si>
    <t>TOTAL DISCOUNT GIVEN</t>
  </si>
  <si>
    <t>Row Labels</t>
  </si>
  <si>
    <t>January</t>
  </si>
  <si>
    <t>February</t>
  </si>
  <si>
    <t>March</t>
  </si>
  <si>
    <t>April</t>
  </si>
  <si>
    <t>May</t>
  </si>
  <si>
    <t>June</t>
  </si>
  <si>
    <t>July</t>
  </si>
  <si>
    <t>August</t>
  </si>
  <si>
    <t>September</t>
  </si>
  <si>
    <t>October</t>
  </si>
  <si>
    <t>November</t>
  </si>
  <si>
    <t>December</t>
  </si>
  <si>
    <t>Grand Total</t>
  </si>
  <si>
    <t>Sum of  Net Revenue</t>
  </si>
  <si>
    <t>MONTHLY SALES TREND</t>
  </si>
  <si>
    <t>REVENUE BY PRODUTS</t>
  </si>
  <si>
    <t>REVENUE BY CATEGORY</t>
  </si>
  <si>
    <t>Count of Order_ID</t>
  </si>
  <si>
    <t>REVENUE BY COUPON</t>
  </si>
  <si>
    <t>Sum of Revenue</t>
  </si>
  <si>
    <t>REVENUE BY REFERRAL</t>
  </si>
  <si>
    <t>REVENUE BY GENDER</t>
  </si>
  <si>
    <t>REVENUE BY CITY</t>
  </si>
  <si>
    <t>Sum of Profit</t>
  </si>
  <si>
    <t>PROFIT BY PRODUCT</t>
  </si>
  <si>
    <t>PROFIT BY CATEGORY</t>
  </si>
  <si>
    <t>PROFIT BY MONTH</t>
  </si>
  <si>
    <t>YES</t>
  </si>
  <si>
    <t>NO</t>
  </si>
  <si>
    <t>PROFIT BY COUPON USAGE</t>
  </si>
  <si>
    <t>PROFIT BY COUPON</t>
  </si>
  <si>
    <t>PROFIT BY REFERRAL SOURCE</t>
  </si>
  <si>
    <t>PROFIT BY PAYMENT METHOD</t>
  </si>
  <si>
    <t>PROFIT BY CITY</t>
  </si>
  <si>
    <t>ORDERS BY PAYMENT METHOD</t>
  </si>
  <si>
    <t>ORDERS  BY REFERRAL SOURCE</t>
  </si>
  <si>
    <t>ORDERS BY STATUS</t>
  </si>
  <si>
    <t>ORDERS BY GENDER</t>
  </si>
  <si>
    <t>QUANTITY BY PRODUCTS</t>
  </si>
  <si>
    <t>Sum of Quantity</t>
  </si>
  <si>
    <t>TOP 5 PRODUCTS</t>
  </si>
  <si>
    <t>TOTAL 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</si>
</sst>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70]#,##0.00"/>
    <numFmt numFmtId="166"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0" fillId="0" borderId="0" xfId="0" applyNumberFormat="1"/>
    <xf numFmtId="1" fontId="0" fillId="0" borderId="0" xfId="0" applyNumberFormat="1"/>
    <xf numFmtId="165" fontId="0" fillId="0" borderId="0" xfId="0" applyNumberFormat="1"/>
    <xf numFmtId="0" fontId="1" fillId="0" borderId="0" xfId="0" applyFont="1"/>
    <xf numFmtId="165" fontId="1" fillId="0" borderId="0" xfId="0" applyNumberFormat="1" applyFont="1"/>
    <xf numFmtId="0" fontId="1" fillId="0" borderId="0" xfId="0" applyFont="1" applyAlignment="1">
      <alignment horizontal="center" vertical="top"/>
    </xf>
    <xf numFmtId="166" fontId="0" fillId="0" borderId="0" xfId="0" applyNumberFormat="1"/>
    <xf numFmtId="9" fontId="0" fillId="0" borderId="0" xfId="1" applyFont="1"/>
    <xf numFmtId="9" fontId="1" fillId="0" borderId="0" xfId="1" applyFont="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2" borderId="0" xfId="0"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Table!PivotTable1</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[$₦-470]#,##0.00</c:formatCode>
                <c:ptCount val="12"/>
                <c:pt idx="0">
                  <c:v>116661.65050000003</c:v>
                </c:pt>
                <c:pt idx="1">
                  <c:v>104438.21049999994</c:v>
                </c:pt>
                <c:pt idx="2">
                  <c:v>115867.3475</c:v>
                </c:pt>
                <c:pt idx="3">
                  <c:v>102254.7815</c:v>
                </c:pt>
                <c:pt idx="4">
                  <c:v>127428.65399999998</c:v>
                </c:pt>
                <c:pt idx="5">
                  <c:v>161879.12049999999</c:v>
                </c:pt>
                <c:pt idx="6">
                  <c:v>81392.631999999998</c:v>
                </c:pt>
                <c:pt idx="7">
                  <c:v>81704.641000000032</c:v>
                </c:pt>
                <c:pt idx="8">
                  <c:v>64828.181000000004</c:v>
                </c:pt>
                <c:pt idx="9">
                  <c:v>83275.657500000059</c:v>
                </c:pt>
                <c:pt idx="10">
                  <c:v>71920.896000000008</c:v>
                </c:pt>
                <c:pt idx="11">
                  <c:v>77253.654999999999</c:v>
                </c:pt>
              </c:numCache>
            </c:numRef>
          </c:val>
          <c:extLst>
            <c:ext xmlns:c16="http://schemas.microsoft.com/office/drawing/2014/chart" uri="{C3380CC4-5D6E-409C-BE32-E72D297353CC}">
              <c16:uniqueId val="{00000000-438A-4C9D-94B9-B4AB52B575BB}"/>
            </c:ext>
          </c:extLst>
        </c:ser>
        <c:dLbls>
          <c:showLegendKey val="0"/>
          <c:showVal val="0"/>
          <c:showCatName val="0"/>
          <c:showSerName val="0"/>
          <c:showPercent val="0"/>
          <c:showBubbleSize val="0"/>
        </c:dLbls>
        <c:gapWidth val="150"/>
        <c:shape val="box"/>
        <c:axId val="839613327"/>
        <c:axId val="839614287"/>
        <c:axId val="0"/>
      </c:bar3DChart>
      <c:catAx>
        <c:axId val="839613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9614287"/>
        <c:crosses val="autoZero"/>
        <c:auto val="1"/>
        <c:lblAlgn val="ctr"/>
        <c:lblOffset val="100"/>
        <c:noMultiLvlLbl val="0"/>
      </c:catAx>
      <c:valAx>
        <c:axId val="839614287"/>
        <c:scaling>
          <c:orientation val="minMax"/>
        </c:scaling>
        <c:delete val="0"/>
        <c:axPos val="l"/>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961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Table!PivotTable2</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Table'!$B$20</c:f>
              <c:strCache>
                <c:ptCount val="1"/>
                <c:pt idx="0">
                  <c:v>Total</c:v>
                </c:pt>
              </c:strCache>
            </c:strRef>
          </c:tx>
          <c:spPr>
            <a:solidFill>
              <a:schemeClr val="accent1"/>
            </a:solidFill>
            <a:ln>
              <a:noFill/>
            </a:ln>
            <a:effectLst/>
            <a:sp3d/>
          </c:spPr>
          <c:invertIfNegative val="0"/>
          <c:cat>
            <c:strRef>
              <c:f>'Pivot Table'!$A$21:$A$28</c:f>
              <c:strCache>
                <c:ptCount val="7"/>
                <c:pt idx="0">
                  <c:v>Chair</c:v>
                </c:pt>
                <c:pt idx="1">
                  <c:v>Printer</c:v>
                </c:pt>
                <c:pt idx="2">
                  <c:v>Laptop</c:v>
                </c:pt>
                <c:pt idx="3">
                  <c:v>Tablet</c:v>
                </c:pt>
                <c:pt idx="4">
                  <c:v>Monitor</c:v>
                </c:pt>
                <c:pt idx="5">
                  <c:v>Desk</c:v>
                </c:pt>
                <c:pt idx="6">
                  <c:v>Phone</c:v>
                </c:pt>
              </c:strCache>
            </c:strRef>
          </c:cat>
          <c:val>
            <c:numRef>
              <c:f>'Pivot Table'!$B$21:$B$28</c:f>
              <c:numCache>
                <c:formatCode>[$₦-470]#,##0.00</c:formatCode>
                <c:ptCount val="7"/>
                <c:pt idx="0">
                  <c:v>185379.0879999999</c:v>
                </c:pt>
                <c:pt idx="1">
                  <c:v>183589.5339999999</c:v>
                </c:pt>
                <c:pt idx="2">
                  <c:v>181126.25799999994</c:v>
                </c:pt>
                <c:pt idx="3">
                  <c:v>173930.26300000004</c:v>
                </c:pt>
                <c:pt idx="4">
                  <c:v>163429.11500000002</c:v>
                </c:pt>
                <c:pt idx="5">
                  <c:v>157845.43699999989</c:v>
                </c:pt>
                <c:pt idx="6">
                  <c:v>143605.73199999999</c:v>
                </c:pt>
              </c:numCache>
            </c:numRef>
          </c:val>
          <c:extLst>
            <c:ext xmlns:c16="http://schemas.microsoft.com/office/drawing/2014/chart" uri="{C3380CC4-5D6E-409C-BE32-E72D297353CC}">
              <c16:uniqueId val="{00000000-05B4-4F9B-A875-5D8F22D63386}"/>
            </c:ext>
          </c:extLst>
        </c:ser>
        <c:dLbls>
          <c:showLegendKey val="0"/>
          <c:showVal val="0"/>
          <c:showCatName val="0"/>
          <c:showSerName val="0"/>
          <c:showPercent val="0"/>
          <c:showBubbleSize val="0"/>
        </c:dLbls>
        <c:gapWidth val="150"/>
        <c:shape val="box"/>
        <c:axId val="1187547071"/>
        <c:axId val="1187563871"/>
        <c:axId val="0"/>
      </c:bar3DChart>
      <c:catAx>
        <c:axId val="1187547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7563871"/>
        <c:crosses val="autoZero"/>
        <c:auto val="1"/>
        <c:lblAlgn val="ctr"/>
        <c:lblOffset val="100"/>
        <c:noMultiLvlLbl val="0"/>
      </c:catAx>
      <c:valAx>
        <c:axId val="1187563871"/>
        <c:scaling>
          <c:orientation val="minMax"/>
        </c:scaling>
        <c:delete val="0"/>
        <c:axPos val="l"/>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754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Table!PivotTable3</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pieChart>
        <c:varyColors val="1"/>
        <c:ser>
          <c:idx val="0"/>
          <c:order val="0"/>
          <c:tx>
            <c:strRef>
              <c:f>'Pivot Table'!$B$32</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D232-4E97-A034-CBC31CD7AC7D}"/>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D232-4E97-A034-CBC31CD7AC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Table'!$A$33:$A$35</c:f>
              <c:strCache>
                <c:ptCount val="2"/>
                <c:pt idx="0">
                  <c:v>Electronics</c:v>
                </c:pt>
                <c:pt idx="1">
                  <c:v>Furniture</c:v>
                </c:pt>
              </c:strCache>
            </c:strRef>
          </c:cat>
          <c:val>
            <c:numRef>
              <c:f>'Pivot Table'!$B$33:$B$35</c:f>
              <c:numCache>
                <c:formatCode>[$₦-470]#,##0.00</c:formatCode>
                <c:ptCount val="2"/>
                <c:pt idx="0">
                  <c:v>845680.90199999989</c:v>
                </c:pt>
                <c:pt idx="1">
                  <c:v>343224.52499999997</c:v>
                </c:pt>
              </c:numCache>
            </c:numRef>
          </c:val>
          <c:extLst>
            <c:ext xmlns:c16="http://schemas.microsoft.com/office/drawing/2014/chart" uri="{C3380CC4-5D6E-409C-BE32-E72D297353CC}">
              <c16:uniqueId val="{00000004-D232-4E97-A034-CBC31CD7AC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[Online_Store_Sales_Analysis.xlsx]Pivot Table!PivotTable4</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Table'!$A$40:$A$45</c:f>
              <c:strCache>
                <c:ptCount val="5"/>
                <c:pt idx="0">
                  <c:v>Cancelled</c:v>
                </c:pt>
                <c:pt idx="1">
                  <c:v>Returned</c:v>
                </c:pt>
                <c:pt idx="2">
                  <c:v>Pending</c:v>
                </c:pt>
                <c:pt idx="3">
                  <c:v>Shipped</c:v>
                </c:pt>
                <c:pt idx="4">
                  <c:v>Delivered</c:v>
                </c:pt>
              </c:strCache>
            </c:strRef>
          </c:cat>
          <c:val>
            <c:numRef>
              <c:f>'Pivot Table'!$B$40:$B$45</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F43D-4CD1-85B5-AB9F1169ADB8}"/>
            </c:ext>
          </c:extLst>
        </c:ser>
        <c:dLbls>
          <c:showLegendKey val="0"/>
          <c:showVal val="1"/>
          <c:showCatName val="0"/>
          <c:showSerName val="0"/>
          <c:showPercent val="0"/>
          <c:showBubbleSize val="0"/>
        </c:dLbls>
        <c:gapWidth val="150"/>
        <c:shape val="box"/>
        <c:axId val="1545431903"/>
        <c:axId val="1545446783"/>
        <c:axId val="0"/>
      </c:bar3DChart>
      <c:catAx>
        <c:axId val="1545431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5446783"/>
        <c:crosses val="autoZero"/>
        <c:auto val="1"/>
        <c:lblAlgn val="ctr"/>
        <c:lblOffset val="100"/>
        <c:noMultiLvlLbl val="0"/>
      </c:catAx>
      <c:valAx>
        <c:axId val="1545446783"/>
        <c:scaling>
          <c:orientation val="minMax"/>
        </c:scaling>
        <c:delete val="1"/>
        <c:axPos val="b"/>
        <c:numFmt formatCode="General" sourceLinked="1"/>
        <c:majorTickMark val="out"/>
        <c:minorTickMark val="none"/>
        <c:tickLblPos val="nextTo"/>
        <c:crossAx val="154543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[Online_Store_Sales_Analysis.xlsx]Pivot Table!PivotTable5</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Table'!$A$50:$A$54</c:f>
              <c:strCache>
                <c:ptCount val="4"/>
                <c:pt idx="0">
                  <c:v>FREESHIP</c:v>
                </c:pt>
                <c:pt idx="1">
                  <c:v>NO COUPON</c:v>
                </c:pt>
                <c:pt idx="2">
                  <c:v>SAVE10</c:v>
                </c:pt>
                <c:pt idx="3">
                  <c:v>WINTER15</c:v>
                </c:pt>
              </c:strCache>
            </c:strRef>
          </c:cat>
          <c:val>
            <c:numRef>
              <c:f>'Pivot Table'!$B$50:$B$54</c:f>
              <c:numCache>
                <c:formatCode>[$₦-470]#,##0.00</c:formatCode>
                <c:ptCount val="4"/>
                <c:pt idx="0">
                  <c:v>335036.99000000028</c:v>
                </c:pt>
                <c:pt idx="1">
                  <c:v>322401.40999999992</c:v>
                </c:pt>
                <c:pt idx="2">
                  <c:v>304840.02</c:v>
                </c:pt>
                <c:pt idx="3">
                  <c:v>302483.54000000021</c:v>
                </c:pt>
              </c:numCache>
            </c:numRef>
          </c:val>
          <c:extLst>
            <c:ext xmlns:c16="http://schemas.microsoft.com/office/drawing/2014/chart" uri="{C3380CC4-5D6E-409C-BE32-E72D297353CC}">
              <c16:uniqueId val="{00000000-42BB-470C-9135-F986514EE1B5}"/>
            </c:ext>
          </c:extLst>
        </c:ser>
        <c:dLbls>
          <c:showLegendKey val="0"/>
          <c:showVal val="1"/>
          <c:showCatName val="0"/>
          <c:showSerName val="0"/>
          <c:showPercent val="0"/>
          <c:showBubbleSize val="0"/>
        </c:dLbls>
        <c:gapWidth val="150"/>
        <c:shape val="box"/>
        <c:axId val="1545450143"/>
        <c:axId val="1545459743"/>
        <c:axId val="0"/>
      </c:bar3DChart>
      <c:catAx>
        <c:axId val="1545450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5459743"/>
        <c:crosses val="autoZero"/>
        <c:auto val="1"/>
        <c:lblAlgn val="ctr"/>
        <c:lblOffset val="100"/>
        <c:noMultiLvlLbl val="0"/>
      </c:catAx>
      <c:valAx>
        <c:axId val="1545459743"/>
        <c:scaling>
          <c:orientation val="minMax"/>
        </c:scaling>
        <c:delete val="1"/>
        <c:axPos val="l"/>
        <c:numFmt formatCode="[$₦-470]#,##0.00" sourceLinked="1"/>
        <c:majorTickMark val="none"/>
        <c:minorTickMark val="none"/>
        <c:tickLblPos val="nextTo"/>
        <c:crossAx val="154545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54000"/>
            </a:schemeClr>
          </a:solidFill>
          <a:ln w="19050">
            <a:solidFill>
              <a:schemeClr val="lt1"/>
            </a:solidFill>
          </a:ln>
          <a:effectLst/>
        </c:spPr>
      </c:pivotFmt>
      <c:pivotFmt>
        <c:idx val="9"/>
        <c:spPr>
          <a:solidFill>
            <a:schemeClr val="accent1">
              <a:tint val="77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hade val="76000"/>
            </a:schemeClr>
          </a:solidFill>
          <a:ln w="19050">
            <a:solidFill>
              <a:schemeClr val="lt1"/>
            </a:solidFill>
          </a:ln>
          <a:effectLst/>
        </c:spPr>
      </c:pivotFmt>
      <c:pivotFmt>
        <c:idx val="12"/>
        <c:spPr>
          <a:solidFill>
            <a:schemeClr val="accent1">
              <a:shade val="53000"/>
            </a:schemeClr>
          </a:solidFill>
          <a:ln w="19050">
            <a:solidFill>
              <a:schemeClr val="lt1"/>
            </a:solidFill>
          </a:ln>
          <a:effectLst/>
        </c:spPr>
      </c:pivotFmt>
    </c:pivotFmts>
    <c:plotArea>
      <c:layout/>
      <c:pieChart>
        <c:varyColors val="1"/>
        <c:ser>
          <c:idx val="0"/>
          <c:order val="0"/>
          <c:tx>
            <c:strRef>
              <c:f>'Pivot Table'!$B$58</c:f>
              <c:strCache>
                <c:ptCount val="1"/>
                <c:pt idx="0">
                  <c:v>Total</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1F9F-489C-B140-2CAA7E621C47}"/>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1F9F-489C-B140-2CAA7E621C47}"/>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F9F-489C-B140-2CAA7E621C47}"/>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1F9F-489C-B140-2CAA7E621C47}"/>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1F9F-489C-B140-2CAA7E621C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Table'!$A$59:$A$64</c:f>
              <c:strCache>
                <c:ptCount val="5"/>
                <c:pt idx="0">
                  <c:v>Instagram</c:v>
                </c:pt>
                <c:pt idx="1">
                  <c:v>Email</c:v>
                </c:pt>
                <c:pt idx="2">
                  <c:v>Google</c:v>
                </c:pt>
                <c:pt idx="3">
                  <c:v>Facebook</c:v>
                </c:pt>
                <c:pt idx="4">
                  <c:v>Referral</c:v>
                </c:pt>
              </c:strCache>
            </c:strRef>
          </c:cat>
          <c:val>
            <c:numRef>
              <c:f>'Pivot Table'!$B$59:$B$64</c:f>
              <c:numCache>
                <c:formatCode>[$₦-470]#,##0.00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A-1F9F-489C-B140-2CAA7E621C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doughnutChart>
        <c:varyColors val="1"/>
        <c:ser>
          <c:idx val="0"/>
          <c:order val="0"/>
          <c:tx>
            <c:strRef>
              <c:f>'Pivot Table'!$B$68</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CCA4-4030-AB8C-8AFEF0621CFB}"/>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CCA4-4030-AB8C-8AFEF0621C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Table'!$A$69:$A$71</c:f>
              <c:strCache>
                <c:ptCount val="2"/>
                <c:pt idx="0">
                  <c:v>Male</c:v>
                </c:pt>
                <c:pt idx="1">
                  <c:v>Female</c:v>
                </c:pt>
              </c:strCache>
            </c:strRef>
          </c:cat>
          <c:val>
            <c:numRef>
              <c:f>'Pivot Table'!$B$69:$B$71</c:f>
              <c:numCache>
                <c:formatCode>[$₦-470]#,##0.00</c:formatCode>
                <c:ptCount val="2"/>
                <c:pt idx="0">
                  <c:v>639503.94999999949</c:v>
                </c:pt>
                <c:pt idx="1">
                  <c:v>625258.01000000013</c:v>
                </c:pt>
              </c:numCache>
            </c:numRef>
          </c:val>
          <c:extLst>
            <c:ext xmlns:c16="http://schemas.microsoft.com/office/drawing/2014/chart" uri="{C3380CC4-5D6E-409C-BE32-E72D297353CC}">
              <c16:uniqueId val="{00000004-CCA4-4030-AB8C-8AFEF0621C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[Online_Store_Sales_Analysis.xlsx]Pivot Table!PivotTable8</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Table'!$B$75</c:f>
              <c:strCache>
                <c:ptCount val="1"/>
                <c:pt idx="0">
                  <c:v>Total</c:v>
                </c:pt>
              </c:strCache>
            </c:strRef>
          </c:tx>
          <c:spPr>
            <a:solidFill>
              <a:schemeClr val="accent1"/>
            </a:solidFill>
            <a:ln>
              <a:noFill/>
            </a:ln>
            <a:effectLst/>
            <a:sp3d/>
          </c:spPr>
          <c:invertIfNegative val="0"/>
          <c:cat>
            <c:strRef>
              <c:f>'Pivot Table'!$A$76:$A$82</c:f>
              <c:strCache>
                <c:ptCount val="6"/>
                <c:pt idx="0">
                  <c:v>Lagos</c:v>
                </c:pt>
                <c:pt idx="1">
                  <c:v>Kano</c:v>
                </c:pt>
                <c:pt idx="2">
                  <c:v>Port-Harcourt</c:v>
                </c:pt>
                <c:pt idx="3">
                  <c:v>Abuja</c:v>
                </c:pt>
                <c:pt idx="4">
                  <c:v>Owerri</c:v>
                </c:pt>
                <c:pt idx="5">
                  <c:v>Enugu</c:v>
                </c:pt>
              </c:strCache>
            </c:strRef>
          </c:cat>
          <c:val>
            <c:numRef>
              <c:f>'Pivot Table'!$B$76:$B$82</c:f>
              <c:numCache>
                <c:formatCode>[$₦-470]#,##0.00</c:formatCode>
                <c:ptCount val="6"/>
                <c:pt idx="0">
                  <c:v>232098.70000000004</c:v>
                </c:pt>
                <c:pt idx="1">
                  <c:v>223790.33</c:v>
                </c:pt>
                <c:pt idx="2">
                  <c:v>217987.58</c:v>
                </c:pt>
                <c:pt idx="3">
                  <c:v>205081.60000000001</c:v>
                </c:pt>
                <c:pt idx="4">
                  <c:v>200580.14999999994</c:v>
                </c:pt>
                <c:pt idx="5">
                  <c:v>185223.59999999992</c:v>
                </c:pt>
              </c:numCache>
            </c:numRef>
          </c:val>
          <c:extLst>
            <c:ext xmlns:c16="http://schemas.microsoft.com/office/drawing/2014/chart" uri="{C3380CC4-5D6E-409C-BE32-E72D297353CC}">
              <c16:uniqueId val="{00000000-EC94-407B-8A1B-90D50DF4934E}"/>
            </c:ext>
          </c:extLst>
        </c:ser>
        <c:dLbls>
          <c:showLegendKey val="0"/>
          <c:showVal val="0"/>
          <c:showCatName val="0"/>
          <c:showSerName val="0"/>
          <c:showPercent val="0"/>
          <c:showBubbleSize val="0"/>
        </c:dLbls>
        <c:gapWidth val="150"/>
        <c:shape val="box"/>
        <c:axId val="1545453503"/>
        <c:axId val="1545453983"/>
        <c:axId val="0"/>
      </c:bar3DChart>
      <c:catAx>
        <c:axId val="154545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5453983"/>
        <c:crosses val="autoZero"/>
        <c:auto val="1"/>
        <c:lblAlgn val="ctr"/>
        <c:lblOffset val="100"/>
        <c:noMultiLvlLbl val="0"/>
      </c:catAx>
      <c:valAx>
        <c:axId val="1545453983"/>
        <c:scaling>
          <c:orientation val="minMax"/>
        </c:scaling>
        <c:delete val="0"/>
        <c:axPos val="l"/>
        <c:numFmt formatCode="[$₦-47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545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Table!PivotTable9</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Table'!$B$86</c:f>
              <c:strCache>
                <c:ptCount val="1"/>
                <c:pt idx="0">
                  <c:v>Total</c:v>
                </c:pt>
              </c:strCache>
            </c:strRef>
          </c:tx>
          <c:spPr>
            <a:solidFill>
              <a:schemeClr val="accent1"/>
            </a:solidFill>
            <a:ln>
              <a:noFill/>
            </a:ln>
            <a:effectLst/>
            <a:sp3d/>
          </c:spPr>
          <c:invertIfNegative val="0"/>
          <c:cat>
            <c:strRef>
              <c:f>'Pivot Table'!$A$87:$A$94</c:f>
              <c:strCache>
                <c:ptCount val="7"/>
                <c:pt idx="0">
                  <c:v>Chair</c:v>
                </c:pt>
                <c:pt idx="1">
                  <c:v>Printer</c:v>
                </c:pt>
                <c:pt idx="2">
                  <c:v>Laptop</c:v>
                </c:pt>
                <c:pt idx="3">
                  <c:v>Tablet</c:v>
                </c:pt>
                <c:pt idx="4">
                  <c:v>Desk</c:v>
                </c:pt>
                <c:pt idx="5">
                  <c:v>Monitor</c:v>
                </c:pt>
                <c:pt idx="6">
                  <c:v>Phone</c:v>
                </c:pt>
              </c:strCache>
            </c:strRef>
          </c:cat>
          <c:val>
            <c:numRef>
              <c:f>'Pivot Table'!$B$87:$B$94</c:f>
              <c:numCache>
                <c:formatCode>[$₦-470]#,##0.00</c:formatCode>
                <c:ptCount val="7"/>
                <c:pt idx="0">
                  <c:v>48445.011000000006</c:v>
                </c:pt>
                <c:pt idx="1">
                  <c:v>46660.707000000009</c:v>
                </c:pt>
                <c:pt idx="2">
                  <c:v>46637.666000000012</c:v>
                </c:pt>
                <c:pt idx="3">
                  <c:v>43331.998</c:v>
                </c:pt>
                <c:pt idx="4">
                  <c:v>40623.486000000019</c:v>
                </c:pt>
                <c:pt idx="5">
                  <c:v>40473.127999999997</c:v>
                </c:pt>
                <c:pt idx="6">
                  <c:v>37400.05900000003</c:v>
                </c:pt>
              </c:numCache>
            </c:numRef>
          </c:val>
          <c:extLst>
            <c:ext xmlns:c16="http://schemas.microsoft.com/office/drawing/2014/chart" uri="{C3380CC4-5D6E-409C-BE32-E72D297353CC}">
              <c16:uniqueId val="{00000000-5A7A-4D5E-B314-6C9CA8A42937}"/>
            </c:ext>
          </c:extLst>
        </c:ser>
        <c:dLbls>
          <c:showLegendKey val="0"/>
          <c:showVal val="0"/>
          <c:showCatName val="0"/>
          <c:showSerName val="0"/>
          <c:showPercent val="0"/>
          <c:showBubbleSize val="0"/>
        </c:dLbls>
        <c:gapWidth val="150"/>
        <c:shape val="box"/>
        <c:axId val="1654731103"/>
        <c:axId val="1654732063"/>
        <c:axId val="0"/>
      </c:bar3DChart>
      <c:catAx>
        <c:axId val="165473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732063"/>
        <c:crosses val="autoZero"/>
        <c:auto val="1"/>
        <c:lblAlgn val="ctr"/>
        <c:lblOffset val="100"/>
        <c:noMultiLvlLbl val="0"/>
      </c:catAx>
      <c:valAx>
        <c:axId val="1654732063"/>
        <c:scaling>
          <c:orientation val="minMax"/>
        </c:scaling>
        <c:delete val="0"/>
        <c:axPos val="l"/>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73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doughnutChart>
        <c:varyColors val="1"/>
        <c:ser>
          <c:idx val="0"/>
          <c:order val="0"/>
          <c:tx>
            <c:strRef>
              <c:f>'Pivot Table'!$B$98</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BD31-4610-B47E-92C077793694}"/>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BD31-4610-B47E-92C0777936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Table'!$A$99:$A$101</c:f>
              <c:strCache>
                <c:ptCount val="2"/>
                <c:pt idx="0">
                  <c:v>Electronics</c:v>
                </c:pt>
                <c:pt idx="1">
                  <c:v>Furniture</c:v>
                </c:pt>
              </c:strCache>
            </c:strRef>
          </c:cat>
          <c:val>
            <c:numRef>
              <c:f>'Pivot Table'!$B$99:$B$101</c:f>
              <c:numCache>
                <c:formatCode>[$₦-470]#,##0.00</c:formatCode>
                <c:ptCount val="2"/>
                <c:pt idx="0">
                  <c:v>214503.55799999999</c:v>
                </c:pt>
                <c:pt idx="1">
                  <c:v>89068.49699999993</c:v>
                </c:pt>
              </c:numCache>
            </c:numRef>
          </c:val>
          <c:extLst>
            <c:ext xmlns:c16="http://schemas.microsoft.com/office/drawing/2014/chart" uri="{C3380CC4-5D6E-409C-BE32-E72D297353CC}">
              <c16:uniqueId val="{00000004-BD31-4610-B47E-92C0777936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[Online_Store_Sales_Analysis.xlsx]Pivot Table!PivotTable12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Table'!$B$105</c:f>
              <c:strCache>
                <c:ptCount val="1"/>
                <c:pt idx="0">
                  <c:v>Total</c:v>
                </c:pt>
              </c:strCache>
            </c:strRef>
          </c:tx>
          <c:spPr>
            <a:ln w="28575" cap="rnd">
              <a:solidFill>
                <a:schemeClr val="accent1"/>
              </a:solidFill>
              <a:round/>
            </a:ln>
            <a:effectLst/>
          </c:spPr>
          <c:marker>
            <c:symbol val="none"/>
          </c:marker>
          <c:cat>
            <c:strRef>
              <c:f>'Pivot Table'!$A$106:$A$118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Table'!$B$106:$B$118</c:f>
              <c:numCache>
                <c:formatCode>[$₦-470]#,##0.00</c:formatCode>
                <c:ptCount val="12"/>
                <c:pt idx="0">
                  <c:v>29642.389500000005</c:v>
                </c:pt>
                <c:pt idx="1">
                  <c:v>25796.864499999996</c:v>
                </c:pt>
                <c:pt idx="2">
                  <c:v>29178.696500000002</c:v>
                </c:pt>
                <c:pt idx="3">
                  <c:v>25824.546500000011</c:v>
                </c:pt>
                <c:pt idx="4">
                  <c:v>32828.841000000008</c:v>
                </c:pt>
                <c:pt idx="5">
                  <c:v>42447.829500000007</c:v>
                </c:pt>
                <c:pt idx="6">
                  <c:v>21343.383999999998</c:v>
                </c:pt>
                <c:pt idx="7">
                  <c:v>21264.393999999997</c:v>
                </c:pt>
                <c:pt idx="8">
                  <c:v>16303.026000000002</c:v>
                </c:pt>
                <c:pt idx="9">
                  <c:v>20391.283500000005</c:v>
                </c:pt>
                <c:pt idx="10">
                  <c:v>19075.494999999999</c:v>
                </c:pt>
                <c:pt idx="11">
                  <c:v>19475.305000000008</c:v>
                </c:pt>
              </c:numCache>
            </c:numRef>
          </c:val>
          <c:smooth val="0"/>
          <c:extLst>
            <c:ext xmlns:c16="http://schemas.microsoft.com/office/drawing/2014/chart" uri="{C3380CC4-5D6E-409C-BE32-E72D297353CC}">
              <c16:uniqueId val="{00000000-023B-4FF6-9D38-D4CADE7141CE}"/>
            </c:ext>
          </c:extLst>
        </c:ser>
        <c:dLbls>
          <c:showLegendKey val="0"/>
          <c:showVal val="0"/>
          <c:showCatName val="0"/>
          <c:showSerName val="0"/>
          <c:showPercent val="0"/>
          <c:showBubbleSize val="0"/>
        </c:dLbls>
        <c:smooth val="0"/>
        <c:axId val="1463556847"/>
        <c:axId val="1463545807"/>
      </c:lineChart>
      <c:catAx>
        <c:axId val="14635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3545807"/>
        <c:crosses val="autoZero"/>
        <c:auto val="1"/>
        <c:lblAlgn val="ctr"/>
        <c:lblOffset val="100"/>
        <c:noMultiLvlLbl val="0"/>
      </c:catAx>
      <c:valAx>
        <c:axId val="1463545807"/>
        <c:scaling>
          <c:orientation val="minMax"/>
        </c:scaling>
        <c:delete val="0"/>
        <c:axPos val="l"/>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355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Table!PivotTable13</c:name>
    <c:fmtId val="2"/>
  </c:pivotSource>
  <c:chart>
    <c:autoTitleDeleted val="1"/>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25400">
            <a:solidFill>
              <a:schemeClr val="lt1"/>
            </a:solidFill>
          </a:ln>
          <a:effectLst/>
          <a:sp3d contourW="25400">
            <a:contourClr>
              <a:schemeClr val="lt1"/>
            </a:contourClr>
          </a:sp3d>
        </c:spPr>
      </c:pivotFmt>
      <c:pivotFmt>
        <c:idx val="6"/>
        <c:spPr>
          <a:solidFill>
            <a:schemeClr val="accent1">
              <a:shade val="7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Table'!$B$122</c:f>
              <c:strCache>
                <c:ptCount val="1"/>
                <c:pt idx="0">
                  <c:v>Total</c:v>
                </c:pt>
              </c:strCache>
            </c:strRef>
          </c:tx>
          <c:dPt>
            <c:idx val="0"/>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505-438B-9A6C-C666B2F7B55B}"/>
              </c:ext>
            </c:extLst>
          </c:dPt>
          <c:dPt>
            <c:idx val="1"/>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505-438B-9A6C-C666B2F7B5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Table'!$A$123:$A$125</c:f>
              <c:strCache>
                <c:ptCount val="2"/>
                <c:pt idx="0">
                  <c:v>YES</c:v>
                </c:pt>
                <c:pt idx="1">
                  <c:v>NO</c:v>
                </c:pt>
              </c:strCache>
            </c:strRef>
          </c:cat>
          <c:val>
            <c:numRef>
              <c:f>'Pivot Table'!$B$123:$B$125</c:f>
              <c:numCache>
                <c:formatCode>[$₦-470]#,##0.00</c:formatCode>
                <c:ptCount val="2"/>
                <c:pt idx="0">
                  <c:v>206851.63199999995</c:v>
                </c:pt>
                <c:pt idx="1">
                  <c:v>96720.423000000024</c:v>
                </c:pt>
              </c:numCache>
            </c:numRef>
          </c:val>
          <c:extLst>
            <c:ext xmlns:c16="http://schemas.microsoft.com/office/drawing/2014/chart" uri="{C3380CC4-5D6E-409C-BE32-E72D297353CC}">
              <c16:uniqueId val="{00000004-8505-438B-9A6C-C666B2F7B55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Table!PivotTable14</c:name>
    <c:fmtId val="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Table'!$A$130:$A$134</c:f>
              <c:strCache>
                <c:ptCount val="4"/>
                <c:pt idx="0">
                  <c:v>FREESHIP</c:v>
                </c:pt>
                <c:pt idx="1">
                  <c:v>NO COUPON</c:v>
                </c:pt>
                <c:pt idx="2">
                  <c:v>SAVE10</c:v>
                </c:pt>
                <c:pt idx="3">
                  <c:v>WINTER15</c:v>
                </c:pt>
              </c:strCache>
            </c:strRef>
          </c:cat>
          <c:val>
            <c:numRef>
              <c:f>'Pivot Table'!$B$130:$B$134</c:f>
              <c:numCache>
                <c:formatCode>[$₦-470]#,##0.00</c:formatCode>
                <c:ptCount val="4"/>
                <c:pt idx="0">
                  <c:v>100511.09700000008</c:v>
                </c:pt>
                <c:pt idx="1">
                  <c:v>96720.423000000024</c:v>
                </c:pt>
                <c:pt idx="2">
                  <c:v>60968.003999999979</c:v>
                </c:pt>
                <c:pt idx="3">
                  <c:v>45372.531000000032</c:v>
                </c:pt>
              </c:numCache>
            </c:numRef>
          </c:val>
          <c:smooth val="0"/>
          <c:extLst>
            <c:ext xmlns:c16="http://schemas.microsoft.com/office/drawing/2014/chart" uri="{C3380CC4-5D6E-409C-BE32-E72D297353CC}">
              <c16:uniqueId val="{00000000-8D8B-4F66-84A1-1FA02B0CB5D7}"/>
            </c:ext>
          </c:extLst>
        </c:ser>
        <c:dLbls>
          <c:showLegendKey val="0"/>
          <c:showVal val="0"/>
          <c:showCatName val="0"/>
          <c:showSerName val="0"/>
          <c:showPercent val="0"/>
          <c:showBubbleSize val="0"/>
        </c:dLbls>
        <c:marker val="1"/>
        <c:smooth val="0"/>
        <c:axId val="1463545327"/>
        <c:axId val="1463544367"/>
      </c:lineChart>
      <c:catAx>
        <c:axId val="146354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3544367"/>
        <c:crosses val="autoZero"/>
        <c:auto val="1"/>
        <c:lblAlgn val="ctr"/>
        <c:lblOffset val="100"/>
        <c:noMultiLvlLbl val="0"/>
      </c:catAx>
      <c:valAx>
        <c:axId val="1463544367"/>
        <c:scaling>
          <c:orientation val="minMax"/>
        </c:scaling>
        <c:delete val="0"/>
        <c:axPos val="l"/>
        <c:majorGridlines>
          <c:spPr>
            <a:ln w="9525" cap="flat" cmpd="sng" algn="ctr">
              <a:solidFill>
                <a:schemeClr val="tx1">
                  <a:lumMod val="65000"/>
                  <a:lumOff val="35000"/>
                </a:schemeClr>
              </a:solidFill>
              <a:round/>
            </a:ln>
            <a:effectLst/>
          </c:spPr>
        </c:majorGridlines>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354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Table!PivotTable15</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Table'!$B$138</c:f>
              <c:strCache>
                <c:ptCount val="1"/>
                <c:pt idx="0">
                  <c:v>Total</c:v>
                </c:pt>
              </c:strCache>
            </c:strRef>
          </c:tx>
          <c:spPr>
            <a:solidFill>
              <a:schemeClr val="accent1"/>
            </a:solidFill>
            <a:ln>
              <a:noFill/>
            </a:ln>
            <a:effectLst/>
            <a:sp3d/>
          </c:spPr>
          <c:invertIfNegative val="0"/>
          <c:cat>
            <c:strRef>
              <c:f>'Pivot Table'!$A$139:$A$144</c:f>
              <c:strCache>
                <c:ptCount val="5"/>
                <c:pt idx="0">
                  <c:v>Instagram</c:v>
                </c:pt>
                <c:pt idx="1">
                  <c:v>Email</c:v>
                </c:pt>
                <c:pt idx="2">
                  <c:v>Facebook</c:v>
                </c:pt>
                <c:pt idx="3">
                  <c:v>Google</c:v>
                </c:pt>
                <c:pt idx="4">
                  <c:v>Referral</c:v>
                </c:pt>
              </c:strCache>
            </c:strRef>
          </c:cat>
          <c:val>
            <c:numRef>
              <c:f>'Pivot Table'!$B$139:$B$144</c:f>
              <c:numCache>
                <c:formatCode>[$₦-470]#,##0.00</c:formatCode>
                <c:ptCount val="5"/>
                <c:pt idx="0">
                  <c:v>65728.781000000017</c:v>
                </c:pt>
                <c:pt idx="1">
                  <c:v>63402.288000000008</c:v>
                </c:pt>
                <c:pt idx="2">
                  <c:v>61167.212500000038</c:v>
                </c:pt>
                <c:pt idx="3">
                  <c:v>59111.712500000031</c:v>
                </c:pt>
                <c:pt idx="4">
                  <c:v>54162.061000000009</c:v>
                </c:pt>
              </c:numCache>
            </c:numRef>
          </c:val>
          <c:extLst>
            <c:ext xmlns:c16="http://schemas.microsoft.com/office/drawing/2014/chart" uri="{C3380CC4-5D6E-409C-BE32-E72D297353CC}">
              <c16:uniqueId val="{00000000-F906-417F-A612-79535951217E}"/>
            </c:ext>
          </c:extLst>
        </c:ser>
        <c:dLbls>
          <c:showLegendKey val="0"/>
          <c:showVal val="0"/>
          <c:showCatName val="0"/>
          <c:showSerName val="0"/>
          <c:showPercent val="0"/>
          <c:showBubbleSize val="0"/>
        </c:dLbls>
        <c:gapWidth val="150"/>
        <c:shape val="box"/>
        <c:axId val="1654733503"/>
        <c:axId val="1654733983"/>
        <c:axId val="0"/>
      </c:bar3DChart>
      <c:catAx>
        <c:axId val="165473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733983"/>
        <c:crosses val="autoZero"/>
        <c:auto val="1"/>
        <c:lblAlgn val="ctr"/>
        <c:lblOffset val="100"/>
        <c:noMultiLvlLbl val="0"/>
      </c:catAx>
      <c:valAx>
        <c:axId val="1654733983"/>
        <c:scaling>
          <c:orientation val="minMax"/>
        </c:scaling>
        <c:delete val="0"/>
        <c:axPos val="l"/>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73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[Online_Store_Sales_Analysis.xlsx]Pivot Table!PivotTable16</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Table'!$B$148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Table'!$A$149:$A$154</c:f>
              <c:strCache>
                <c:ptCount val="5"/>
                <c:pt idx="0">
                  <c:v>Online</c:v>
                </c:pt>
                <c:pt idx="1">
                  <c:v>Cash</c:v>
                </c:pt>
                <c:pt idx="2">
                  <c:v>Credit Card</c:v>
                </c:pt>
                <c:pt idx="3">
                  <c:v>Gift Card</c:v>
                </c:pt>
                <c:pt idx="4">
                  <c:v>Debit Card</c:v>
                </c:pt>
              </c:strCache>
            </c:strRef>
          </c:cat>
          <c:val>
            <c:numRef>
              <c:f>'Pivot Table'!$B$149:$B$154</c:f>
              <c:numCache>
                <c:formatCode>[$₦-470]#,##0.00</c:formatCode>
                <c:ptCount val="5"/>
                <c:pt idx="0">
                  <c:v>64079.949500000024</c:v>
                </c:pt>
                <c:pt idx="1">
                  <c:v>62753.103500000034</c:v>
                </c:pt>
                <c:pt idx="2">
                  <c:v>61589.456499999978</c:v>
                </c:pt>
                <c:pt idx="3">
                  <c:v>59685.170000000006</c:v>
                </c:pt>
                <c:pt idx="4">
                  <c:v>55464.375500000016</c:v>
                </c:pt>
              </c:numCache>
            </c:numRef>
          </c:val>
          <c:extLst>
            <c:ext xmlns:c16="http://schemas.microsoft.com/office/drawing/2014/chart" uri="{C3380CC4-5D6E-409C-BE32-E72D297353CC}">
              <c16:uniqueId val="{00000000-4283-4C3A-BE70-DB36B873E9B8}"/>
            </c:ext>
          </c:extLst>
        </c:ser>
        <c:dLbls>
          <c:showLegendKey val="0"/>
          <c:showVal val="1"/>
          <c:showCatName val="0"/>
          <c:showSerName val="0"/>
          <c:showPercent val="0"/>
          <c:showBubbleSize val="0"/>
        </c:dLbls>
        <c:gapWidth val="150"/>
        <c:shape val="box"/>
        <c:axId val="1545410303"/>
        <c:axId val="1545408383"/>
        <c:axId val="0"/>
      </c:bar3DChart>
      <c:catAx>
        <c:axId val="1545410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5408383"/>
        <c:crosses val="autoZero"/>
        <c:auto val="1"/>
        <c:lblAlgn val="ctr"/>
        <c:lblOffset val="100"/>
        <c:noMultiLvlLbl val="0"/>
      </c:catAx>
      <c:valAx>
        <c:axId val="1545408383"/>
        <c:scaling>
          <c:orientation val="minMax"/>
        </c:scaling>
        <c:delete val="1"/>
        <c:axPos val="b"/>
        <c:numFmt formatCode="[$₦-470]#,##0.00" sourceLinked="1"/>
        <c:majorTickMark val="none"/>
        <c:minorTickMark val="none"/>
        <c:tickLblPos val="nextTo"/>
        <c:crossAx val="154541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Table!PivotTable17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Table'!$B$158</c:f>
              <c:strCache>
                <c:ptCount val="1"/>
                <c:pt idx="0">
                  <c:v>Total</c:v>
                </c:pt>
              </c:strCache>
            </c:strRef>
          </c:tx>
          <c:spPr>
            <a:solidFill>
              <a:schemeClr val="accent1"/>
            </a:solidFill>
            <a:ln>
              <a:noFill/>
            </a:ln>
            <a:effectLst/>
            <a:sp3d/>
          </c:spPr>
          <c:invertIfNegative val="0"/>
          <c:cat>
            <c:strRef>
              <c:f>'Pivot Table'!$A$159:$A$165</c:f>
              <c:strCache>
                <c:ptCount val="6"/>
                <c:pt idx="0">
                  <c:v>Lagos</c:v>
                </c:pt>
                <c:pt idx="1">
                  <c:v>Kano</c:v>
                </c:pt>
                <c:pt idx="2">
                  <c:v>Port-Harcourt</c:v>
                </c:pt>
                <c:pt idx="3">
                  <c:v>Abuja</c:v>
                </c:pt>
                <c:pt idx="4">
                  <c:v>Owerri</c:v>
                </c:pt>
                <c:pt idx="5">
                  <c:v>Enugu</c:v>
                </c:pt>
              </c:strCache>
            </c:strRef>
          </c:cat>
          <c:val>
            <c:numRef>
              <c:f>'Pivot Table'!$B$159:$B$165</c:f>
              <c:numCache>
                <c:formatCode>[$₦-470]#,##0.00</c:formatCode>
                <c:ptCount val="6"/>
                <c:pt idx="0">
                  <c:v>56402.901500000029</c:v>
                </c:pt>
                <c:pt idx="1">
                  <c:v>52631.178000000007</c:v>
                </c:pt>
                <c:pt idx="2">
                  <c:v>52160.69200000001</c:v>
                </c:pt>
                <c:pt idx="3">
                  <c:v>49626.232500000006</c:v>
                </c:pt>
                <c:pt idx="4">
                  <c:v>48457.386000000028</c:v>
                </c:pt>
                <c:pt idx="5">
                  <c:v>44293.665000000045</c:v>
                </c:pt>
              </c:numCache>
            </c:numRef>
          </c:val>
          <c:extLst>
            <c:ext xmlns:c16="http://schemas.microsoft.com/office/drawing/2014/chart" uri="{C3380CC4-5D6E-409C-BE32-E72D297353CC}">
              <c16:uniqueId val="{00000000-2AD3-4A15-9620-B0F4AAEAC010}"/>
            </c:ext>
          </c:extLst>
        </c:ser>
        <c:dLbls>
          <c:showLegendKey val="0"/>
          <c:showVal val="0"/>
          <c:showCatName val="0"/>
          <c:showSerName val="0"/>
          <c:showPercent val="0"/>
          <c:showBubbleSize val="0"/>
        </c:dLbls>
        <c:gapWidth val="150"/>
        <c:shape val="box"/>
        <c:axId val="1545434303"/>
        <c:axId val="1545444863"/>
        <c:axId val="0"/>
      </c:bar3DChart>
      <c:catAx>
        <c:axId val="1545434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5444863"/>
        <c:crosses val="autoZero"/>
        <c:auto val="1"/>
        <c:lblAlgn val="ctr"/>
        <c:lblOffset val="100"/>
        <c:noMultiLvlLbl val="0"/>
      </c:catAx>
      <c:valAx>
        <c:axId val="1545444863"/>
        <c:scaling>
          <c:orientation val="minMax"/>
        </c:scaling>
        <c:delete val="0"/>
        <c:axPos val="l"/>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543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Table!PivotTable18</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Table'!$B$169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Table'!$A$170:$A$175</c:f>
              <c:strCache>
                <c:ptCount val="5"/>
                <c:pt idx="0">
                  <c:v>Online</c:v>
                </c:pt>
                <c:pt idx="1">
                  <c:v>Cash</c:v>
                </c:pt>
                <c:pt idx="2">
                  <c:v>Credit Card</c:v>
                </c:pt>
                <c:pt idx="3">
                  <c:v>Debit Card</c:v>
                </c:pt>
                <c:pt idx="4">
                  <c:v>Gift Card</c:v>
                </c:pt>
              </c:strCache>
            </c:strRef>
          </c:cat>
          <c:val>
            <c:numRef>
              <c:f>'Pivot Table'!$B$170:$B$175</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985E-446B-B3BD-E9BD313061EA}"/>
            </c:ext>
          </c:extLst>
        </c:ser>
        <c:dLbls>
          <c:showLegendKey val="0"/>
          <c:showVal val="1"/>
          <c:showCatName val="0"/>
          <c:showSerName val="0"/>
          <c:showPercent val="0"/>
          <c:showBubbleSize val="0"/>
        </c:dLbls>
        <c:gapWidth val="150"/>
        <c:shape val="box"/>
        <c:axId val="1654776703"/>
        <c:axId val="1654787263"/>
        <c:axId val="0"/>
      </c:bar3DChart>
      <c:catAx>
        <c:axId val="165477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787263"/>
        <c:crosses val="autoZero"/>
        <c:auto val="1"/>
        <c:lblAlgn val="ctr"/>
        <c:lblOffset val="100"/>
        <c:noMultiLvlLbl val="0"/>
      </c:catAx>
      <c:valAx>
        <c:axId val="1654787263"/>
        <c:scaling>
          <c:orientation val="minMax"/>
        </c:scaling>
        <c:delete val="1"/>
        <c:axPos val="b"/>
        <c:numFmt formatCode="General" sourceLinked="1"/>
        <c:majorTickMark val="none"/>
        <c:minorTickMark val="none"/>
        <c:tickLblPos val="nextTo"/>
        <c:crossAx val="165477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[Online_Store_Sales_Analysis.xlsx]Pivot Table!PivotTable19</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Table'!$A$180:$A$185</c:f>
              <c:strCache>
                <c:ptCount val="5"/>
                <c:pt idx="0">
                  <c:v>Email</c:v>
                </c:pt>
                <c:pt idx="1">
                  <c:v>Facebook</c:v>
                </c:pt>
                <c:pt idx="2">
                  <c:v>Google</c:v>
                </c:pt>
                <c:pt idx="3">
                  <c:v>Instagram</c:v>
                </c:pt>
                <c:pt idx="4">
                  <c:v>Referral</c:v>
                </c:pt>
              </c:strCache>
            </c:strRef>
          </c:cat>
          <c:val>
            <c:numRef>
              <c:f>'Pivot Table'!$B$180:$B$185</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C7D8-4300-B605-647447522653}"/>
            </c:ext>
          </c:extLst>
        </c:ser>
        <c:dLbls>
          <c:showLegendKey val="0"/>
          <c:showVal val="1"/>
          <c:showCatName val="0"/>
          <c:showSerName val="0"/>
          <c:showPercent val="0"/>
          <c:showBubbleSize val="0"/>
        </c:dLbls>
        <c:gapWidth val="150"/>
        <c:shape val="box"/>
        <c:axId val="1463506927"/>
        <c:axId val="1463513647"/>
        <c:axId val="0"/>
      </c:bar3DChart>
      <c:catAx>
        <c:axId val="146350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3513647"/>
        <c:crosses val="autoZero"/>
        <c:auto val="1"/>
        <c:lblAlgn val="ctr"/>
        <c:lblOffset val="100"/>
        <c:noMultiLvlLbl val="0"/>
      </c:catAx>
      <c:valAx>
        <c:axId val="1463513647"/>
        <c:scaling>
          <c:orientation val="minMax"/>
        </c:scaling>
        <c:delete val="1"/>
        <c:axPos val="b"/>
        <c:numFmt formatCode="General" sourceLinked="1"/>
        <c:majorTickMark val="none"/>
        <c:minorTickMark val="none"/>
        <c:tickLblPos val="nextTo"/>
        <c:crossAx val="14635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Table!PivotTable20</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pieChart>
        <c:varyColors val="1"/>
        <c:ser>
          <c:idx val="0"/>
          <c:order val="0"/>
          <c:tx>
            <c:strRef>
              <c:f>'Pivot Table'!$B$189</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84A1-4991-B450-3CA23E7705B4}"/>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84A1-4991-B450-3CA23E7705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Table'!$A$190:$A$192</c:f>
              <c:strCache>
                <c:ptCount val="2"/>
                <c:pt idx="0">
                  <c:v>Female</c:v>
                </c:pt>
                <c:pt idx="1">
                  <c:v>Male</c:v>
                </c:pt>
              </c:strCache>
            </c:strRef>
          </c:cat>
          <c:val>
            <c:numRef>
              <c:f>'Pivot Table'!$B$190:$B$192</c:f>
              <c:numCache>
                <c:formatCode>General</c:formatCode>
                <c:ptCount val="2"/>
                <c:pt idx="0">
                  <c:v>599</c:v>
                </c:pt>
                <c:pt idx="1">
                  <c:v>601</c:v>
                </c:pt>
              </c:numCache>
            </c:numRef>
          </c:val>
          <c:extLst>
            <c:ext xmlns:c16="http://schemas.microsoft.com/office/drawing/2014/chart" uri="{C3380CC4-5D6E-409C-BE32-E72D297353CC}">
              <c16:uniqueId val="{00000004-84A1-4991-B450-3CA23E7705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[Online_Store_Sales_Analysis.xlsx]Pivot Table!PivotTable21</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Table'!$B$196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Table'!$A$197:$A$204</c:f>
              <c:strCache>
                <c:ptCount val="7"/>
                <c:pt idx="0">
                  <c:v>Chair</c:v>
                </c:pt>
                <c:pt idx="1">
                  <c:v>Printer</c:v>
                </c:pt>
                <c:pt idx="2">
                  <c:v>Laptop</c:v>
                </c:pt>
                <c:pt idx="3">
                  <c:v>Desk</c:v>
                </c:pt>
                <c:pt idx="4">
                  <c:v>Tablet</c:v>
                </c:pt>
                <c:pt idx="5">
                  <c:v>Monitor</c:v>
                </c:pt>
                <c:pt idx="6">
                  <c:v>Phone</c:v>
                </c:pt>
              </c:strCache>
            </c:strRef>
          </c:cat>
          <c:val>
            <c:numRef>
              <c:f>'Pivot Table'!$B$197:$B$204</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6CCC-47D2-B40C-5E12245A1FA4}"/>
            </c:ext>
          </c:extLst>
        </c:ser>
        <c:dLbls>
          <c:showLegendKey val="0"/>
          <c:showVal val="1"/>
          <c:showCatName val="0"/>
          <c:showSerName val="0"/>
          <c:showPercent val="0"/>
          <c:showBubbleSize val="0"/>
        </c:dLbls>
        <c:gapWidth val="150"/>
        <c:shape val="box"/>
        <c:axId val="1463535247"/>
        <c:axId val="1463524207"/>
        <c:axId val="0"/>
      </c:bar3DChart>
      <c:catAx>
        <c:axId val="1463535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3524207"/>
        <c:crosses val="autoZero"/>
        <c:auto val="1"/>
        <c:lblAlgn val="ctr"/>
        <c:lblOffset val="100"/>
        <c:noMultiLvlLbl val="0"/>
      </c:catAx>
      <c:valAx>
        <c:axId val="1463524207"/>
        <c:scaling>
          <c:orientation val="minMax"/>
        </c:scaling>
        <c:delete val="1"/>
        <c:axPos val="l"/>
        <c:numFmt formatCode="General" sourceLinked="1"/>
        <c:majorTickMark val="none"/>
        <c:minorTickMark val="none"/>
        <c:tickLblPos val="nextTo"/>
        <c:crossAx val="146353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[Online_Store_Sales_Analysis.xlsx]Pivot Table!PivotTable22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Table'!$B$208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Table'!$A$209:$A$214</c:f>
              <c:strCache>
                <c:ptCount val="5"/>
                <c:pt idx="0">
                  <c:v>Chair</c:v>
                </c:pt>
                <c:pt idx="1">
                  <c:v>Printer</c:v>
                </c:pt>
                <c:pt idx="2">
                  <c:v>Laptop</c:v>
                </c:pt>
                <c:pt idx="3">
                  <c:v>Tablet</c:v>
                </c:pt>
                <c:pt idx="4">
                  <c:v>Monitor</c:v>
                </c:pt>
              </c:strCache>
            </c:strRef>
          </c:cat>
          <c:val>
            <c:numRef>
              <c:f>'Pivot Table'!$B$209:$B$214</c:f>
              <c:numCache>
                <c:formatCode>[$₦-470]#,##0.00</c:formatCode>
                <c:ptCount val="5"/>
                <c:pt idx="0">
                  <c:v>185379.0879999999</c:v>
                </c:pt>
                <c:pt idx="1">
                  <c:v>183589.5339999999</c:v>
                </c:pt>
                <c:pt idx="2">
                  <c:v>181126.25799999994</c:v>
                </c:pt>
                <c:pt idx="3">
                  <c:v>173930.26300000004</c:v>
                </c:pt>
                <c:pt idx="4">
                  <c:v>163429.11500000002</c:v>
                </c:pt>
              </c:numCache>
            </c:numRef>
          </c:val>
          <c:extLst>
            <c:ext xmlns:c16="http://schemas.microsoft.com/office/drawing/2014/chart" uri="{C3380CC4-5D6E-409C-BE32-E72D297353CC}">
              <c16:uniqueId val="{00000000-3618-461B-81C2-C0B55FA632D6}"/>
            </c:ext>
          </c:extLst>
        </c:ser>
        <c:dLbls>
          <c:showLegendKey val="0"/>
          <c:showVal val="1"/>
          <c:showCatName val="0"/>
          <c:showSerName val="0"/>
          <c:showPercent val="0"/>
          <c:showBubbleSize val="0"/>
        </c:dLbls>
        <c:gapWidth val="150"/>
        <c:shape val="box"/>
        <c:axId val="1451514495"/>
        <c:axId val="1451496735"/>
        <c:axId val="0"/>
      </c:bar3DChart>
      <c:catAx>
        <c:axId val="14515144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496735"/>
        <c:crosses val="autoZero"/>
        <c:auto val="1"/>
        <c:lblAlgn val="ctr"/>
        <c:lblOffset val="100"/>
        <c:noMultiLvlLbl val="0"/>
      </c:catAx>
      <c:valAx>
        <c:axId val="1451496735"/>
        <c:scaling>
          <c:orientation val="minMax"/>
        </c:scaling>
        <c:delete val="1"/>
        <c:axPos val="l"/>
        <c:numFmt formatCode="[$₦-470]#,##0.00" sourceLinked="1"/>
        <c:majorTickMark val="out"/>
        <c:minorTickMark val="none"/>
        <c:tickLblPos val="nextTo"/>
        <c:crossAx val="145151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withinLinearReversed" id="21">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1">
  <a:schemeClr val="accent1"/>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165100</xdr:colOff>
      <xdr:row>0</xdr:row>
      <xdr:rowOff>165100</xdr:rowOff>
    </xdr:from>
    <xdr:to>
      <xdr:col>19</xdr:col>
      <xdr:colOff>127000</xdr:colOff>
      <xdr:row>149</xdr:row>
      <xdr:rowOff>127000</xdr:rowOff>
    </xdr:to>
    <xdr:grpSp>
      <xdr:nvGrpSpPr>
        <xdr:cNvPr id="141" name="Group 140">
          <a:extLst>
            <a:ext uri="{FF2B5EF4-FFF2-40B4-BE49-F238E27FC236}">
              <a16:creationId xmlns:a16="http://schemas.microsoft.com/office/drawing/2014/main" id="{85C901A2-C77B-18CF-6F45-A68BC7A6CE1D}"/>
            </a:ext>
          </a:extLst>
        </xdr:cNvPr>
        <xdr:cNvGrpSpPr/>
      </xdr:nvGrpSpPr>
      <xdr:grpSpPr>
        <a:xfrm>
          <a:off x="165100" y="165100"/>
          <a:ext cx="11544300" cy="27400250"/>
          <a:chOff x="165100" y="165099"/>
          <a:chExt cx="11544300" cy="26454106"/>
        </a:xfrm>
      </xdr:grpSpPr>
      <xdr:sp macro="" textlink="">
        <xdr:nvSpPr>
          <xdr:cNvPr id="2" name="Rectangle 1">
            <a:extLst>
              <a:ext uri="{FF2B5EF4-FFF2-40B4-BE49-F238E27FC236}">
                <a16:creationId xmlns:a16="http://schemas.microsoft.com/office/drawing/2014/main" id="{AE91B396-108B-236F-1EC9-F54A2CB3E393}"/>
              </a:ext>
            </a:extLst>
          </xdr:cNvPr>
          <xdr:cNvSpPr/>
        </xdr:nvSpPr>
        <xdr:spPr>
          <a:xfrm>
            <a:off x="165100" y="165099"/>
            <a:ext cx="11544300" cy="26454106"/>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1" name="Group 30">
            <a:extLst>
              <a:ext uri="{FF2B5EF4-FFF2-40B4-BE49-F238E27FC236}">
                <a16:creationId xmlns:a16="http://schemas.microsoft.com/office/drawing/2014/main" id="{1A72C946-B10A-604A-CF54-14BCD94E4697}"/>
              </a:ext>
            </a:extLst>
          </xdr:cNvPr>
          <xdr:cNvGrpSpPr/>
        </xdr:nvGrpSpPr>
        <xdr:grpSpPr>
          <a:xfrm>
            <a:off x="279400" y="267794"/>
            <a:ext cx="4057650" cy="381000"/>
            <a:chOff x="279400" y="273124"/>
            <a:chExt cx="4057650" cy="393700"/>
          </a:xfrm>
        </xdr:grpSpPr>
        <xdr:sp macro="" textlink="">
          <xdr:nvSpPr>
            <xdr:cNvPr id="8" name="Rectangle: Rounded Corners 7">
              <a:extLst>
                <a:ext uri="{FF2B5EF4-FFF2-40B4-BE49-F238E27FC236}">
                  <a16:creationId xmlns:a16="http://schemas.microsoft.com/office/drawing/2014/main" id="{A8522707-3FD1-4A50-ACB3-6A6B0D30633B}"/>
                </a:ext>
              </a:extLst>
            </xdr:cNvPr>
            <xdr:cNvSpPr/>
          </xdr:nvSpPr>
          <xdr:spPr>
            <a:xfrm>
              <a:off x="279400" y="273124"/>
              <a:ext cx="4057650" cy="3937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E40C48F2-592B-558F-70AF-2D2BCFFCD73F}"/>
                </a:ext>
              </a:extLst>
            </xdr:cNvPr>
            <xdr:cNvSpPr txBox="1"/>
          </xdr:nvSpPr>
          <xdr:spPr>
            <a:xfrm>
              <a:off x="323850" y="274702"/>
              <a:ext cx="3873500" cy="36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ONLINE</a:t>
              </a:r>
              <a:r>
                <a:rPr lang="en-US" sz="2000" b="1" baseline="0"/>
                <a:t> STORE SALES DASHBOARD</a:t>
              </a:r>
              <a:endParaRPr lang="en-US" sz="2000" b="1"/>
            </a:p>
          </xdr:txBody>
        </xdr:sp>
      </xdr:grpSp>
      <xdr:grpSp>
        <xdr:nvGrpSpPr>
          <xdr:cNvPr id="32" name="Group 31">
            <a:extLst>
              <a:ext uri="{FF2B5EF4-FFF2-40B4-BE49-F238E27FC236}">
                <a16:creationId xmlns:a16="http://schemas.microsoft.com/office/drawing/2014/main" id="{8FF497C7-D131-EC20-E4FA-248DECA22C51}"/>
              </a:ext>
            </a:extLst>
          </xdr:cNvPr>
          <xdr:cNvGrpSpPr/>
        </xdr:nvGrpSpPr>
        <xdr:grpSpPr>
          <a:xfrm>
            <a:off x="260350" y="730250"/>
            <a:ext cx="2247900" cy="876301"/>
            <a:chOff x="260350" y="755650"/>
            <a:chExt cx="2247900" cy="908050"/>
          </a:xfrm>
        </xdr:grpSpPr>
        <xdr:sp macro="" textlink="">
          <xdr:nvSpPr>
            <xdr:cNvPr id="5" name="Rectangle: Rounded Corners 4">
              <a:extLst>
                <a:ext uri="{FF2B5EF4-FFF2-40B4-BE49-F238E27FC236}">
                  <a16:creationId xmlns:a16="http://schemas.microsoft.com/office/drawing/2014/main" id="{9EF3179F-663C-4881-82BD-E04A5773B374}"/>
                </a:ext>
              </a:extLst>
            </xdr:cNvPr>
            <xdr:cNvSpPr/>
          </xdr:nvSpPr>
          <xdr:spPr>
            <a:xfrm>
              <a:off x="260350" y="755650"/>
              <a:ext cx="2247900" cy="90805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29D4A4E4-0F76-4920-4F52-7E1D6A3B9E94}"/>
                </a:ext>
              </a:extLst>
            </xdr:cNvPr>
            <xdr:cNvSpPr txBox="1"/>
          </xdr:nvSpPr>
          <xdr:spPr>
            <a:xfrm>
              <a:off x="349250" y="850900"/>
              <a:ext cx="18288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NET REVENUE</a:t>
              </a:r>
              <a:endParaRPr lang="en-US" sz="1400" b="1"/>
            </a:p>
          </xdr:txBody>
        </xdr:sp>
        <xdr:sp macro="" textlink="">
          <xdr:nvSpPr>
            <xdr:cNvPr id="12" name="TextBox 11">
              <a:extLst>
                <a:ext uri="{FF2B5EF4-FFF2-40B4-BE49-F238E27FC236}">
                  <a16:creationId xmlns:a16="http://schemas.microsoft.com/office/drawing/2014/main" id="{453210D6-4B1B-206D-F6BC-A3F13739F091}"/>
                </a:ext>
              </a:extLst>
            </xdr:cNvPr>
            <xdr:cNvSpPr txBox="1"/>
          </xdr:nvSpPr>
          <xdr:spPr>
            <a:xfrm>
              <a:off x="400050" y="1162050"/>
              <a:ext cx="1841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₦1,188,905.43</a:t>
              </a:r>
              <a:r>
                <a:rPr lang="en-US" sz="1600" b="1">
                  <a:effectLst/>
                </a:rPr>
                <a:t> </a:t>
              </a:r>
              <a:endParaRPr lang="en-US" sz="1600" b="1"/>
            </a:p>
          </xdr:txBody>
        </xdr:sp>
      </xdr:grpSp>
      <xdr:grpSp>
        <xdr:nvGrpSpPr>
          <xdr:cNvPr id="34" name="Group 33">
            <a:extLst>
              <a:ext uri="{FF2B5EF4-FFF2-40B4-BE49-F238E27FC236}">
                <a16:creationId xmlns:a16="http://schemas.microsoft.com/office/drawing/2014/main" id="{B5E2FDA3-93CC-FDBA-CD4F-0CC421FB801F}"/>
              </a:ext>
            </a:extLst>
          </xdr:cNvPr>
          <xdr:cNvGrpSpPr/>
        </xdr:nvGrpSpPr>
        <xdr:grpSpPr>
          <a:xfrm>
            <a:off x="2565400" y="723900"/>
            <a:ext cx="2228850" cy="882651"/>
            <a:chOff x="2565400" y="749300"/>
            <a:chExt cx="2228850" cy="914400"/>
          </a:xfrm>
        </xdr:grpSpPr>
        <xdr:sp macro="" textlink="">
          <xdr:nvSpPr>
            <xdr:cNvPr id="6" name="Rectangle: Rounded Corners 5">
              <a:extLst>
                <a:ext uri="{FF2B5EF4-FFF2-40B4-BE49-F238E27FC236}">
                  <a16:creationId xmlns:a16="http://schemas.microsoft.com/office/drawing/2014/main" id="{9D00F05B-E186-40B9-B3B4-18666F7B3F11}"/>
                </a:ext>
              </a:extLst>
            </xdr:cNvPr>
            <xdr:cNvSpPr/>
          </xdr:nvSpPr>
          <xdr:spPr>
            <a:xfrm>
              <a:off x="2565400" y="749300"/>
              <a:ext cx="2228850" cy="9144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6777B40B-8088-506B-3B10-E334A0090CC9}"/>
                </a:ext>
              </a:extLst>
            </xdr:cNvPr>
            <xdr:cNvSpPr txBox="1"/>
          </xdr:nvSpPr>
          <xdr:spPr>
            <a:xfrm>
              <a:off x="2654300" y="844550"/>
              <a:ext cx="17272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ORDERS</a:t>
              </a:r>
            </a:p>
          </xdr:txBody>
        </xdr:sp>
        <xdr:sp macro="" textlink="">
          <xdr:nvSpPr>
            <xdr:cNvPr id="14" name="TextBox 13">
              <a:extLst>
                <a:ext uri="{FF2B5EF4-FFF2-40B4-BE49-F238E27FC236}">
                  <a16:creationId xmlns:a16="http://schemas.microsoft.com/office/drawing/2014/main" id="{FE5A05E2-E9DC-4D78-AD3B-A123D3665275}"/>
                </a:ext>
              </a:extLst>
            </xdr:cNvPr>
            <xdr:cNvSpPr txBox="1"/>
          </xdr:nvSpPr>
          <xdr:spPr>
            <a:xfrm>
              <a:off x="2698750" y="1162050"/>
              <a:ext cx="17272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1200</a:t>
              </a:r>
              <a:r>
                <a:rPr lang="en-US" sz="1600" b="1">
                  <a:effectLst/>
                </a:rPr>
                <a:t> </a:t>
              </a:r>
              <a:endParaRPr lang="en-US" sz="1600" b="1"/>
            </a:p>
          </xdr:txBody>
        </xdr:sp>
      </xdr:grpSp>
      <xdr:grpSp>
        <xdr:nvGrpSpPr>
          <xdr:cNvPr id="35" name="Group 34">
            <a:extLst>
              <a:ext uri="{FF2B5EF4-FFF2-40B4-BE49-F238E27FC236}">
                <a16:creationId xmlns:a16="http://schemas.microsoft.com/office/drawing/2014/main" id="{429D3FC5-40C8-5759-41B0-326EDFC0551A}"/>
              </a:ext>
            </a:extLst>
          </xdr:cNvPr>
          <xdr:cNvGrpSpPr/>
        </xdr:nvGrpSpPr>
        <xdr:grpSpPr>
          <a:xfrm>
            <a:off x="4845050" y="717550"/>
            <a:ext cx="2146300" cy="901700"/>
            <a:chOff x="4845050" y="742950"/>
            <a:chExt cx="2146300" cy="933450"/>
          </a:xfrm>
        </xdr:grpSpPr>
        <xdr:sp macro="" textlink="">
          <xdr:nvSpPr>
            <xdr:cNvPr id="7" name="Rectangle: Rounded Corners 6">
              <a:extLst>
                <a:ext uri="{FF2B5EF4-FFF2-40B4-BE49-F238E27FC236}">
                  <a16:creationId xmlns:a16="http://schemas.microsoft.com/office/drawing/2014/main" id="{4405A20F-50F2-4E0B-BB9F-3C5865DE0D86}"/>
                </a:ext>
              </a:extLst>
            </xdr:cNvPr>
            <xdr:cNvSpPr/>
          </xdr:nvSpPr>
          <xdr:spPr>
            <a:xfrm>
              <a:off x="4845050" y="742950"/>
              <a:ext cx="2146300" cy="93345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B0743C56-9F4B-69FD-BA9C-043362D30894}"/>
                </a:ext>
              </a:extLst>
            </xdr:cNvPr>
            <xdr:cNvSpPr txBox="1"/>
          </xdr:nvSpPr>
          <xdr:spPr>
            <a:xfrm>
              <a:off x="4845050" y="857250"/>
              <a:ext cx="20193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AVERAGE ORDER VALUE</a:t>
              </a:r>
            </a:p>
          </xdr:txBody>
        </xdr:sp>
        <xdr:sp macro="" textlink="">
          <xdr:nvSpPr>
            <xdr:cNvPr id="16" name="TextBox 15">
              <a:extLst>
                <a:ext uri="{FF2B5EF4-FFF2-40B4-BE49-F238E27FC236}">
                  <a16:creationId xmlns:a16="http://schemas.microsoft.com/office/drawing/2014/main" id="{223F7166-1716-49DD-8F15-8EEF541CD295}"/>
                </a:ext>
              </a:extLst>
            </xdr:cNvPr>
            <xdr:cNvSpPr txBox="1"/>
          </xdr:nvSpPr>
          <xdr:spPr>
            <a:xfrm>
              <a:off x="4927600" y="1181100"/>
              <a:ext cx="14541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₦990.75</a:t>
              </a:r>
              <a:r>
                <a:rPr lang="en-US" sz="1600" b="1">
                  <a:effectLst/>
                </a:rPr>
                <a:t> </a:t>
              </a:r>
              <a:endParaRPr lang="en-US" sz="1600" b="1"/>
            </a:p>
          </xdr:txBody>
        </xdr:sp>
      </xdr:grpSp>
      <xdr:grpSp>
        <xdr:nvGrpSpPr>
          <xdr:cNvPr id="36" name="Group 35">
            <a:extLst>
              <a:ext uri="{FF2B5EF4-FFF2-40B4-BE49-F238E27FC236}">
                <a16:creationId xmlns:a16="http://schemas.microsoft.com/office/drawing/2014/main" id="{5C101628-F4C8-1EA2-AF3A-FA01B2DC6EFC}"/>
              </a:ext>
            </a:extLst>
          </xdr:cNvPr>
          <xdr:cNvGrpSpPr/>
        </xdr:nvGrpSpPr>
        <xdr:grpSpPr>
          <a:xfrm>
            <a:off x="7054850" y="711200"/>
            <a:ext cx="2216150" cy="889000"/>
            <a:chOff x="7054850" y="736600"/>
            <a:chExt cx="2216150" cy="914400"/>
          </a:xfrm>
        </xdr:grpSpPr>
        <xdr:sp macro="" textlink="">
          <xdr:nvSpPr>
            <xdr:cNvPr id="4" name="Rectangle: Rounded Corners 3">
              <a:extLst>
                <a:ext uri="{FF2B5EF4-FFF2-40B4-BE49-F238E27FC236}">
                  <a16:creationId xmlns:a16="http://schemas.microsoft.com/office/drawing/2014/main" id="{C9F5BEAC-658E-8780-1695-605CF632B387}"/>
                </a:ext>
              </a:extLst>
            </xdr:cNvPr>
            <xdr:cNvSpPr/>
          </xdr:nvSpPr>
          <xdr:spPr>
            <a:xfrm>
              <a:off x="7054850" y="736600"/>
              <a:ext cx="2216150" cy="9144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397FE261-0B86-5E58-2984-67ED5B3FC1EE}"/>
                </a:ext>
              </a:extLst>
            </xdr:cNvPr>
            <xdr:cNvSpPr txBox="1"/>
          </xdr:nvSpPr>
          <xdr:spPr>
            <a:xfrm>
              <a:off x="7118350" y="863600"/>
              <a:ext cx="1739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PROFIT</a:t>
              </a:r>
            </a:p>
          </xdr:txBody>
        </xdr:sp>
        <xdr:sp macro="" textlink="">
          <xdr:nvSpPr>
            <xdr:cNvPr id="18" name="TextBox 17">
              <a:extLst>
                <a:ext uri="{FF2B5EF4-FFF2-40B4-BE49-F238E27FC236}">
                  <a16:creationId xmlns:a16="http://schemas.microsoft.com/office/drawing/2014/main" id="{1B32D18B-F53D-494E-83E5-44DA9E176683}"/>
                </a:ext>
              </a:extLst>
            </xdr:cNvPr>
            <xdr:cNvSpPr txBox="1"/>
          </xdr:nvSpPr>
          <xdr:spPr>
            <a:xfrm>
              <a:off x="7112000" y="1168400"/>
              <a:ext cx="1739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₦303,572.06</a:t>
              </a:r>
              <a:r>
                <a:rPr lang="en-US" sz="1600" b="1">
                  <a:effectLst/>
                </a:rPr>
                <a:t> </a:t>
              </a:r>
              <a:endParaRPr lang="en-US" sz="1600" b="1"/>
            </a:p>
          </xdr:txBody>
        </xdr:sp>
      </xdr:grpSp>
      <xdr:grpSp>
        <xdr:nvGrpSpPr>
          <xdr:cNvPr id="37" name="Group 36">
            <a:extLst>
              <a:ext uri="{FF2B5EF4-FFF2-40B4-BE49-F238E27FC236}">
                <a16:creationId xmlns:a16="http://schemas.microsoft.com/office/drawing/2014/main" id="{13B23EBF-4C8F-6455-99AA-071A49DBBA03}"/>
              </a:ext>
            </a:extLst>
          </xdr:cNvPr>
          <xdr:cNvGrpSpPr/>
        </xdr:nvGrpSpPr>
        <xdr:grpSpPr>
          <a:xfrm>
            <a:off x="9328150" y="711200"/>
            <a:ext cx="2317750" cy="889000"/>
            <a:chOff x="9328150" y="736600"/>
            <a:chExt cx="2190750" cy="914400"/>
          </a:xfrm>
        </xdr:grpSpPr>
        <xdr:sp macro="" textlink="">
          <xdr:nvSpPr>
            <xdr:cNvPr id="10" name="Rectangle: Rounded Corners 9">
              <a:extLst>
                <a:ext uri="{FF2B5EF4-FFF2-40B4-BE49-F238E27FC236}">
                  <a16:creationId xmlns:a16="http://schemas.microsoft.com/office/drawing/2014/main" id="{B05C62DE-2D74-4C56-AA73-BA77299B7A6B}"/>
                </a:ext>
              </a:extLst>
            </xdr:cNvPr>
            <xdr:cNvSpPr/>
          </xdr:nvSpPr>
          <xdr:spPr>
            <a:xfrm>
              <a:off x="9328150" y="736600"/>
              <a:ext cx="2190750" cy="9144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C56097AC-1AD8-786F-A796-584F35C64C78}"/>
                </a:ext>
              </a:extLst>
            </xdr:cNvPr>
            <xdr:cNvSpPr txBox="1"/>
          </xdr:nvSpPr>
          <xdr:spPr>
            <a:xfrm>
              <a:off x="9372600" y="838200"/>
              <a:ext cx="20256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PROFIT MARGIN</a:t>
              </a:r>
            </a:p>
          </xdr:txBody>
        </xdr:sp>
        <xdr:sp macro="" textlink="">
          <xdr:nvSpPr>
            <xdr:cNvPr id="23" name="TextBox 22">
              <a:extLst>
                <a:ext uri="{FF2B5EF4-FFF2-40B4-BE49-F238E27FC236}">
                  <a16:creationId xmlns:a16="http://schemas.microsoft.com/office/drawing/2014/main" id="{8F596490-DB0F-4DC0-A5C1-1DD0397F108D}"/>
                </a:ext>
              </a:extLst>
            </xdr:cNvPr>
            <xdr:cNvSpPr txBox="1"/>
          </xdr:nvSpPr>
          <xdr:spPr>
            <a:xfrm>
              <a:off x="9429750" y="1136650"/>
              <a:ext cx="18542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26%</a:t>
              </a:r>
            </a:p>
          </xdr:txBody>
        </xdr:sp>
      </xdr:grpSp>
      <xdr:grpSp>
        <xdr:nvGrpSpPr>
          <xdr:cNvPr id="38" name="Group 37">
            <a:extLst>
              <a:ext uri="{FF2B5EF4-FFF2-40B4-BE49-F238E27FC236}">
                <a16:creationId xmlns:a16="http://schemas.microsoft.com/office/drawing/2014/main" id="{FF6014D6-8454-612F-D204-F60EBC8BB38A}"/>
              </a:ext>
            </a:extLst>
          </xdr:cNvPr>
          <xdr:cNvGrpSpPr/>
        </xdr:nvGrpSpPr>
        <xdr:grpSpPr>
          <a:xfrm>
            <a:off x="273050" y="1663701"/>
            <a:ext cx="2190750" cy="882651"/>
            <a:chOff x="273050" y="1720850"/>
            <a:chExt cx="2190750" cy="914400"/>
          </a:xfrm>
        </xdr:grpSpPr>
        <xdr:sp macro="" textlink="">
          <xdr:nvSpPr>
            <xdr:cNvPr id="19" name="Rectangle: Rounded Corners 18">
              <a:extLst>
                <a:ext uri="{FF2B5EF4-FFF2-40B4-BE49-F238E27FC236}">
                  <a16:creationId xmlns:a16="http://schemas.microsoft.com/office/drawing/2014/main" id="{D30A9E86-DA13-4B5D-B644-0F1B699C938A}"/>
                </a:ext>
              </a:extLst>
            </xdr:cNvPr>
            <xdr:cNvSpPr/>
          </xdr:nvSpPr>
          <xdr:spPr>
            <a:xfrm>
              <a:off x="273050" y="1720850"/>
              <a:ext cx="2190750" cy="9144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D6318951-6EC4-4A69-8322-0E2D0EA7DB63}"/>
                </a:ext>
              </a:extLst>
            </xdr:cNvPr>
            <xdr:cNvSpPr txBox="1"/>
          </xdr:nvSpPr>
          <xdr:spPr>
            <a:xfrm>
              <a:off x="368300" y="2139950"/>
              <a:ext cx="18542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1200</a:t>
              </a:r>
              <a:r>
                <a:rPr lang="en-US" sz="1600" b="1">
                  <a:effectLst/>
                </a:rPr>
                <a:t> </a:t>
              </a:r>
              <a:endParaRPr lang="en-US" sz="1600" b="1"/>
            </a:p>
          </xdr:txBody>
        </xdr:sp>
        <xdr:sp macro="" textlink="">
          <xdr:nvSpPr>
            <xdr:cNvPr id="25" name="TextBox 24">
              <a:extLst>
                <a:ext uri="{FF2B5EF4-FFF2-40B4-BE49-F238E27FC236}">
                  <a16:creationId xmlns:a16="http://schemas.microsoft.com/office/drawing/2014/main" id="{F0CD21F3-0E09-4D55-92E7-A0F192A0679B}"/>
                </a:ext>
              </a:extLst>
            </xdr:cNvPr>
            <xdr:cNvSpPr txBox="1"/>
          </xdr:nvSpPr>
          <xdr:spPr>
            <a:xfrm>
              <a:off x="349250" y="1841500"/>
              <a:ext cx="18542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CUSTOMERS</a:t>
              </a:r>
              <a:endParaRPr lang="en-US" sz="1400" b="1"/>
            </a:p>
          </xdr:txBody>
        </xdr:sp>
      </xdr:grpSp>
      <xdr:grpSp>
        <xdr:nvGrpSpPr>
          <xdr:cNvPr id="39" name="Group 38">
            <a:extLst>
              <a:ext uri="{FF2B5EF4-FFF2-40B4-BE49-F238E27FC236}">
                <a16:creationId xmlns:a16="http://schemas.microsoft.com/office/drawing/2014/main" id="{FB1A246B-56B4-09EB-C71F-B7889F59425B}"/>
              </a:ext>
            </a:extLst>
          </xdr:cNvPr>
          <xdr:cNvGrpSpPr/>
        </xdr:nvGrpSpPr>
        <xdr:grpSpPr>
          <a:xfrm>
            <a:off x="2501900" y="1657350"/>
            <a:ext cx="2190750" cy="882651"/>
            <a:chOff x="2501900" y="1714500"/>
            <a:chExt cx="2190750" cy="914400"/>
          </a:xfrm>
        </xdr:grpSpPr>
        <xdr:sp macro="" textlink="">
          <xdr:nvSpPr>
            <xdr:cNvPr id="20" name="Rectangle: Rounded Corners 19">
              <a:extLst>
                <a:ext uri="{FF2B5EF4-FFF2-40B4-BE49-F238E27FC236}">
                  <a16:creationId xmlns:a16="http://schemas.microsoft.com/office/drawing/2014/main" id="{0BC60DC9-9A52-4CAD-A772-4A78AF92BA17}"/>
                </a:ext>
              </a:extLst>
            </xdr:cNvPr>
            <xdr:cNvSpPr/>
          </xdr:nvSpPr>
          <xdr:spPr>
            <a:xfrm>
              <a:off x="2501900" y="1714500"/>
              <a:ext cx="2190750" cy="9144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19941680-3FEA-4FC5-805F-55DE7550D765}"/>
                </a:ext>
              </a:extLst>
            </xdr:cNvPr>
            <xdr:cNvSpPr txBox="1"/>
          </xdr:nvSpPr>
          <xdr:spPr>
            <a:xfrm>
              <a:off x="2578100" y="2120900"/>
              <a:ext cx="18542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₦75,856.53</a:t>
              </a:r>
              <a:r>
                <a:rPr lang="en-US" sz="1600" b="1">
                  <a:effectLst/>
                </a:rPr>
                <a:t> </a:t>
              </a:r>
              <a:endParaRPr lang="en-US" sz="1600" b="1"/>
            </a:p>
          </xdr:txBody>
        </xdr:sp>
        <xdr:sp macro="" textlink="">
          <xdr:nvSpPr>
            <xdr:cNvPr id="27" name="TextBox 26">
              <a:extLst>
                <a:ext uri="{FF2B5EF4-FFF2-40B4-BE49-F238E27FC236}">
                  <a16:creationId xmlns:a16="http://schemas.microsoft.com/office/drawing/2014/main" id="{8A32A7DC-6AFF-459D-88B6-E53E26D4F8CB}"/>
                </a:ext>
              </a:extLst>
            </xdr:cNvPr>
            <xdr:cNvSpPr txBox="1"/>
          </xdr:nvSpPr>
          <xdr:spPr>
            <a:xfrm>
              <a:off x="2527300" y="1835150"/>
              <a:ext cx="20193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DISCOUNT GIVEN</a:t>
              </a:r>
              <a:endParaRPr lang="en-US" sz="1400" b="1"/>
            </a:p>
          </xdr:txBody>
        </xdr:sp>
      </xdr:grpSp>
      <xdr:grpSp>
        <xdr:nvGrpSpPr>
          <xdr:cNvPr id="41" name="Group 40">
            <a:extLst>
              <a:ext uri="{FF2B5EF4-FFF2-40B4-BE49-F238E27FC236}">
                <a16:creationId xmlns:a16="http://schemas.microsoft.com/office/drawing/2014/main" id="{4374B926-BF23-FCB9-7325-258F67E88AA0}"/>
              </a:ext>
            </a:extLst>
          </xdr:cNvPr>
          <xdr:cNvGrpSpPr/>
        </xdr:nvGrpSpPr>
        <xdr:grpSpPr>
          <a:xfrm>
            <a:off x="234950" y="2590801"/>
            <a:ext cx="4445000" cy="2241551"/>
            <a:chOff x="234950" y="2679700"/>
            <a:chExt cx="4445000" cy="2324100"/>
          </a:xfrm>
        </xdr:grpSpPr>
        <xdr:sp macro="" textlink="">
          <xdr:nvSpPr>
            <xdr:cNvPr id="28" name="Rectangle: Rounded Corners 27">
              <a:extLst>
                <a:ext uri="{FF2B5EF4-FFF2-40B4-BE49-F238E27FC236}">
                  <a16:creationId xmlns:a16="http://schemas.microsoft.com/office/drawing/2014/main" id="{7B53F98E-6FF1-4FCA-A643-65A99D30423A}"/>
                </a:ext>
              </a:extLst>
            </xdr:cNvPr>
            <xdr:cNvSpPr/>
          </xdr:nvSpPr>
          <xdr:spPr>
            <a:xfrm>
              <a:off x="234950" y="2679700"/>
              <a:ext cx="4445000" cy="23241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3DE0A0B0-3011-48FA-BBF8-D215AA4644D7}"/>
                </a:ext>
              </a:extLst>
            </xdr:cNvPr>
            <xdr:cNvGraphicFramePr>
              <a:graphicFrameLocks/>
            </xdr:cNvGraphicFramePr>
          </xdr:nvGraphicFramePr>
          <xdr:xfrm>
            <a:off x="393700" y="2717800"/>
            <a:ext cx="4159250" cy="22606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0" name="TextBox 39">
              <a:extLst>
                <a:ext uri="{FF2B5EF4-FFF2-40B4-BE49-F238E27FC236}">
                  <a16:creationId xmlns:a16="http://schemas.microsoft.com/office/drawing/2014/main" id="{99431FD5-2941-9E66-4AB0-357FB8C08138}"/>
                </a:ext>
              </a:extLst>
            </xdr:cNvPr>
            <xdr:cNvSpPr txBox="1"/>
          </xdr:nvSpPr>
          <xdr:spPr>
            <a:xfrm>
              <a:off x="1562100" y="2717800"/>
              <a:ext cx="201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MONTHLY SALES TREND</a:t>
              </a:r>
            </a:p>
          </xdr:txBody>
        </xdr:sp>
      </xdr:grpSp>
      <xdr:grpSp>
        <xdr:nvGrpSpPr>
          <xdr:cNvPr id="45" name="Group 44">
            <a:extLst>
              <a:ext uri="{FF2B5EF4-FFF2-40B4-BE49-F238E27FC236}">
                <a16:creationId xmlns:a16="http://schemas.microsoft.com/office/drawing/2014/main" id="{6D76D56C-E9C0-851F-44C9-867C26A365E0}"/>
              </a:ext>
            </a:extLst>
          </xdr:cNvPr>
          <xdr:cNvGrpSpPr/>
        </xdr:nvGrpSpPr>
        <xdr:grpSpPr>
          <a:xfrm>
            <a:off x="4749800" y="1676401"/>
            <a:ext cx="3486150" cy="3136900"/>
            <a:chOff x="4749800" y="1733550"/>
            <a:chExt cx="3486150" cy="3251200"/>
          </a:xfrm>
        </xdr:grpSpPr>
        <xdr:sp macro="" textlink="">
          <xdr:nvSpPr>
            <xdr:cNvPr id="22" name="Rectangle: Rounded Corners 21">
              <a:extLst>
                <a:ext uri="{FF2B5EF4-FFF2-40B4-BE49-F238E27FC236}">
                  <a16:creationId xmlns:a16="http://schemas.microsoft.com/office/drawing/2014/main" id="{1E7907E1-4622-44C6-96B6-2419B0606D31}"/>
                </a:ext>
              </a:extLst>
            </xdr:cNvPr>
            <xdr:cNvSpPr/>
          </xdr:nvSpPr>
          <xdr:spPr>
            <a:xfrm>
              <a:off x="4749800" y="1733550"/>
              <a:ext cx="348615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40147141-79A9-420A-9E1C-D729B24EC295}"/>
                </a:ext>
              </a:extLst>
            </xdr:cNvPr>
            <xdr:cNvGraphicFramePr>
              <a:graphicFrameLocks/>
            </xdr:cNvGraphicFramePr>
          </xdr:nvGraphicFramePr>
          <xdr:xfrm>
            <a:off x="4813300" y="1930400"/>
            <a:ext cx="3371850" cy="28384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3" name="TextBox 42">
              <a:extLst>
                <a:ext uri="{FF2B5EF4-FFF2-40B4-BE49-F238E27FC236}">
                  <a16:creationId xmlns:a16="http://schemas.microsoft.com/office/drawing/2014/main" id="{0E276F43-9710-C747-CAC9-CA727738B419}"/>
                </a:ext>
              </a:extLst>
            </xdr:cNvPr>
            <xdr:cNvSpPr txBox="1"/>
          </xdr:nvSpPr>
          <xdr:spPr>
            <a:xfrm>
              <a:off x="5657850" y="1828800"/>
              <a:ext cx="21526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 BY PRODUCTS</a:t>
              </a:r>
            </a:p>
          </xdr:txBody>
        </xdr:sp>
      </xdr:grpSp>
      <xdr:grpSp>
        <xdr:nvGrpSpPr>
          <xdr:cNvPr id="47" name="Group 46">
            <a:extLst>
              <a:ext uri="{FF2B5EF4-FFF2-40B4-BE49-F238E27FC236}">
                <a16:creationId xmlns:a16="http://schemas.microsoft.com/office/drawing/2014/main" id="{1DB901EC-8945-8257-D9CE-92D567E168BB}"/>
              </a:ext>
            </a:extLst>
          </xdr:cNvPr>
          <xdr:cNvGrpSpPr/>
        </xdr:nvGrpSpPr>
        <xdr:grpSpPr>
          <a:xfrm>
            <a:off x="8286750" y="1651000"/>
            <a:ext cx="3365500" cy="3143251"/>
            <a:chOff x="8286750" y="1708150"/>
            <a:chExt cx="3365500" cy="3251200"/>
          </a:xfrm>
        </xdr:grpSpPr>
        <xdr:sp macro="" textlink="">
          <xdr:nvSpPr>
            <xdr:cNvPr id="29" name="Rectangle: Rounded Corners 28">
              <a:extLst>
                <a:ext uri="{FF2B5EF4-FFF2-40B4-BE49-F238E27FC236}">
                  <a16:creationId xmlns:a16="http://schemas.microsoft.com/office/drawing/2014/main" id="{9C6FF9C6-2D95-4B15-84F4-770DC0A1E121}"/>
                </a:ext>
              </a:extLst>
            </xdr:cNvPr>
            <xdr:cNvSpPr/>
          </xdr:nvSpPr>
          <xdr:spPr>
            <a:xfrm>
              <a:off x="8286750" y="1708150"/>
              <a:ext cx="33655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4" name="Chart 43">
              <a:extLst>
                <a:ext uri="{FF2B5EF4-FFF2-40B4-BE49-F238E27FC236}">
                  <a16:creationId xmlns:a16="http://schemas.microsoft.com/office/drawing/2014/main" id="{C61975C3-8E43-4F65-BE86-6F05C072F716}"/>
                </a:ext>
              </a:extLst>
            </xdr:cNvPr>
            <xdr:cNvGraphicFramePr>
              <a:graphicFrameLocks/>
            </xdr:cNvGraphicFramePr>
          </xdr:nvGraphicFramePr>
          <xdr:xfrm>
            <a:off x="8318500" y="1962150"/>
            <a:ext cx="3257550" cy="278765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6" name="TextBox 45">
              <a:extLst>
                <a:ext uri="{FF2B5EF4-FFF2-40B4-BE49-F238E27FC236}">
                  <a16:creationId xmlns:a16="http://schemas.microsoft.com/office/drawing/2014/main" id="{BF23E7F8-B2B3-D632-D231-5A47E35D3BD0}"/>
                </a:ext>
              </a:extLst>
            </xdr:cNvPr>
            <xdr:cNvSpPr txBox="1"/>
          </xdr:nvSpPr>
          <xdr:spPr>
            <a:xfrm>
              <a:off x="8775700" y="1924050"/>
              <a:ext cx="2330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 BY CATEGORY</a:t>
              </a:r>
            </a:p>
          </xdr:txBody>
        </xdr:sp>
      </xdr:grpSp>
      <xdr:grpSp>
        <xdr:nvGrpSpPr>
          <xdr:cNvPr id="62" name="Group 61">
            <a:extLst>
              <a:ext uri="{FF2B5EF4-FFF2-40B4-BE49-F238E27FC236}">
                <a16:creationId xmlns:a16="http://schemas.microsoft.com/office/drawing/2014/main" id="{9C7361CF-18AE-0D1D-B57D-CF7A395ED5F8}"/>
              </a:ext>
            </a:extLst>
          </xdr:cNvPr>
          <xdr:cNvGrpSpPr/>
        </xdr:nvGrpSpPr>
        <xdr:grpSpPr>
          <a:xfrm>
            <a:off x="228600" y="4895851"/>
            <a:ext cx="3835400" cy="3136900"/>
            <a:chOff x="228600" y="5067300"/>
            <a:chExt cx="3835400" cy="3251200"/>
          </a:xfrm>
        </xdr:grpSpPr>
        <xdr:sp macro="" textlink="">
          <xdr:nvSpPr>
            <xdr:cNvPr id="49" name="Rectangle: Rounded Corners 48">
              <a:extLst>
                <a:ext uri="{FF2B5EF4-FFF2-40B4-BE49-F238E27FC236}">
                  <a16:creationId xmlns:a16="http://schemas.microsoft.com/office/drawing/2014/main" id="{8EBFE021-005D-8AF2-7AC5-BD78177A6519}"/>
                </a:ext>
              </a:extLst>
            </xdr:cNvPr>
            <xdr:cNvSpPr/>
          </xdr:nvSpPr>
          <xdr:spPr>
            <a:xfrm>
              <a:off x="228600" y="5067300"/>
              <a:ext cx="375285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a:extLst>
                <a:ext uri="{FF2B5EF4-FFF2-40B4-BE49-F238E27FC236}">
                  <a16:creationId xmlns:a16="http://schemas.microsoft.com/office/drawing/2014/main" id="{5E91C43F-6CD3-4752-92F1-01E38A8B8CA4}"/>
                </a:ext>
              </a:extLst>
            </xdr:cNvPr>
            <xdr:cNvGraphicFramePr>
              <a:graphicFrameLocks/>
            </xdr:cNvGraphicFramePr>
          </xdr:nvGraphicFramePr>
          <xdr:xfrm>
            <a:off x="247650" y="5543550"/>
            <a:ext cx="3816350" cy="27432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1" name="TextBox 60">
              <a:extLst>
                <a:ext uri="{FF2B5EF4-FFF2-40B4-BE49-F238E27FC236}">
                  <a16:creationId xmlns:a16="http://schemas.microsoft.com/office/drawing/2014/main" id="{1CDB93E1-2FAB-4642-BFB2-DCA1E4E98307}"/>
                </a:ext>
              </a:extLst>
            </xdr:cNvPr>
            <xdr:cNvSpPr txBox="1"/>
          </xdr:nvSpPr>
          <xdr:spPr>
            <a:xfrm>
              <a:off x="1162050" y="5321300"/>
              <a:ext cx="16764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ORDERS BY STATUS</a:t>
              </a:r>
            </a:p>
          </xdr:txBody>
        </xdr:sp>
      </xdr:grpSp>
      <xdr:grpSp>
        <xdr:nvGrpSpPr>
          <xdr:cNvPr id="66" name="Group 65">
            <a:extLst>
              <a:ext uri="{FF2B5EF4-FFF2-40B4-BE49-F238E27FC236}">
                <a16:creationId xmlns:a16="http://schemas.microsoft.com/office/drawing/2014/main" id="{887592F6-4623-E705-52F2-45707DFEF8F9}"/>
              </a:ext>
            </a:extLst>
          </xdr:cNvPr>
          <xdr:cNvGrpSpPr/>
        </xdr:nvGrpSpPr>
        <xdr:grpSpPr>
          <a:xfrm>
            <a:off x="4044950" y="4883150"/>
            <a:ext cx="3733800" cy="3136900"/>
            <a:chOff x="4044950" y="5054600"/>
            <a:chExt cx="3733800" cy="3251200"/>
          </a:xfrm>
        </xdr:grpSpPr>
        <xdr:sp macro="" textlink="">
          <xdr:nvSpPr>
            <xdr:cNvPr id="52" name="Rectangle: Rounded Corners 51">
              <a:extLst>
                <a:ext uri="{FF2B5EF4-FFF2-40B4-BE49-F238E27FC236}">
                  <a16:creationId xmlns:a16="http://schemas.microsoft.com/office/drawing/2014/main" id="{811CA8A4-8DDA-47E8-AB43-8B29D1085C76}"/>
                </a:ext>
              </a:extLst>
            </xdr:cNvPr>
            <xdr:cNvSpPr/>
          </xdr:nvSpPr>
          <xdr:spPr>
            <a:xfrm>
              <a:off x="4044950" y="5054600"/>
              <a:ext cx="37338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4" name="Chart 63">
              <a:extLst>
                <a:ext uri="{FF2B5EF4-FFF2-40B4-BE49-F238E27FC236}">
                  <a16:creationId xmlns:a16="http://schemas.microsoft.com/office/drawing/2014/main" id="{324C1C1B-28A5-4A27-BCFE-C245A1AF0BD5}"/>
                </a:ext>
              </a:extLst>
            </xdr:cNvPr>
            <xdr:cNvGraphicFramePr>
              <a:graphicFrameLocks/>
            </xdr:cNvGraphicFramePr>
          </xdr:nvGraphicFramePr>
          <xdr:xfrm>
            <a:off x="4076700" y="5365750"/>
            <a:ext cx="3644900" cy="27432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5" name="TextBox 64">
              <a:extLst>
                <a:ext uri="{FF2B5EF4-FFF2-40B4-BE49-F238E27FC236}">
                  <a16:creationId xmlns:a16="http://schemas.microsoft.com/office/drawing/2014/main" id="{A92E87E8-10E0-0D9B-D824-FE027D85F49D}"/>
                </a:ext>
              </a:extLst>
            </xdr:cNvPr>
            <xdr:cNvSpPr txBox="1"/>
          </xdr:nvSpPr>
          <xdr:spPr>
            <a:xfrm>
              <a:off x="5187950" y="5245100"/>
              <a:ext cx="19621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 BY COUPON</a:t>
              </a:r>
            </a:p>
          </xdr:txBody>
        </xdr:sp>
      </xdr:grpSp>
      <xdr:grpSp>
        <xdr:nvGrpSpPr>
          <xdr:cNvPr id="70" name="Group 69">
            <a:extLst>
              <a:ext uri="{FF2B5EF4-FFF2-40B4-BE49-F238E27FC236}">
                <a16:creationId xmlns:a16="http://schemas.microsoft.com/office/drawing/2014/main" id="{4782D0BB-5528-5826-EECA-B16893C4B20D}"/>
              </a:ext>
            </a:extLst>
          </xdr:cNvPr>
          <xdr:cNvGrpSpPr/>
        </xdr:nvGrpSpPr>
        <xdr:grpSpPr>
          <a:xfrm>
            <a:off x="7848600" y="4845051"/>
            <a:ext cx="3797300" cy="3143251"/>
            <a:chOff x="7848600" y="5016500"/>
            <a:chExt cx="3797300" cy="3251200"/>
          </a:xfrm>
        </xdr:grpSpPr>
        <xdr:sp macro="" textlink="">
          <xdr:nvSpPr>
            <xdr:cNvPr id="53" name="Rectangle: Rounded Corners 52">
              <a:extLst>
                <a:ext uri="{FF2B5EF4-FFF2-40B4-BE49-F238E27FC236}">
                  <a16:creationId xmlns:a16="http://schemas.microsoft.com/office/drawing/2014/main" id="{87C3E63E-0510-4AB0-B8AD-6A9758D73F45}"/>
                </a:ext>
              </a:extLst>
            </xdr:cNvPr>
            <xdr:cNvSpPr/>
          </xdr:nvSpPr>
          <xdr:spPr>
            <a:xfrm>
              <a:off x="7848600" y="5016500"/>
              <a:ext cx="37973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8" name="Chart 67">
              <a:extLst>
                <a:ext uri="{FF2B5EF4-FFF2-40B4-BE49-F238E27FC236}">
                  <a16:creationId xmlns:a16="http://schemas.microsoft.com/office/drawing/2014/main" id="{4C725EBE-9EAE-429C-9EB2-4DAB6F7BCF42}"/>
                </a:ext>
              </a:extLst>
            </xdr:cNvPr>
            <xdr:cNvGraphicFramePr>
              <a:graphicFrameLocks/>
            </xdr:cNvGraphicFramePr>
          </xdr:nvGraphicFramePr>
          <xdr:xfrm>
            <a:off x="7893050" y="5403850"/>
            <a:ext cx="3702050" cy="27940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9" name="TextBox 68">
              <a:extLst>
                <a:ext uri="{FF2B5EF4-FFF2-40B4-BE49-F238E27FC236}">
                  <a16:creationId xmlns:a16="http://schemas.microsoft.com/office/drawing/2014/main" id="{8EF626E7-3A60-C2D3-1C7E-529D0BE7A43B}"/>
                </a:ext>
              </a:extLst>
            </xdr:cNvPr>
            <xdr:cNvSpPr txBox="1"/>
          </xdr:nvSpPr>
          <xdr:spPr>
            <a:xfrm>
              <a:off x="8756650" y="5219700"/>
              <a:ext cx="19240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 BY REFERRAL </a:t>
              </a:r>
            </a:p>
          </xdr:txBody>
        </xdr:sp>
      </xdr:grpSp>
      <xdr:grpSp>
        <xdr:nvGrpSpPr>
          <xdr:cNvPr id="75" name="Group 74">
            <a:extLst>
              <a:ext uri="{FF2B5EF4-FFF2-40B4-BE49-F238E27FC236}">
                <a16:creationId xmlns:a16="http://schemas.microsoft.com/office/drawing/2014/main" id="{3D32C950-35B0-1F94-5BB8-8C583CA2F5B0}"/>
              </a:ext>
            </a:extLst>
          </xdr:cNvPr>
          <xdr:cNvGrpSpPr/>
        </xdr:nvGrpSpPr>
        <xdr:grpSpPr>
          <a:xfrm>
            <a:off x="247650" y="8108952"/>
            <a:ext cx="3733800" cy="3136900"/>
            <a:chOff x="247650" y="8394700"/>
            <a:chExt cx="3733800" cy="3251200"/>
          </a:xfrm>
        </xdr:grpSpPr>
        <xdr:sp macro="" textlink="">
          <xdr:nvSpPr>
            <xdr:cNvPr id="63" name="Rectangle: Rounded Corners 62">
              <a:extLst>
                <a:ext uri="{FF2B5EF4-FFF2-40B4-BE49-F238E27FC236}">
                  <a16:creationId xmlns:a16="http://schemas.microsoft.com/office/drawing/2014/main" id="{238A2642-75AC-4B7E-BB07-A8F0670E4C59}"/>
                </a:ext>
              </a:extLst>
            </xdr:cNvPr>
            <xdr:cNvSpPr/>
          </xdr:nvSpPr>
          <xdr:spPr>
            <a:xfrm>
              <a:off x="247650" y="8394700"/>
              <a:ext cx="37338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3" name="Chart 72">
              <a:extLst>
                <a:ext uri="{FF2B5EF4-FFF2-40B4-BE49-F238E27FC236}">
                  <a16:creationId xmlns:a16="http://schemas.microsoft.com/office/drawing/2014/main" id="{948C4C6E-D75C-41D1-B320-8F1A310CD0BC}"/>
                </a:ext>
              </a:extLst>
            </xdr:cNvPr>
            <xdr:cNvGraphicFramePr>
              <a:graphicFrameLocks/>
            </xdr:cNvGraphicFramePr>
          </xdr:nvGraphicFramePr>
          <xdr:xfrm>
            <a:off x="336550" y="8769350"/>
            <a:ext cx="3575050" cy="283845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74" name="TextBox 73">
              <a:extLst>
                <a:ext uri="{FF2B5EF4-FFF2-40B4-BE49-F238E27FC236}">
                  <a16:creationId xmlns:a16="http://schemas.microsoft.com/office/drawing/2014/main" id="{88283E14-CD20-B7A0-877C-D60C38F7E418}"/>
                </a:ext>
              </a:extLst>
            </xdr:cNvPr>
            <xdr:cNvSpPr txBox="1"/>
          </xdr:nvSpPr>
          <xdr:spPr>
            <a:xfrm>
              <a:off x="1257300" y="8559800"/>
              <a:ext cx="1835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 BY GENDER</a:t>
              </a:r>
            </a:p>
          </xdr:txBody>
        </xdr:sp>
      </xdr:grpSp>
      <xdr:grpSp>
        <xdr:nvGrpSpPr>
          <xdr:cNvPr id="78" name="Group 77">
            <a:extLst>
              <a:ext uri="{FF2B5EF4-FFF2-40B4-BE49-F238E27FC236}">
                <a16:creationId xmlns:a16="http://schemas.microsoft.com/office/drawing/2014/main" id="{78B15344-198B-0559-3C47-F282B1476247}"/>
              </a:ext>
            </a:extLst>
          </xdr:cNvPr>
          <xdr:cNvGrpSpPr/>
        </xdr:nvGrpSpPr>
        <xdr:grpSpPr>
          <a:xfrm>
            <a:off x="4057650" y="8102601"/>
            <a:ext cx="3778250" cy="3136900"/>
            <a:chOff x="4057650" y="8388350"/>
            <a:chExt cx="3778250" cy="3251200"/>
          </a:xfrm>
        </xdr:grpSpPr>
        <xdr:sp macro="" textlink="">
          <xdr:nvSpPr>
            <xdr:cNvPr id="71" name="Rectangle: Rounded Corners 70">
              <a:extLst>
                <a:ext uri="{FF2B5EF4-FFF2-40B4-BE49-F238E27FC236}">
                  <a16:creationId xmlns:a16="http://schemas.microsoft.com/office/drawing/2014/main" id="{7A57267B-EDED-4272-95A1-A745A11ADED0}"/>
                </a:ext>
              </a:extLst>
            </xdr:cNvPr>
            <xdr:cNvSpPr/>
          </xdr:nvSpPr>
          <xdr:spPr>
            <a:xfrm>
              <a:off x="4057650" y="8388350"/>
              <a:ext cx="377825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6" name="Chart 75">
              <a:extLst>
                <a:ext uri="{FF2B5EF4-FFF2-40B4-BE49-F238E27FC236}">
                  <a16:creationId xmlns:a16="http://schemas.microsoft.com/office/drawing/2014/main" id="{8BF45A34-C32F-4D25-B170-3948F3B45BC8}"/>
                </a:ext>
              </a:extLst>
            </xdr:cNvPr>
            <xdr:cNvGraphicFramePr>
              <a:graphicFrameLocks/>
            </xdr:cNvGraphicFramePr>
          </xdr:nvGraphicFramePr>
          <xdr:xfrm>
            <a:off x="4127500" y="8610600"/>
            <a:ext cx="3619500" cy="29591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77" name="TextBox 76">
              <a:extLst>
                <a:ext uri="{FF2B5EF4-FFF2-40B4-BE49-F238E27FC236}">
                  <a16:creationId xmlns:a16="http://schemas.microsoft.com/office/drawing/2014/main" id="{47C22FCE-4B8B-B009-065C-C3C97864CCA4}"/>
                </a:ext>
              </a:extLst>
            </xdr:cNvPr>
            <xdr:cNvSpPr txBox="1"/>
          </xdr:nvSpPr>
          <xdr:spPr>
            <a:xfrm>
              <a:off x="5124450" y="8483600"/>
              <a:ext cx="1581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a:t>
              </a:r>
              <a:r>
                <a:rPr lang="en-US" sz="1400" b="1" baseline="0"/>
                <a:t> BY CITY</a:t>
              </a:r>
              <a:endParaRPr lang="en-US" sz="1400" b="1"/>
            </a:p>
          </xdr:txBody>
        </xdr:sp>
      </xdr:grpSp>
      <xdr:grpSp>
        <xdr:nvGrpSpPr>
          <xdr:cNvPr id="82" name="Group 81">
            <a:extLst>
              <a:ext uri="{FF2B5EF4-FFF2-40B4-BE49-F238E27FC236}">
                <a16:creationId xmlns:a16="http://schemas.microsoft.com/office/drawing/2014/main" id="{575E7EBB-5986-7C8B-9E26-D0A29531B60A}"/>
              </a:ext>
            </a:extLst>
          </xdr:cNvPr>
          <xdr:cNvGrpSpPr/>
        </xdr:nvGrpSpPr>
        <xdr:grpSpPr>
          <a:xfrm>
            <a:off x="7905750" y="8058152"/>
            <a:ext cx="3733800" cy="3143251"/>
            <a:chOff x="7905750" y="8343900"/>
            <a:chExt cx="3733800" cy="3251200"/>
          </a:xfrm>
        </xdr:grpSpPr>
        <xdr:sp macro="" textlink="">
          <xdr:nvSpPr>
            <xdr:cNvPr id="72" name="Rectangle: Rounded Corners 71">
              <a:extLst>
                <a:ext uri="{FF2B5EF4-FFF2-40B4-BE49-F238E27FC236}">
                  <a16:creationId xmlns:a16="http://schemas.microsoft.com/office/drawing/2014/main" id="{4B9175CD-2057-42F6-8330-3E597E87E302}"/>
                </a:ext>
              </a:extLst>
            </xdr:cNvPr>
            <xdr:cNvSpPr/>
          </xdr:nvSpPr>
          <xdr:spPr>
            <a:xfrm>
              <a:off x="7905750" y="8343900"/>
              <a:ext cx="37338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0" name="Chart 79">
              <a:extLst>
                <a:ext uri="{FF2B5EF4-FFF2-40B4-BE49-F238E27FC236}">
                  <a16:creationId xmlns:a16="http://schemas.microsoft.com/office/drawing/2014/main" id="{D4FF5246-5D30-4376-B637-0E872A6B5A0D}"/>
                </a:ext>
              </a:extLst>
            </xdr:cNvPr>
            <xdr:cNvGraphicFramePr>
              <a:graphicFrameLocks/>
            </xdr:cNvGraphicFramePr>
          </xdr:nvGraphicFramePr>
          <xdr:xfrm>
            <a:off x="7969250" y="8534400"/>
            <a:ext cx="3644900" cy="299085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81" name="TextBox 80">
              <a:extLst>
                <a:ext uri="{FF2B5EF4-FFF2-40B4-BE49-F238E27FC236}">
                  <a16:creationId xmlns:a16="http://schemas.microsoft.com/office/drawing/2014/main" id="{C77FE227-AB6C-EAEF-5A6B-2F064E8ADBF7}"/>
                </a:ext>
              </a:extLst>
            </xdr:cNvPr>
            <xdr:cNvSpPr txBox="1"/>
          </xdr:nvSpPr>
          <xdr:spPr>
            <a:xfrm>
              <a:off x="8940800" y="8439150"/>
              <a:ext cx="1752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 BY PRODUCT</a:t>
              </a:r>
            </a:p>
          </xdr:txBody>
        </xdr:sp>
      </xdr:grpSp>
      <xdr:grpSp>
        <xdr:nvGrpSpPr>
          <xdr:cNvPr id="89" name="Group 88">
            <a:extLst>
              <a:ext uri="{FF2B5EF4-FFF2-40B4-BE49-F238E27FC236}">
                <a16:creationId xmlns:a16="http://schemas.microsoft.com/office/drawing/2014/main" id="{267744EF-3C7C-884F-7242-4DB0B2109E18}"/>
              </a:ext>
            </a:extLst>
          </xdr:cNvPr>
          <xdr:cNvGrpSpPr/>
        </xdr:nvGrpSpPr>
        <xdr:grpSpPr>
          <a:xfrm>
            <a:off x="241300" y="11303002"/>
            <a:ext cx="3733800" cy="3136900"/>
            <a:chOff x="241300" y="11703050"/>
            <a:chExt cx="3733800" cy="3251200"/>
          </a:xfrm>
        </xdr:grpSpPr>
        <xdr:sp macro="" textlink="">
          <xdr:nvSpPr>
            <xdr:cNvPr id="79" name="Rectangle: Rounded Corners 78">
              <a:extLst>
                <a:ext uri="{FF2B5EF4-FFF2-40B4-BE49-F238E27FC236}">
                  <a16:creationId xmlns:a16="http://schemas.microsoft.com/office/drawing/2014/main" id="{BB24864A-445D-42DA-9DB2-19D32CBA32DD}"/>
                </a:ext>
              </a:extLst>
            </xdr:cNvPr>
            <xdr:cNvSpPr/>
          </xdr:nvSpPr>
          <xdr:spPr>
            <a:xfrm>
              <a:off x="241300" y="11703050"/>
              <a:ext cx="37338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7" name="Chart 86">
              <a:extLst>
                <a:ext uri="{FF2B5EF4-FFF2-40B4-BE49-F238E27FC236}">
                  <a16:creationId xmlns:a16="http://schemas.microsoft.com/office/drawing/2014/main" id="{623A7867-5480-428E-95E8-78290424382F}"/>
                </a:ext>
              </a:extLst>
            </xdr:cNvPr>
            <xdr:cNvGraphicFramePr>
              <a:graphicFrameLocks/>
            </xdr:cNvGraphicFramePr>
          </xdr:nvGraphicFramePr>
          <xdr:xfrm>
            <a:off x="368300" y="11906250"/>
            <a:ext cx="3543300" cy="30099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88" name="TextBox 87">
              <a:extLst>
                <a:ext uri="{FF2B5EF4-FFF2-40B4-BE49-F238E27FC236}">
                  <a16:creationId xmlns:a16="http://schemas.microsoft.com/office/drawing/2014/main" id="{A546AF9D-A153-2A5C-7D3D-6ABE282675AE}"/>
                </a:ext>
              </a:extLst>
            </xdr:cNvPr>
            <xdr:cNvSpPr txBox="1"/>
          </xdr:nvSpPr>
          <xdr:spPr>
            <a:xfrm>
              <a:off x="1155700" y="11893550"/>
              <a:ext cx="18097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 BY CATEGORY</a:t>
              </a:r>
            </a:p>
          </xdr:txBody>
        </xdr:sp>
      </xdr:grpSp>
      <xdr:grpSp>
        <xdr:nvGrpSpPr>
          <xdr:cNvPr id="92" name="Group 91">
            <a:extLst>
              <a:ext uri="{FF2B5EF4-FFF2-40B4-BE49-F238E27FC236}">
                <a16:creationId xmlns:a16="http://schemas.microsoft.com/office/drawing/2014/main" id="{947014B3-0788-0126-C88E-673960327A43}"/>
              </a:ext>
            </a:extLst>
          </xdr:cNvPr>
          <xdr:cNvGrpSpPr/>
        </xdr:nvGrpSpPr>
        <xdr:grpSpPr>
          <a:xfrm>
            <a:off x="4064000" y="11309352"/>
            <a:ext cx="3746500" cy="3136900"/>
            <a:chOff x="4064000" y="11709400"/>
            <a:chExt cx="3746500" cy="3251200"/>
          </a:xfrm>
        </xdr:grpSpPr>
        <xdr:sp macro="" textlink="">
          <xdr:nvSpPr>
            <xdr:cNvPr id="85" name="Rectangle: Rounded Corners 84">
              <a:extLst>
                <a:ext uri="{FF2B5EF4-FFF2-40B4-BE49-F238E27FC236}">
                  <a16:creationId xmlns:a16="http://schemas.microsoft.com/office/drawing/2014/main" id="{3ECF25E0-A792-4FB9-9E83-6D5BF8CA40B9}"/>
                </a:ext>
              </a:extLst>
            </xdr:cNvPr>
            <xdr:cNvSpPr/>
          </xdr:nvSpPr>
          <xdr:spPr>
            <a:xfrm>
              <a:off x="4064000" y="11709400"/>
              <a:ext cx="37465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0" name="Chart 89">
              <a:extLst>
                <a:ext uri="{FF2B5EF4-FFF2-40B4-BE49-F238E27FC236}">
                  <a16:creationId xmlns:a16="http://schemas.microsoft.com/office/drawing/2014/main" id="{06F70C05-FC25-40A5-B0DE-070330ECF288}"/>
                </a:ext>
              </a:extLst>
            </xdr:cNvPr>
            <xdr:cNvGraphicFramePr>
              <a:graphicFrameLocks/>
            </xdr:cNvGraphicFramePr>
          </xdr:nvGraphicFramePr>
          <xdr:xfrm>
            <a:off x="4095750" y="12026900"/>
            <a:ext cx="3670300" cy="283845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91" name="TextBox 90">
              <a:extLst>
                <a:ext uri="{FF2B5EF4-FFF2-40B4-BE49-F238E27FC236}">
                  <a16:creationId xmlns:a16="http://schemas.microsoft.com/office/drawing/2014/main" id="{F8A46CC5-E8FD-C86B-EDB5-57FF4D0837CD}"/>
                </a:ext>
              </a:extLst>
            </xdr:cNvPr>
            <xdr:cNvSpPr txBox="1"/>
          </xdr:nvSpPr>
          <xdr:spPr>
            <a:xfrm>
              <a:off x="5124450" y="11811000"/>
              <a:ext cx="16573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PROFIT BY MONTH</a:t>
              </a:r>
            </a:p>
          </xdr:txBody>
        </xdr:sp>
      </xdr:grpSp>
      <xdr:grpSp>
        <xdr:nvGrpSpPr>
          <xdr:cNvPr id="95" name="Group 94">
            <a:extLst>
              <a:ext uri="{FF2B5EF4-FFF2-40B4-BE49-F238E27FC236}">
                <a16:creationId xmlns:a16="http://schemas.microsoft.com/office/drawing/2014/main" id="{887C6D60-4990-E950-B3BD-21F7B8FFAF0B}"/>
              </a:ext>
            </a:extLst>
          </xdr:cNvPr>
          <xdr:cNvGrpSpPr/>
        </xdr:nvGrpSpPr>
        <xdr:grpSpPr>
          <a:xfrm>
            <a:off x="7861300" y="11252202"/>
            <a:ext cx="3771900" cy="3143251"/>
            <a:chOff x="7861300" y="11652250"/>
            <a:chExt cx="3771900" cy="3251200"/>
          </a:xfrm>
        </xdr:grpSpPr>
        <xdr:sp macro="" textlink="">
          <xdr:nvSpPr>
            <xdr:cNvPr id="86" name="Rectangle: Rounded Corners 85">
              <a:extLst>
                <a:ext uri="{FF2B5EF4-FFF2-40B4-BE49-F238E27FC236}">
                  <a16:creationId xmlns:a16="http://schemas.microsoft.com/office/drawing/2014/main" id="{F84A6803-00DC-4C5B-9D24-86706D8F6864}"/>
                </a:ext>
              </a:extLst>
            </xdr:cNvPr>
            <xdr:cNvSpPr/>
          </xdr:nvSpPr>
          <xdr:spPr>
            <a:xfrm>
              <a:off x="7874000" y="11652250"/>
              <a:ext cx="37592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3" name="Chart 92">
              <a:extLst>
                <a:ext uri="{FF2B5EF4-FFF2-40B4-BE49-F238E27FC236}">
                  <a16:creationId xmlns:a16="http://schemas.microsoft.com/office/drawing/2014/main" id="{1FA018B1-7C37-4F93-9E95-0F327554FDA6}"/>
                </a:ext>
              </a:extLst>
            </xdr:cNvPr>
            <xdr:cNvGraphicFramePr>
              <a:graphicFrameLocks/>
            </xdr:cNvGraphicFramePr>
          </xdr:nvGraphicFramePr>
          <xdr:xfrm>
            <a:off x="7861300" y="12319000"/>
            <a:ext cx="3721100" cy="23876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94" name="TextBox 93">
              <a:extLst>
                <a:ext uri="{FF2B5EF4-FFF2-40B4-BE49-F238E27FC236}">
                  <a16:creationId xmlns:a16="http://schemas.microsoft.com/office/drawing/2014/main" id="{D99E9FBE-60FB-A82C-43DE-BD6C7334C116}"/>
                </a:ext>
              </a:extLst>
            </xdr:cNvPr>
            <xdr:cNvSpPr txBox="1"/>
          </xdr:nvSpPr>
          <xdr:spPr>
            <a:xfrm>
              <a:off x="8610600" y="11925300"/>
              <a:ext cx="22352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a:t>
              </a:r>
              <a:r>
                <a:rPr lang="en-US" sz="1400" b="1" baseline="0"/>
                <a:t> BY COUPON USAGE</a:t>
              </a:r>
              <a:endParaRPr lang="en-US" sz="1400" b="1"/>
            </a:p>
          </xdr:txBody>
        </xdr:sp>
      </xdr:grpSp>
      <xdr:grpSp>
        <xdr:nvGrpSpPr>
          <xdr:cNvPr id="101" name="Group 100">
            <a:extLst>
              <a:ext uri="{FF2B5EF4-FFF2-40B4-BE49-F238E27FC236}">
                <a16:creationId xmlns:a16="http://schemas.microsoft.com/office/drawing/2014/main" id="{E89075DF-154D-C409-C9F0-B62608D716E6}"/>
              </a:ext>
            </a:extLst>
          </xdr:cNvPr>
          <xdr:cNvGrpSpPr/>
        </xdr:nvGrpSpPr>
        <xdr:grpSpPr>
          <a:xfrm>
            <a:off x="247650" y="14503403"/>
            <a:ext cx="3733800" cy="3136900"/>
            <a:chOff x="247650" y="15017750"/>
            <a:chExt cx="3733800" cy="3251200"/>
          </a:xfrm>
        </xdr:grpSpPr>
        <xdr:sp macro="" textlink="">
          <xdr:nvSpPr>
            <xdr:cNvPr id="84" name="Rectangle: Rounded Corners 83">
              <a:extLst>
                <a:ext uri="{FF2B5EF4-FFF2-40B4-BE49-F238E27FC236}">
                  <a16:creationId xmlns:a16="http://schemas.microsoft.com/office/drawing/2014/main" id="{9FAC5A56-441D-4306-B187-C59723399143}"/>
                </a:ext>
              </a:extLst>
            </xdr:cNvPr>
            <xdr:cNvSpPr/>
          </xdr:nvSpPr>
          <xdr:spPr>
            <a:xfrm>
              <a:off x="247650" y="15017750"/>
              <a:ext cx="37338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9" name="Chart 98">
              <a:extLst>
                <a:ext uri="{FF2B5EF4-FFF2-40B4-BE49-F238E27FC236}">
                  <a16:creationId xmlns:a16="http://schemas.microsoft.com/office/drawing/2014/main" id="{E2B7D930-3162-42C2-84C5-4A495641F89F}"/>
                </a:ext>
              </a:extLst>
            </xdr:cNvPr>
            <xdr:cNvGraphicFramePr>
              <a:graphicFrameLocks/>
            </xdr:cNvGraphicFramePr>
          </xdr:nvGraphicFramePr>
          <xdr:xfrm>
            <a:off x="342900" y="15322550"/>
            <a:ext cx="3575050" cy="281940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00" name="TextBox 99">
              <a:extLst>
                <a:ext uri="{FF2B5EF4-FFF2-40B4-BE49-F238E27FC236}">
                  <a16:creationId xmlns:a16="http://schemas.microsoft.com/office/drawing/2014/main" id="{04C4EC01-63D6-601A-E2DD-BD87E6241493}"/>
                </a:ext>
              </a:extLst>
            </xdr:cNvPr>
            <xdr:cNvSpPr txBox="1"/>
          </xdr:nvSpPr>
          <xdr:spPr>
            <a:xfrm>
              <a:off x="1365250" y="15125700"/>
              <a:ext cx="17843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 BY COUPON</a:t>
              </a:r>
            </a:p>
          </xdr:txBody>
        </xdr:sp>
      </xdr:grpSp>
      <xdr:grpSp>
        <xdr:nvGrpSpPr>
          <xdr:cNvPr id="104" name="Group 103">
            <a:extLst>
              <a:ext uri="{FF2B5EF4-FFF2-40B4-BE49-F238E27FC236}">
                <a16:creationId xmlns:a16="http://schemas.microsoft.com/office/drawing/2014/main" id="{CFB645FA-4712-89AF-7C1B-9B7C7FB2E113}"/>
              </a:ext>
            </a:extLst>
          </xdr:cNvPr>
          <xdr:cNvGrpSpPr/>
        </xdr:nvGrpSpPr>
        <xdr:grpSpPr>
          <a:xfrm>
            <a:off x="4044950" y="14522453"/>
            <a:ext cx="3797300" cy="3136900"/>
            <a:chOff x="4044950" y="15036800"/>
            <a:chExt cx="3797300" cy="3251200"/>
          </a:xfrm>
        </xdr:grpSpPr>
        <xdr:sp macro="" textlink="">
          <xdr:nvSpPr>
            <xdr:cNvPr id="96" name="Rectangle: Rounded Corners 95">
              <a:extLst>
                <a:ext uri="{FF2B5EF4-FFF2-40B4-BE49-F238E27FC236}">
                  <a16:creationId xmlns:a16="http://schemas.microsoft.com/office/drawing/2014/main" id="{BE7EBD15-E74D-445B-B44A-287A3D49A69C}"/>
                </a:ext>
              </a:extLst>
            </xdr:cNvPr>
            <xdr:cNvSpPr/>
          </xdr:nvSpPr>
          <xdr:spPr>
            <a:xfrm>
              <a:off x="4044950" y="15036800"/>
              <a:ext cx="37973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2" name="Chart 101">
              <a:extLst>
                <a:ext uri="{FF2B5EF4-FFF2-40B4-BE49-F238E27FC236}">
                  <a16:creationId xmlns:a16="http://schemas.microsoft.com/office/drawing/2014/main" id="{FD133D32-DFE0-4F82-BEB5-114513120D92}"/>
                </a:ext>
              </a:extLst>
            </xdr:cNvPr>
            <xdr:cNvGraphicFramePr>
              <a:graphicFrameLocks/>
            </xdr:cNvGraphicFramePr>
          </xdr:nvGraphicFramePr>
          <xdr:xfrm>
            <a:off x="4210050" y="15341600"/>
            <a:ext cx="3454400" cy="289560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03" name="TextBox 102">
              <a:extLst>
                <a:ext uri="{FF2B5EF4-FFF2-40B4-BE49-F238E27FC236}">
                  <a16:creationId xmlns:a16="http://schemas.microsoft.com/office/drawing/2014/main" id="{F5E27917-69E2-FB4D-2532-F4974F74CE7E}"/>
                </a:ext>
              </a:extLst>
            </xdr:cNvPr>
            <xdr:cNvSpPr txBox="1"/>
          </xdr:nvSpPr>
          <xdr:spPr>
            <a:xfrm>
              <a:off x="4800600" y="15163800"/>
              <a:ext cx="25336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 BY REFERRAL SOURCE</a:t>
              </a:r>
            </a:p>
          </xdr:txBody>
        </xdr:sp>
      </xdr:grpSp>
      <xdr:grpSp>
        <xdr:nvGrpSpPr>
          <xdr:cNvPr id="107" name="Group 106">
            <a:extLst>
              <a:ext uri="{FF2B5EF4-FFF2-40B4-BE49-F238E27FC236}">
                <a16:creationId xmlns:a16="http://schemas.microsoft.com/office/drawing/2014/main" id="{81D7F501-6FEF-1BDF-9FA7-6E624AEE9070}"/>
              </a:ext>
            </a:extLst>
          </xdr:cNvPr>
          <xdr:cNvGrpSpPr/>
        </xdr:nvGrpSpPr>
        <xdr:grpSpPr>
          <a:xfrm>
            <a:off x="7899400" y="14458952"/>
            <a:ext cx="3740150" cy="3143251"/>
            <a:chOff x="7899400" y="14973300"/>
            <a:chExt cx="3740150" cy="3251200"/>
          </a:xfrm>
        </xdr:grpSpPr>
        <xdr:sp macro="" textlink="">
          <xdr:nvSpPr>
            <xdr:cNvPr id="97" name="Rectangle: Rounded Corners 96">
              <a:extLst>
                <a:ext uri="{FF2B5EF4-FFF2-40B4-BE49-F238E27FC236}">
                  <a16:creationId xmlns:a16="http://schemas.microsoft.com/office/drawing/2014/main" id="{0F2269A4-017C-4E1D-9F0E-8C15F4DEDDFB}"/>
                </a:ext>
              </a:extLst>
            </xdr:cNvPr>
            <xdr:cNvSpPr/>
          </xdr:nvSpPr>
          <xdr:spPr>
            <a:xfrm>
              <a:off x="7905750" y="14973300"/>
              <a:ext cx="37338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5" name="Chart 104">
              <a:extLst>
                <a:ext uri="{FF2B5EF4-FFF2-40B4-BE49-F238E27FC236}">
                  <a16:creationId xmlns:a16="http://schemas.microsoft.com/office/drawing/2014/main" id="{393A1DAB-C04F-4AF3-B3B5-EC9A568D89E5}"/>
                </a:ext>
              </a:extLst>
            </xdr:cNvPr>
            <xdr:cNvGraphicFramePr>
              <a:graphicFrameLocks/>
            </xdr:cNvGraphicFramePr>
          </xdr:nvGraphicFramePr>
          <xdr:xfrm>
            <a:off x="7899400" y="15398750"/>
            <a:ext cx="3689350" cy="267970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06" name="TextBox 105">
              <a:extLst>
                <a:ext uri="{FF2B5EF4-FFF2-40B4-BE49-F238E27FC236}">
                  <a16:creationId xmlns:a16="http://schemas.microsoft.com/office/drawing/2014/main" id="{70FA4AEB-AAB3-9CB7-76C8-921DF51BA3DD}"/>
                </a:ext>
              </a:extLst>
            </xdr:cNvPr>
            <xdr:cNvSpPr txBox="1"/>
          </xdr:nvSpPr>
          <xdr:spPr>
            <a:xfrm>
              <a:off x="8623300" y="15132050"/>
              <a:ext cx="25463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 BY PAYMENT METHOD</a:t>
              </a:r>
            </a:p>
          </xdr:txBody>
        </xdr:sp>
      </xdr:grpSp>
      <xdr:grpSp>
        <xdr:nvGrpSpPr>
          <xdr:cNvPr id="113" name="Group 112">
            <a:extLst>
              <a:ext uri="{FF2B5EF4-FFF2-40B4-BE49-F238E27FC236}">
                <a16:creationId xmlns:a16="http://schemas.microsoft.com/office/drawing/2014/main" id="{223663E0-AF84-3456-F87D-2406C2304143}"/>
              </a:ext>
            </a:extLst>
          </xdr:cNvPr>
          <xdr:cNvGrpSpPr/>
        </xdr:nvGrpSpPr>
        <xdr:grpSpPr>
          <a:xfrm>
            <a:off x="228600" y="17710152"/>
            <a:ext cx="3797300" cy="3136900"/>
            <a:chOff x="228600" y="18338800"/>
            <a:chExt cx="3797300" cy="3251200"/>
          </a:xfrm>
        </xdr:grpSpPr>
        <xdr:sp macro="" textlink="">
          <xdr:nvSpPr>
            <xdr:cNvPr id="98" name="Rectangle: Rounded Corners 97">
              <a:extLst>
                <a:ext uri="{FF2B5EF4-FFF2-40B4-BE49-F238E27FC236}">
                  <a16:creationId xmlns:a16="http://schemas.microsoft.com/office/drawing/2014/main" id="{559CF764-BAAE-40CD-AEDD-C2AD2E884BCC}"/>
                </a:ext>
              </a:extLst>
            </xdr:cNvPr>
            <xdr:cNvSpPr/>
          </xdr:nvSpPr>
          <xdr:spPr>
            <a:xfrm>
              <a:off x="228600" y="18338800"/>
              <a:ext cx="37973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1" name="Chart 110">
              <a:extLst>
                <a:ext uri="{FF2B5EF4-FFF2-40B4-BE49-F238E27FC236}">
                  <a16:creationId xmlns:a16="http://schemas.microsoft.com/office/drawing/2014/main" id="{972E6D89-F9DC-49AF-BBB2-247D8DD65443}"/>
                </a:ext>
              </a:extLst>
            </xdr:cNvPr>
            <xdr:cNvGraphicFramePr>
              <a:graphicFrameLocks/>
            </xdr:cNvGraphicFramePr>
          </xdr:nvGraphicFramePr>
          <xdr:xfrm>
            <a:off x="304800" y="18707100"/>
            <a:ext cx="3657600"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112" name="TextBox 111">
              <a:extLst>
                <a:ext uri="{FF2B5EF4-FFF2-40B4-BE49-F238E27FC236}">
                  <a16:creationId xmlns:a16="http://schemas.microsoft.com/office/drawing/2014/main" id="{0CC0CA47-AE38-1B8A-7191-99DEC4AFDFA9}"/>
                </a:ext>
              </a:extLst>
            </xdr:cNvPr>
            <xdr:cNvSpPr txBox="1"/>
          </xdr:nvSpPr>
          <xdr:spPr>
            <a:xfrm>
              <a:off x="1327150" y="18478500"/>
              <a:ext cx="13970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 BY CITY</a:t>
              </a:r>
            </a:p>
          </xdr:txBody>
        </xdr:sp>
      </xdr:grpSp>
      <xdr:grpSp>
        <xdr:nvGrpSpPr>
          <xdr:cNvPr id="116" name="Group 115">
            <a:extLst>
              <a:ext uri="{FF2B5EF4-FFF2-40B4-BE49-F238E27FC236}">
                <a16:creationId xmlns:a16="http://schemas.microsoft.com/office/drawing/2014/main" id="{A234CC3A-5E4B-59AE-71FD-693E9D3CDFF1}"/>
              </a:ext>
            </a:extLst>
          </xdr:cNvPr>
          <xdr:cNvGrpSpPr/>
        </xdr:nvGrpSpPr>
        <xdr:grpSpPr>
          <a:xfrm>
            <a:off x="4076700" y="17735553"/>
            <a:ext cx="3797300" cy="3136900"/>
            <a:chOff x="4076700" y="18364200"/>
            <a:chExt cx="3797300" cy="3251200"/>
          </a:xfrm>
        </xdr:grpSpPr>
        <xdr:sp macro="" textlink="">
          <xdr:nvSpPr>
            <xdr:cNvPr id="109" name="Rectangle: Rounded Corners 108">
              <a:extLst>
                <a:ext uri="{FF2B5EF4-FFF2-40B4-BE49-F238E27FC236}">
                  <a16:creationId xmlns:a16="http://schemas.microsoft.com/office/drawing/2014/main" id="{8C930AEA-BF6C-49D3-99C4-69806E0457BA}"/>
                </a:ext>
              </a:extLst>
            </xdr:cNvPr>
            <xdr:cNvSpPr/>
          </xdr:nvSpPr>
          <xdr:spPr>
            <a:xfrm>
              <a:off x="4076700" y="18364200"/>
              <a:ext cx="37973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4" name="Chart 113">
              <a:extLst>
                <a:ext uri="{FF2B5EF4-FFF2-40B4-BE49-F238E27FC236}">
                  <a16:creationId xmlns:a16="http://schemas.microsoft.com/office/drawing/2014/main" id="{485AFF86-7E67-428F-ABE3-77BCAB2D41EF}"/>
                </a:ext>
              </a:extLst>
            </xdr:cNvPr>
            <xdr:cNvGraphicFramePr>
              <a:graphicFrameLocks/>
            </xdr:cNvGraphicFramePr>
          </xdr:nvGraphicFramePr>
          <xdr:xfrm>
            <a:off x="4121150" y="18688050"/>
            <a:ext cx="3689350" cy="27432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115" name="TextBox 114">
              <a:extLst>
                <a:ext uri="{FF2B5EF4-FFF2-40B4-BE49-F238E27FC236}">
                  <a16:creationId xmlns:a16="http://schemas.microsoft.com/office/drawing/2014/main" id="{C993E5F0-3F7A-3269-7FC8-73E5D785BBAB}"/>
                </a:ext>
              </a:extLst>
            </xdr:cNvPr>
            <xdr:cNvSpPr txBox="1"/>
          </xdr:nvSpPr>
          <xdr:spPr>
            <a:xfrm>
              <a:off x="4914900" y="18510250"/>
              <a:ext cx="26035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ORDERS</a:t>
              </a:r>
              <a:r>
                <a:rPr lang="en-US" sz="1400" b="1" baseline="0"/>
                <a:t> BY PAYMENT METHOD</a:t>
              </a:r>
              <a:endParaRPr lang="en-US" sz="1400" b="1"/>
            </a:p>
          </xdr:txBody>
        </xdr:sp>
      </xdr:grpSp>
      <xdr:grpSp>
        <xdr:nvGrpSpPr>
          <xdr:cNvPr id="119" name="Group 118">
            <a:extLst>
              <a:ext uri="{FF2B5EF4-FFF2-40B4-BE49-F238E27FC236}">
                <a16:creationId xmlns:a16="http://schemas.microsoft.com/office/drawing/2014/main" id="{AB0C6B33-BA58-86A8-C784-54D30130FC19}"/>
              </a:ext>
            </a:extLst>
          </xdr:cNvPr>
          <xdr:cNvGrpSpPr/>
        </xdr:nvGrpSpPr>
        <xdr:grpSpPr>
          <a:xfrm>
            <a:off x="215900" y="20904203"/>
            <a:ext cx="3797300" cy="3136900"/>
            <a:chOff x="234950" y="21647150"/>
            <a:chExt cx="3797300" cy="3251200"/>
          </a:xfrm>
        </xdr:grpSpPr>
        <xdr:sp macro="" textlink="">
          <xdr:nvSpPr>
            <xdr:cNvPr id="108" name="Rectangle: Rounded Corners 107">
              <a:extLst>
                <a:ext uri="{FF2B5EF4-FFF2-40B4-BE49-F238E27FC236}">
                  <a16:creationId xmlns:a16="http://schemas.microsoft.com/office/drawing/2014/main" id="{A7B6CF35-A073-467B-895D-B2B6D4EB4274}"/>
                </a:ext>
              </a:extLst>
            </xdr:cNvPr>
            <xdr:cNvSpPr/>
          </xdr:nvSpPr>
          <xdr:spPr>
            <a:xfrm>
              <a:off x="234950" y="21647150"/>
              <a:ext cx="37973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7" name="Chart 116">
              <a:extLst>
                <a:ext uri="{FF2B5EF4-FFF2-40B4-BE49-F238E27FC236}">
                  <a16:creationId xmlns:a16="http://schemas.microsoft.com/office/drawing/2014/main" id="{D3E367D0-8412-41AD-A078-A8021607E22F}"/>
                </a:ext>
              </a:extLst>
            </xdr:cNvPr>
            <xdr:cNvGraphicFramePr>
              <a:graphicFrameLocks/>
            </xdr:cNvGraphicFramePr>
          </xdr:nvGraphicFramePr>
          <xdr:xfrm>
            <a:off x="419100" y="21977350"/>
            <a:ext cx="3403600" cy="281305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18" name="TextBox 117">
              <a:extLst>
                <a:ext uri="{FF2B5EF4-FFF2-40B4-BE49-F238E27FC236}">
                  <a16:creationId xmlns:a16="http://schemas.microsoft.com/office/drawing/2014/main" id="{428C368E-F0DC-8BB3-49C8-12E32A1BA89C}"/>
                </a:ext>
              </a:extLst>
            </xdr:cNvPr>
            <xdr:cNvSpPr txBox="1"/>
          </xdr:nvSpPr>
          <xdr:spPr>
            <a:xfrm>
              <a:off x="946150" y="21793200"/>
              <a:ext cx="25717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ORDERS BY REFERRAL SOURCE</a:t>
              </a:r>
            </a:p>
          </xdr:txBody>
        </xdr:sp>
      </xdr:grpSp>
      <xdr:grpSp>
        <xdr:nvGrpSpPr>
          <xdr:cNvPr id="128" name="Group 127">
            <a:extLst>
              <a:ext uri="{FF2B5EF4-FFF2-40B4-BE49-F238E27FC236}">
                <a16:creationId xmlns:a16="http://schemas.microsoft.com/office/drawing/2014/main" id="{3C92D2B4-B04D-3F1D-7094-63D5F652AB37}"/>
              </a:ext>
            </a:extLst>
          </xdr:cNvPr>
          <xdr:cNvGrpSpPr/>
        </xdr:nvGrpSpPr>
        <xdr:grpSpPr>
          <a:xfrm>
            <a:off x="7918450" y="17672053"/>
            <a:ext cx="3733800" cy="3136900"/>
            <a:chOff x="7918450" y="18300700"/>
            <a:chExt cx="3733800" cy="3251200"/>
          </a:xfrm>
        </xdr:grpSpPr>
        <xdr:sp macro="" textlink="">
          <xdr:nvSpPr>
            <xdr:cNvPr id="110" name="Rectangle: Rounded Corners 109">
              <a:extLst>
                <a:ext uri="{FF2B5EF4-FFF2-40B4-BE49-F238E27FC236}">
                  <a16:creationId xmlns:a16="http://schemas.microsoft.com/office/drawing/2014/main" id="{82104360-0F4B-4E22-A71C-6C1FA0C8BFD3}"/>
                </a:ext>
              </a:extLst>
            </xdr:cNvPr>
            <xdr:cNvSpPr/>
          </xdr:nvSpPr>
          <xdr:spPr>
            <a:xfrm>
              <a:off x="7918450" y="18300700"/>
              <a:ext cx="37338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6" name="Chart 125">
              <a:extLst>
                <a:ext uri="{FF2B5EF4-FFF2-40B4-BE49-F238E27FC236}">
                  <a16:creationId xmlns:a16="http://schemas.microsoft.com/office/drawing/2014/main" id="{67982CC5-A9CB-4B8C-A78B-3A89CFB611C9}"/>
                </a:ext>
              </a:extLst>
            </xdr:cNvPr>
            <xdr:cNvGraphicFramePr>
              <a:graphicFrameLocks/>
            </xdr:cNvGraphicFramePr>
          </xdr:nvGraphicFramePr>
          <xdr:xfrm>
            <a:off x="8051800" y="18776950"/>
            <a:ext cx="3492500" cy="263525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127" name="TextBox 126">
              <a:extLst>
                <a:ext uri="{FF2B5EF4-FFF2-40B4-BE49-F238E27FC236}">
                  <a16:creationId xmlns:a16="http://schemas.microsoft.com/office/drawing/2014/main" id="{8BEB8AA1-B23A-2BB4-C78B-46F85A991C2B}"/>
                </a:ext>
              </a:extLst>
            </xdr:cNvPr>
            <xdr:cNvSpPr txBox="1"/>
          </xdr:nvSpPr>
          <xdr:spPr>
            <a:xfrm>
              <a:off x="8724900" y="18535650"/>
              <a:ext cx="17716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ORDERS</a:t>
              </a:r>
              <a:r>
                <a:rPr lang="en-US" sz="1400" b="1" baseline="0"/>
                <a:t> BY GENDER</a:t>
              </a:r>
              <a:endParaRPr lang="en-US" sz="1400" b="1"/>
            </a:p>
          </xdr:txBody>
        </xdr:sp>
      </xdr:grpSp>
      <xdr:grpSp>
        <xdr:nvGrpSpPr>
          <xdr:cNvPr id="131" name="Group 130">
            <a:extLst>
              <a:ext uri="{FF2B5EF4-FFF2-40B4-BE49-F238E27FC236}">
                <a16:creationId xmlns:a16="http://schemas.microsoft.com/office/drawing/2014/main" id="{63C74BAF-1A51-62ED-9760-21C4FD8C7A32}"/>
              </a:ext>
            </a:extLst>
          </xdr:cNvPr>
          <xdr:cNvGrpSpPr/>
        </xdr:nvGrpSpPr>
        <xdr:grpSpPr>
          <a:xfrm>
            <a:off x="4051300" y="20923253"/>
            <a:ext cx="3765550" cy="3136900"/>
            <a:chOff x="4051300" y="21666200"/>
            <a:chExt cx="3765550" cy="3251200"/>
          </a:xfrm>
        </xdr:grpSpPr>
        <xdr:sp macro="" textlink="">
          <xdr:nvSpPr>
            <xdr:cNvPr id="121" name="Rectangle: Rounded Corners 120">
              <a:extLst>
                <a:ext uri="{FF2B5EF4-FFF2-40B4-BE49-F238E27FC236}">
                  <a16:creationId xmlns:a16="http://schemas.microsoft.com/office/drawing/2014/main" id="{70D2E2EA-A084-6746-E42F-CC0D4A634EEA}"/>
                </a:ext>
              </a:extLst>
            </xdr:cNvPr>
            <xdr:cNvSpPr/>
          </xdr:nvSpPr>
          <xdr:spPr>
            <a:xfrm>
              <a:off x="4051300" y="21666200"/>
              <a:ext cx="376555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9" name="Chart 128">
              <a:extLst>
                <a:ext uri="{FF2B5EF4-FFF2-40B4-BE49-F238E27FC236}">
                  <a16:creationId xmlns:a16="http://schemas.microsoft.com/office/drawing/2014/main" id="{8C1A87D4-2682-4812-A235-0B38063B3621}"/>
                </a:ext>
              </a:extLst>
            </xdr:cNvPr>
            <xdr:cNvGraphicFramePr>
              <a:graphicFrameLocks/>
            </xdr:cNvGraphicFramePr>
          </xdr:nvGraphicFramePr>
          <xdr:xfrm>
            <a:off x="4076700" y="21983700"/>
            <a:ext cx="3708400" cy="2832100"/>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130" name="TextBox 129">
              <a:extLst>
                <a:ext uri="{FF2B5EF4-FFF2-40B4-BE49-F238E27FC236}">
                  <a16:creationId xmlns:a16="http://schemas.microsoft.com/office/drawing/2014/main" id="{6C0E8B2F-94D6-DF43-9F25-D03E9647167A}"/>
                </a:ext>
              </a:extLst>
            </xdr:cNvPr>
            <xdr:cNvSpPr txBox="1"/>
          </xdr:nvSpPr>
          <xdr:spPr>
            <a:xfrm>
              <a:off x="4851400" y="21761450"/>
              <a:ext cx="21082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QUANTITY</a:t>
              </a:r>
              <a:r>
                <a:rPr lang="en-US" sz="1400" b="1" baseline="0"/>
                <a:t> BY PRODUCTS</a:t>
              </a:r>
              <a:endParaRPr lang="en-US" sz="1400" b="1"/>
            </a:p>
          </xdr:txBody>
        </xdr:sp>
      </xdr:grpSp>
      <xdr:grpSp>
        <xdr:nvGrpSpPr>
          <xdr:cNvPr id="134" name="Group 133">
            <a:extLst>
              <a:ext uri="{FF2B5EF4-FFF2-40B4-BE49-F238E27FC236}">
                <a16:creationId xmlns:a16="http://schemas.microsoft.com/office/drawing/2014/main" id="{7320D4A9-4753-166E-E5D2-CECD5F717C92}"/>
              </a:ext>
            </a:extLst>
          </xdr:cNvPr>
          <xdr:cNvGrpSpPr/>
        </xdr:nvGrpSpPr>
        <xdr:grpSpPr>
          <a:xfrm>
            <a:off x="7848600" y="20866102"/>
            <a:ext cx="3822700" cy="3136900"/>
            <a:chOff x="7848600" y="21609050"/>
            <a:chExt cx="3822700" cy="3251200"/>
          </a:xfrm>
        </xdr:grpSpPr>
        <xdr:sp macro="" textlink="">
          <xdr:nvSpPr>
            <xdr:cNvPr id="125" name="Rectangle: Rounded Corners 124">
              <a:extLst>
                <a:ext uri="{FF2B5EF4-FFF2-40B4-BE49-F238E27FC236}">
                  <a16:creationId xmlns:a16="http://schemas.microsoft.com/office/drawing/2014/main" id="{B18864A5-6095-410F-A289-38E8EAF17BA7}"/>
                </a:ext>
              </a:extLst>
            </xdr:cNvPr>
            <xdr:cNvSpPr/>
          </xdr:nvSpPr>
          <xdr:spPr>
            <a:xfrm>
              <a:off x="7874000" y="21609050"/>
              <a:ext cx="3797300" cy="32512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2" name="Chart 131">
              <a:extLst>
                <a:ext uri="{FF2B5EF4-FFF2-40B4-BE49-F238E27FC236}">
                  <a16:creationId xmlns:a16="http://schemas.microsoft.com/office/drawing/2014/main" id="{6EE13ED7-9ADF-4567-BDF3-C4AF8889BFF9}"/>
                </a:ext>
              </a:extLst>
            </xdr:cNvPr>
            <xdr:cNvGraphicFramePr>
              <a:graphicFrameLocks/>
            </xdr:cNvGraphicFramePr>
          </xdr:nvGraphicFramePr>
          <xdr:xfrm>
            <a:off x="7848600" y="21901150"/>
            <a:ext cx="3765550" cy="2851150"/>
          </xdr:xfrm>
          <a:graphic>
            <a:graphicData uri="http://schemas.openxmlformats.org/drawingml/2006/chart">
              <c:chart xmlns:c="http://schemas.openxmlformats.org/drawingml/2006/chart" xmlns:r="http://schemas.openxmlformats.org/officeDocument/2006/relationships" r:id="rId21"/>
            </a:graphicData>
          </a:graphic>
        </xdr:graphicFrame>
        <xdr:sp macro="" textlink="">
          <xdr:nvSpPr>
            <xdr:cNvPr id="133" name="TextBox 132">
              <a:extLst>
                <a:ext uri="{FF2B5EF4-FFF2-40B4-BE49-F238E27FC236}">
                  <a16:creationId xmlns:a16="http://schemas.microsoft.com/office/drawing/2014/main" id="{E9436088-5959-7519-CAC9-A9B441904D9E}"/>
                </a:ext>
              </a:extLst>
            </xdr:cNvPr>
            <xdr:cNvSpPr txBox="1"/>
          </xdr:nvSpPr>
          <xdr:spPr>
            <a:xfrm>
              <a:off x="9226550" y="21780500"/>
              <a:ext cx="1562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TOP 5 PRODUCTS</a:t>
              </a:r>
            </a:p>
          </xdr:txBody>
        </xdr:sp>
      </xdr:grpSp>
      <mc:AlternateContent xmlns:mc="http://schemas.openxmlformats.org/markup-compatibility/2006">
        <mc:Choice xmlns:a14="http://schemas.microsoft.com/office/drawing/2010/main" Requires="a14">
          <xdr:graphicFrame macro="">
            <xdr:nvGraphicFramePr>
              <xdr:cNvPr id="135" name="PRODUCTS">
                <a:extLst>
                  <a:ext uri="{FF2B5EF4-FFF2-40B4-BE49-F238E27FC236}">
                    <a16:creationId xmlns:a16="http://schemas.microsoft.com/office/drawing/2014/main" id="{4EEB99E9-4CD6-4997-8C29-3E3BF404896B}"/>
                  </a:ext>
                </a:extLst>
              </xdr:cNvPr>
              <xdr:cNvGraphicFramePr/>
            </xdr:nvGraphicFramePr>
            <xdr:xfrm>
              <a:off x="254000" y="24149053"/>
              <a:ext cx="1828800" cy="231140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254000" y="25006852"/>
                <a:ext cx="1828800" cy="2394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6" name="Coupon_Code">
                <a:extLst>
                  <a:ext uri="{FF2B5EF4-FFF2-40B4-BE49-F238E27FC236}">
                    <a16:creationId xmlns:a16="http://schemas.microsoft.com/office/drawing/2014/main" id="{359F76CC-A57E-4A4B-935E-C57FECE4724C}"/>
                  </a:ext>
                </a:extLst>
              </xdr:cNvPr>
              <xdr:cNvGraphicFramePr/>
            </xdr:nvGraphicFramePr>
            <xdr:xfrm>
              <a:off x="2146300" y="24142696"/>
              <a:ext cx="1828800" cy="2324100"/>
            </xdr:xfrm>
            <a:graphic>
              <a:graphicData uri="http://schemas.microsoft.com/office/drawing/2010/slicer">
                <sle:slicer xmlns:sle="http://schemas.microsoft.com/office/drawing/2010/slicer" name="Coupon_Code"/>
              </a:graphicData>
            </a:graphic>
          </xdr:graphicFrame>
        </mc:Choice>
        <mc:Fallback>
          <xdr:sp macro="" textlink="">
            <xdr:nvSpPr>
              <xdr:cNvPr id="0" name=""/>
              <xdr:cNvSpPr>
                <a:spLocks noTextEdit="1"/>
              </xdr:cNvSpPr>
            </xdr:nvSpPr>
            <xdr:spPr>
              <a:xfrm>
                <a:off x="2146300" y="25000267"/>
                <a:ext cx="1828800" cy="2407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7" name="Referral_Source">
                <a:extLst>
                  <a:ext uri="{FF2B5EF4-FFF2-40B4-BE49-F238E27FC236}">
                    <a16:creationId xmlns:a16="http://schemas.microsoft.com/office/drawing/2014/main" id="{07DBAF25-FF55-4F81-96A2-298DDB0A6D00}"/>
                  </a:ext>
                </a:extLst>
              </xdr:cNvPr>
              <xdr:cNvGraphicFramePr/>
            </xdr:nvGraphicFramePr>
            <xdr:xfrm>
              <a:off x="4051300" y="24168098"/>
              <a:ext cx="1828800" cy="2298699"/>
            </xdr:xfrm>
            <a:graphic>
              <a:graphicData uri="http://schemas.microsoft.com/office/drawing/2010/slicer">
                <sle:slicer xmlns:sle="http://schemas.microsoft.com/office/drawing/2010/slicer" name="Referral_Source"/>
              </a:graphicData>
            </a:graphic>
          </xdr:graphicFrame>
        </mc:Choice>
        <mc:Fallback>
          <xdr:sp macro="" textlink="">
            <xdr:nvSpPr>
              <xdr:cNvPr id="0" name=""/>
              <xdr:cNvSpPr>
                <a:spLocks noTextEdit="1"/>
              </xdr:cNvSpPr>
            </xdr:nvSpPr>
            <xdr:spPr>
              <a:xfrm>
                <a:off x="4051300" y="25026578"/>
                <a:ext cx="1828800" cy="2380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8" name="Gender">
                <a:extLst>
                  <a:ext uri="{FF2B5EF4-FFF2-40B4-BE49-F238E27FC236}">
                    <a16:creationId xmlns:a16="http://schemas.microsoft.com/office/drawing/2014/main" id="{FA1CD5E7-AC1F-4D86-96C7-D945B2CF8D33}"/>
                  </a:ext>
                </a:extLst>
              </xdr:cNvPr>
              <xdr:cNvGraphicFramePr/>
            </xdr:nvGraphicFramePr>
            <xdr:xfrm>
              <a:off x="5930900" y="24168097"/>
              <a:ext cx="1828800" cy="2273299"/>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30900" y="25026577"/>
                <a:ext cx="1828800" cy="2354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9" name="City">
                <a:extLst>
                  <a:ext uri="{FF2B5EF4-FFF2-40B4-BE49-F238E27FC236}">
                    <a16:creationId xmlns:a16="http://schemas.microsoft.com/office/drawing/2014/main" id="{8D5C5782-60BD-45A9-BBCA-E76B2EBCA010}"/>
                  </a:ext>
                </a:extLst>
              </xdr:cNvPr>
              <xdr:cNvGraphicFramePr/>
            </xdr:nvGraphicFramePr>
            <xdr:xfrm>
              <a:off x="7835900" y="24168099"/>
              <a:ext cx="1828800" cy="2298699"/>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835900" y="25026579"/>
                <a:ext cx="1828800" cy="2380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0" name="Product Category">
                <a:extLst>
                  <a:ext uri="{FF2B5EF4-FFF2-40B4-BE49-F238E27FC236}">
                    <a16:creationId xmlns:a16="http://schemas.microsoft.com/office/drawing/2014/main" id="{421857D7-47C8-4B39-9112-C305E357F985}"/>
                  </a:ext>
                </a:extLst>
              </xdr:cNvPr>
              <xdr:cNvGraphicFramePr/>
            </xdr:nvGraphicFramePr>
            <xdr:xfrm>
              <a:off x="9740900" y="24193501"/>
              <a:ext cx="1892300" cy="224790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740900" y="25052890"/>
                <a:ext cx="1892300" cy="2328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63500</xdr:rowOff>
    </xdr:from>
    <xdr:to>
      <xdr:col>19</xdr:col>
      <xdr:colOff>31750</xdr:colOff>
      <xdr:row>205</xdr:row>
      <xdr:rowOff>120650</xdr:rowOff>
    </xdr:to>
    <xdr:sp macro="" textlink="">
      <xdr:nvSpPr>
        <xdr:cNvPr id="2" name="Rectangle 1">
          <a:extLst>
            <a:ext uri="{FF2B5EF4-FFF2-40B4-BE49-F238E27FC236}">
              <a16:creationId xmlns:a16="http://schemas.microsoft.com/office/drawing/2014/main" id="{03B5F182-EC17-F9F7-06FE-5840B3E32564}"/>
            </a:ext>
          </a:extLst>
        </xdr:cNvPr>
        <xdr:cNvSpPr/>
      </xdr:nvSpPr>
      <xdr:spPr>
        <a:xfrm>
          <a:off x="133350" y="63500"/>
          <a:ext cx="11480800" cy="37807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DATA CLEANING STEPS ANALYSIS</a:t>
          </a:r>
        </a:p>
        <a:p>
          <a:pPr algn="l"/>
          <a:endParaRPr lang="en-US" sz="1200" b="1">
            <a:solidFill>
              <a:schemeClr val="tx1"/>
            </a:solidFill>
          </a:endParaRPr>
        </a:p>
        <a:p>
          <a:pPr algn="l"/>
          <a:r>
            <a:rPr lang="en-US" sz="1200" b="0">
              <a:solidFill>
                <a:schemeClr val="tx1"/>
              </a:solidFill>
            </a:rPr>
            <a:t>I</a:t>
          </a:r>
          <a:r>
            <a:rPr lang="en-US" sz="1200" b="0" baseline="0">
              <a:solidFill>
                <a:schemeClr val="tx1"/>
              </a:solidFill>
            </a:rPr>
            <a:t> created a second data sheet copy and named it clean data. Then first I checked for duplicates in the data and there were no duplicates. Then for the first column I parsed the orderID to seperate the text and the number using the RIGHT and LEN function (.i.e. =right(A2, len (A2)-3) to remove the ORD text from the new column then I renamed the column Order_ID.</a:t>
          </a:r>
        </a:p>
        <a:p>
          <a:pPr algn="l"/>
          <a:endParaRPr lang="en-US" sz="1200" b="0" baseline="0">
            <a:solidFill>
              <a:schemeClr val="tx1"/>
            </a:solidFill>
          </a:endParaRPr>
        </a:p>
        <a:p>
          <a:pPr algn="l"/>
          <a:r>
            <a:rPr lang="en-US" sz="1200" b="0" baseline="0">
              <a:solidFill>
                <a:schemeClr val="tx1"/>
              </a:solidFill>
            </a:rPr>
            <a:t>For the date column, I created another column and then I changed the date format and changing it to short date format and also created new columns like the Order Year, Order Month and Order Day using the TEXT function.</a:t>
          </a:r>
        </a:p>
        <a:p>
          <a:pPr algn="l"/>
          <a:endParaRPr lang="en-US" sz="1200" b="0" baseline="0">
            <a:solidFill>
              <a:schemeClr val="tx1"/>
            </a:solidFill>
          </a:endParaRPr>
        </a:p>
        <a:p>
          <a:pPr algn="l"/>
          <a:r>
            <a:rPr lang="en-US" sz="1200" b="0" baseline="0">
              <a:solidFill>
                <a:schemeClr val="tx1"/>
              </a:solidFill>
            </a:rPr>
            <a:t>I created a new column for CustomerID, renamed it Customer_ID and then I parsed it and extracted the 'C' for customer and left the ID number in the column. </a:t>
          </a:r>
        </a:p>
        <a:p>
          <a:pPr algn="l"/>
          <a:endParaRPr lang="en-US" sz="1200" b="0" baseline="0">
            <a:solidFill>
              <a:schemeClr val="tx1"/>
            </a:solidFill>
          </a:endParaRPr>
        </a:p>
        <a:p>
          <a:pPr algn="l"/>
          <a:r>
            <a:rPr lang="en-US" sz="1200" b="0" baseline="0">
              <a:solidFill>
                <a:schemeClr val="tx1"/>
              </a:solidFill>
            </a:rPr>
            <a:t>For the product column, I created a new column and renamed it PRODUCTS, then I corrected the inconsistencies in the words with the TRIM and PROPER function. </a:t>
          </a:r>
        </a:p>
        <a:p>
          <a:pPr algn="l"/>
          <a:endParaRPr lang="en-US" sz="1200" b="0" baseline="0">
            <a:solidFill>
              <a:schemeClr val="tx1"/>
            </a:solidFill>
          </a:endParaRPr>
        </a:p>
        <a:p>
          <a:pPr algn="l"/>
          <a:r>
            <a:rPr lang="en-US" sz="1200" b="0" baseline="0">
              <a:solidFill>
                <a:schemeClr val="tx1"/>
              </a:solidFill>
            </a:rPr>
            <a:t>For the quantity column, I highlighted the column, using the paste special and  multiply by 1 which I typed in an empty cell and copied. I did the same, typed 1, copied it, highlight column, click special paste and multiply to the Customer_ID, Order Year and Order_ID columns I created to turn them from text format to number format. </a:t>
          </a:r>
        </a:p>
        <a:p>
          <a:pPr algn="l"/>
          <a:endParaRPr lang="en-US" sz="1200" b="0" baseline="0">
            <a:solidFill>
              <a:schemeClr val="tx1"/>
            </a:solidFill>
          </a:endParaRPr>
        </a:p>
        <a:p>
          <a:pPr algn="l"/>
          <a:r>
            <a:rPr lang="en-US" sz="1200" b="0" baseline="0">
              <a:solidFill>
                <a:schemeClr val="tx1"/>
              </a:solidFill>
            </a:rPr>
            <a:t>For the UnitPrice column column, I created a column, used the TRIM and PROPER function changed it to the number format and then changed the it to currency format.</a:t>
          </a:r>
        </a:p>
        <a:p>
          <a:pPr algn="l"/>
          <a:endParaRPr lang="en-US" sz="1200" b="0" baseline="0">
            <a:solidFill>
              <a:schemeClr val="tx1"/>
            </a:solidFill>
          </a:endParaRPr>
        </a:p>
        <a:p>
          <a:pPr algn="l"/>
          <a:r>
            <a:rPr lang="en-US" sz="1200" b="0" baseline="0">
              <a:solidFill>
                <a:schemeClr val="tx1"/>
              </a:solidFill>
            </a:rPr>
            <a:t>For the ShippingAddress column, I parsed it and created new columns named Street Number using the TEXT , LEFT and FIND functions (LEFT(O2, FIND(" ",O2)-1) and the Street Name column using the RIGHT, FIND and LEN (Length) function (RIGHT(O2, LEN(O2) - FIND(" ", O2)).</a:t>
          </a:r>
        </a:p>
        <a:p>
          <a:pPr algn="l"/>
          <a:endParaRPr lang="en-US" sz="1200" b="0" baseline="0">
            <a:solidFill>
              <a:schemeClr val="tx1"/>
            </a:solidFill>
          </a:endParaRPr>
        </a:p>
        <a:p>
          <a:pPr algn="l"/>
          <a:r>
            <a:rPr lang="en-US" sz="1200" b="0" baseline="0">
              <a:solidFill>
                <a:schemeClr val="tx1"/>
              </a:solidFill>
            </a:rPr>
            <a:t>For the payment method column, I created a new column and renamed it Payment_Method and then used the TRIM and PROPER function to correct the inconsistencies in the text. I also repeated the same process for the OrderStatus and renamed the column to Order_Status.</a:t>
          </a:r>
        </a:p>
        <a:p>
          <a:pPr algn="l"/>
          <a:endParaRPr lang="en-US" sz="1200" b="0" baseline="0">
            <a:solidFill>
              <a:schemeClr val="tx1"/>
            </a:solidFill>
          </a:endParaRPr>
        </a:p>
        <a:p>
          <a:pPr algn="l"/>
          <a:r>
            <a:rPr lang="en-US" sz="1200" b="0" baseline="0">
              <a:solidFill>
                <a:schemeClr val="tx1"/>
              </a:solidFill>
            </a:rPr>
            <a:t>For the TrackingNumber column, I created a new column, renamed it Tracking_Number , then I parsed it and extracted only the text from the number, inputing the number into the new column.</a:t>
          </a:r>
        </a:p>
        <a:p>
          <a:pPr algn="l"/>
          <a:endParaRPr lang="en-US" sz="1200" b="0" baseline="0">
            <a:solidFill>
              <a:schemeClr val="tx1"/>
            </a:solidFill>
          </a:endParaRPr>
        </a:p>
        <a:p>
          <a:pPr algn="l"/>
          <a:r>
            <a:rPr lang="en-US" sz="1200" b="0" baseline="0">
              <a:solidFill>
                <a:schemeClr val="tx1"/>
              </a:solidFill>
            </a:rPr>
            <a:t>For the ItemsInChart, I did not create a new column but I renamed it and used the paste special to multiply it by 1 to ensure it is in number format.</a:t>
          </a:r>
        </a:p>
        <a:p>
          <a:pPr algn="l"/>
          <a:endParaRPr lang="en-US" sz="1200" b="0" baseline="0">
            <a:solidFill>
              <a:schemeClr val="tx1"/>
            </a:solidFill>
          </a:endParaRPr>
        </a:p>
        <a:p>
          <a:pPr algn="l"/>
          <a:r>
            <a:rPr lang="en-US" sz="1200" b="0" baseline="0">
              <a:solidFill>
                <a:schemeClr val="tx1"/>
              </a:solidFill>
            </a:rPr>
            <a:t>For the CouponCode column, I created a new column and renamed it Coupon_Code, then I used the TRIM, UPPER and IF functions to trim the inconsistencies, maintain the Upper case of the text and replace the blank coupon code cells with 'NO COUPON' indicating that the customer purchased without a dicount code. I treated the empty coupon code cells as orders without coupon usage. </a:t>
          </a:r>
        </a:p>
        <a:p>
          <a:pPr algn="l"/>
          <a:endParaRPr lang="en-US" sz="1200" b="0" baseline="0">
            <a:solidFill>
              <a:schemeClr val="tx1"/>
            </a:solidFill>
          </a:endParaRPr>
        </a:p>
        <a:p>
          <a:pPr algn="l"/>
          <a:r>
            <a:rPr lang="en-US" sz="1200" b="0" baseline="0">
              <a:solidFill>
                <a:schemeClr val="tx1"/>
              </a:solidFill>
            </a:rPr>
            <a:t>Then, I created another column named Coupon Usage and used the IF function (IF(K2 = "NO COUPON","NO","YES") to categorize where clients used coupons and did not use coupons ("NO COUPON") for analysis. </a:t>
          </a:r>
        </a:p>
        <a:p>
          <a:pPr algn="l"/>
          <a:endParaRPr lang="en-US" sz="1200" b="0" baseline="0">
            <a:solidFill>
              <a:schemeClr val="tx1"/>
            </a:solidFill>
          </a:endParaRPr>
        </a:p>
        <a:p>
          <a:pPr algn="l"/>
          <a:r>
            <a:rPr lang="en-US" sz="1200" b="0" baseline="0">
              <a:solidFill>
                <a:schemeClr val="tx1"/>
              </a:solidFill>
            </a:rPr>
            <a:t>For the ReferralSource column, I created a new column and the renamed it to Referral_Source and then used the TRIM and PROPER function to fix and clean any inconsistencies that will be in the text.</a:t>
          </a:r>
        </a:p>
        <a:p>
          <a:pPr algn="l"/>
          <a:endParaRPr lang="en-US" sz="1200" b="0" baseline="0">
            <a:solidFill>
              <a:schemeClr val="tx1"/>
            </a:solidFill>
          </a:endParaRPr>
        </a:p>
        <a:p>
          <a:pPr algn="l"/>
          <a:r>
            <a:rPr lang="en-US" sz="1200" b="0" baseline="0">
              <a:solidFill>
                <a:schemeClr val="tx1"/>
              </a:solidFill>
            </a:rPr>
            <a:t>Then for the TotalPrice column, I copied and created another column and renamed it Total_Price, then I changed it to number format by multiplying by 1 using the paste special function, then I changed it to the currency format so it is a proper price.</a:t>
          </a:r>
        </a:p>
        <a:p>
          <a:pPr algn="l"/>
          <a:endParaRPr lang="en-US" sz="1200" b="0" baseline="0">
            <a:solidFill>
              <a:schemeClr val="tx1"/>
            </a:solidFill>
          </a:endParaRPr>
        </a:p>
        <a:p>
          <a:pPr algn="l"/>
          <a:r>
            <a:rPr lang="en-US" sz="1200" b="0" baseline="0">
              <a:solidFill>
                <a:schemeClr val="tx1"/>
              </a:solidFill>
            </a:rPr>
            <a:t>Then I created a new column named Revenue. </a:t>
          </a:r>
        </a:p>
        <a:p>
          <a:pPr algn="l"/>
          <a:endParaRPr lang="en-US" sz="1200" b="0" baseline="0">
            <a:solidFill>
              <a:schemeClr val="tx1"/>
            </a:solidFill>
          </a:endParaRPr>
        </a:p>
        <a:p>
          <a:pPr algn="l"/>
          <a:r>
            <a:rPr lang="en-US" sz="1200" b="1" baseline="0">
              <a:solidFill>
                <a:schemeClr val="tx1"/>
              </a:solidFill>
            </a:rPr>
            <a:t>CUSTOMER DATA </a:t>
          </a:r>
        </a:p>
        <a:p>
          <a:pPr algn="l"/>
          <a:endParaRPr lang="en-US" sz="1200" b="1" baseline="0">
            <a:solidFill>
              <a:schemeClr val="tx1"/>
            </a:solidFill>
          </a:endParaRPr>
        </a:p>
        <a:p>
          <a:pPr algn="l"/>
          <a:r>
            <a:rPr lang="en-US" sz="1200" b="0" baseline="0">
              <a:solidFill>
                <a:schemeClr val="tx1"/>
              </a:solidFill>
            </a:rPr>
            <a:t>I created a new data sheet for the consumer details table and named it Customer Data.</a:t>
          </a:r>
        </a:p>
        <a:p>
          <a:pPr algn="l"/>
          <a:r>
            <a:rPr lang="en-US" sz="1200" b="0" baseline="0">
              <a:solidFill>
                <a:schemeClr val="tx1"/>
              </a:solidFill>
            </a:rPr>
            <a:t>First, for the first column, the CustomerID column, I copied the details from the main table to the sheet named new customer table named customer data. Then I created the customer names using the TEXT CONCATENATE and ROW fucntion ("Customer_"&amp;ROW()) to create customer names like Customer_3.</a:t>
          </a:r>
        </a:p>
        <a:p>
          <a:pPr algn="l"/>
          <a:endParaRPr lang="en-US" sz="1200" b="0" baseline="0">
            <a:solidFill>
              <a:schemeClr val="tx1"/>
            </a:solidFill>
          </a:endParaRPr>
        </a:p>
        <a:p>
          <a:pPr algn="l"/>
          <a:r>
            <a:rPr lang="en-US" sz="1200" b="0" baseline="0">
              <a:solidFill>
                <a:schemeClr val="tx1"/>
              </a:solidFill>
            </a:rPr>
            <a:t>I created a Gender column using the IF and RAND (random) function to allocate the "male" or "female" randomly  in the column using (IF(RAND()&gt;0.5,"Male","Female") and after that I highlighted the column, copied the column, clicked on paste special and values then ok. I did this because so that the column will lock if not it will keep changing the gender randomly because of the RAND function. After that the column stopped changing randomly. </a:t>
          </a:r>
        </a:p>
        <a:p>
          <a:pPr algn="l"/>
          <a:endParaRPr lang="en-US" sz="1200" b="0" baseline="0">
            <a:solidFill>
              <a:schemeClr val="tx1"/>
            </a:solidFill>
          </a:endParaRPr>
        </a:p>
        <a:p>
          <a:pPr algn="l"/>
          <a:r>
            <a:rPr lang="en-US" sz="1200" b="0" baseline="0">
              <a:solidFill>
                <a:schemeClr val="tx1"/>
              </a:solidFill>
            </a:rPr>
            <a:t>Then for the Age column, I created an Age column, then used the RANDBETWEEN function to generate ages randomly between 18 and 60 (RANDBETWEEN 18, 60), </a:t>
          </a:r>
          <a:r>
            <a:rPr lang="en-US" sz="1100" b="0" baseline="0">
              <a:solidFill>
                <a:schemeClr val="tx1"/>
              </a:solidFill>
              <a:effectLst/>
              <a:latin typeface="+mn-lt"/>
              <a:ea typeface="+mn-ea"/>
              <a:cs typeface="+mn-cs"/>
            </a:rPr>
            <a:t>and after that I highlighted the column, copied the column, clicked on paste special and values then ok. I did this because so that the column will lock if not it will continually change the age numbers randomly because of the random function. After that the column stopped changing randomly. </a:t>
          </a:r>
        </a:p>
        <a:p>
          <a:pPr algn="l"/>
          <a:endParaRPr lang="en-US" sz="1100" b="0" baseline="0">
            <a:solidFill>
              <a:schemeClr val="tx1"/>
            </a:solidFill>
            <a:effectLst/>
            <a:latin typeface="+mn-lt"/>
            <a:ea typeface="+mn-ea"/>
            <a:cs typeface="+mn-cs"/>
          </a:endParaRPr>
        </a:p>
        <a:p>
          <a:pPr algn="l"/>
          <a:r>
            <a:rPr lang="en-US" sz="1100" b="0" baseline="0">
              <a:solidFill>
                <a:schemeClr val="tx1"/>
              </a:solidFill>
              <a:effectLst/>
              <a:latin typeface="+mn-lt"/>
              <a:ea typeface="+mn-ea"/>
              <a:cs typeface="+mn-cs"/>
            </a:rPr>
            <a:t>For the city column, I created a city column and then used the CHOOSE and RANDBETWEEN function to create/generate cities randomly in the column using (CHOOSE(RANDBETWEEN(1,6),"Abuja","Lagos","Owerri","Port-Harcourt","Kano","Enugu"), so the randbetween function can choose randomly between the 6 cities listed , that way cities are assigned randomly to customers. Then I used the copy, paste special, values and ok buttons to lock and freeze the cities from randomly changing automatically. </a:t>
          </a:r>
        </a:p>
        <a:p>
          <a:pPr algn="l"/>
          <a:endParaRPr lang="en-US" sz="1100" b="0" baseline="0">
            <a:solidFill>
              <a:schemeClr val="tx1"/>
            </a:solidFill>
            <a:effectLst/>
            <a:latin typeface="+mn-lt"/>
            <a:ea typeface="+mn-ea"/>
            <a:cs typeface="+mn-cs"/>
          </a:endParaRPr>
        </a:p>
        <a:p>
          <a:pPr algn="l"/>
          <a:r>
            <a:rPr lang="en-US" sz="1100" b="1" baseline="0">
              <a:solidFill>
                <a:schemeClr val="tx1"/>
              </a:solidFill>
              <a:effectLst/>
              <a:latin typeface="+mn-lt"/>
              <a:ea typeface="+mn-ea"/>
              <a:cs typeface="+mn-cs"/>
            </a:rPr>
            <a:t>USING THE XLOOKUP FUNCTION</a:t>
          </a:r>
        </a:p>
        <a:p>
          <a:pPr algn="l"/>
          <a:endParaRPr lang="en-US" sz="1100" b="1" baseline="0">
            <a:solidFill>
              <a:schemeClr val="tx1"/>
            </a:solidFill>
            <a:effectLst/>
            <a:latin typeface="+mn-lt"/>
            <a:ea typeface="+mn-ea"/>
            <a:cs typeface="+mn-cs"/>
          </a:endParaRPr>
        </a:p>
        <a:p>
          <a:pPr algn="l"/>
          <a:r>
            <a:rPr lang="en-US" sz="1100" b="0" baseline="0">
              <a:solidFill>
                <a:schemeClr val="tx1"/>
              </a:solidFill>
              <a:effectLst/>
              <a:latin typeface="+mn-lt"/>
              <a:ea typeface="+mn-ea"/>
              <a:cs typeface="+mn-cs"/>
            </a:rPr>
            <a:t>So, after creating the customer table, I used the XLOOKUP function to join the customer data table to the main data by creating a new column named Customer Name, then I used the XLOOKUP function to join the customer data table to the main data table. So, firstly, I clicked on the Customer_ID column in the main cleaned data, then I went to the customer table sheet, clicked on the CustomerID cell in there and also cklicked on the Customer Name cell, then clcicked enter like (=XLOOKUP(H2, Customer Data A2, Customer Name B2) then entered it. I repeated the same process for other new column I created and joined to the main data.</a:t>
          </a:r>
        </a:p>
        <a:p>
          <a:pPr algn="l"/>
          <a:endParaRPr lang="en-US" sz="1100" b="0" baseline="0">
            <a:solidFill>
              <a:schemeClr val="tx1"/>
            </a:solidFill>
            <a:effectLst/>
            <a:latin typeface="+mn-lt"/>
            <a:ea typeface="+mn-ea"/>
            <a:cs typeface="+mn-cs"/>
          </a:endParaRPr>
        </a:p>
        <a:p>
          <a:pPr algn="l"/>
          <a:r>
            <a:rPr lang="en-US" sz="1100" b="1" baseline="0">
              <a:solidFill>
                <a:schemeClr val="tx1"/>
              </a:solidFill>
              <a:effectLst/>
              <a:latin typeface="+mn-lt"/>
              <a:ea typeface="+mn-ea"/>
              <a:cs typeface="+mn-cs"/>
            </a:rPr>
            <a:t>PRODUCT CATEGORY</a:t>
          </a:r>
        </a:p>
        <a:p>
          <a:pPr algn="l"/>
          <a:endParaRPr lang="en-US" sz="1100" b="1" baseline="0">
            <a:solidFill>
              <a:schemeClr val="tx1"/>
            </a:solidFill>
            <a:effectLst/>
            <a:latin typeface="+mn-lt"/>
            <a:ea typeface="+mn-ea"/>
            <a:cs typeface="+mn-cs"/>
          </a:endParaRPr>
        </a:p>
        <a:p>
          <a:pPr algn="l"/>
          <a:r>
            <a:rPr lang="en-US" sz="1100" b="0" baseline="0">
              <a:solidFill>
                <a:schemeClr val="tx1"/>
              </a:solidFill>
              <a:effectLst/>
              <a:latin typeface="+mn-lt"/>
              <a:ea typeface="+mn-ea"/>
              <a:cs typeface="+mn-cs"/>
            </a:rPr>
            <a:t>I also created a second sheet for the products named it Product Category and created another table inside and created columns named Products and Category.</a:t>
          </a:r>
        </a:p>
        <a:p>
          <a:pPr algn="l"/>
          <a:endParaRPr lang="en-US" sz="1100" b="0" baseline="0">
            <a:solidFill>
              <a:schemeClr val="tx1"/>
            </a:solidFill>
            <a:effectLst/>
            <a:latin typeface="+mn-lt"/>
            <a:ea typeface="+mn-ea"/>
            <a:cs typeface="+mn-cs"/>
          </a:endParaRPr>
        </a:p>
        <a:p>
          <a:pPr algn="l"/>
          <a:r>
            <a:rPr lang="en-US" sz="1100" b="1" baseline="0">
              <a:solidFill>
                <a:schemeClr val="tx1"/>
              </a:solidFill>
              <a:effectLst/>
              <a:latin typeface="+mn-lt"/>
              <a:ea typeface="+mn-ea"/>
              <a:cs typeface="+mn-cs"/>
            </a:rPr>
            <a:t>COUPONS</a:t>
          </a:r>
        </a:p>
        <a:p>
          <a:pPr algn="l"/>
          <a:endParaRPr lang="en-US" sz="1100" b="1"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I also created a third sheet for the discount and named it Coupons and created another table inside and created columns named Coupon Code and Discount.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VLOOKUP FUNCTION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Then I used the VLOOKUP function to join the product category table and coupon table to the main dataset, then I used the VLOOKUP function to join the table and categorize, then I created a product category colum, then I used the VLOOKUP function clicked on the product column in the main dataset, then went to the product category table sheet, highlighted the entire table, typed in the number of the column I need which in this case it is the second column (.i.e number 2), then I selected the 'false function' and then enter.</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I repeated the same process for the discount column, which I created and named discount.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COLUMNS(MORE)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Then I created another column called Discount Amount which is " Total Price * Discount".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Then I created a new column named cost per unit, firstly I assumed that cost was 70% of the price, thus I used the formula =unit Price x 70%(0.7), to get the cost price since it doesn't exist.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Then I created another column and named it Net Revenue where I calculated (=Revenue - Discount Amount). This column is also called the Final Revenue, that is the revenue after discount.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Then I created another column named Total Cost Price, where I used the fomula Cost Per Unit x Quantity with this column then I can calculate the Profit to be able to create the profit and profit margin columns.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Then I created the profit column where I calculated it using the formula (=Net Revenue - Total Cost Price). This is the profit after discount.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I also created a profit margin using the formula (=Profit /Net Revenue) and then I also formated it as % by clicking on %.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KEY PERFORMANCE INDICATORS (KPIs)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chemeClr val="tx1"/>
              </a:solidFill>
            </a:rPr>
            <a:t>TOTAL ORDERS: This shows that the company had a total of 1200 orders, Using the COUNT function.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chemeClr val="tx1"/>
              </a:solidFill>
            </a:rPr>
            <a:t>TOTAL NET REVENUE: Using the SUM function, I got the total sum of </a:t>
          </a:r>
          <a:r>
            <a:rPr lang="en-US" sz="1100" b="0" i="0" u="none" strike="noStrike">
              <a:solidFill>
                <a:schemeClr val="tx1"/>
              </a:solidFill>
              <a:effectLst/>
              <a:latin typeface="+mn-lt"/>
              <a:ea typeface="+mn-ea"/>
              <a:cs typeface="+mn-cs"/>
            </a:rPr>
            <a:t>₦1,188,905.43</a:t>
          </a:r>
          <a:r>
            <a:rPr lang="en-US" sz="1200" b="0" i="0" u="none" strike="noStrike">
              <a:solidFill>
                <a:schemeClr val="tx1"/>
              </a:solidFill>
              <a:effectLst/>
              <a:latin typeface="+mn-lt"/>
              <a:ea typeface="+mn-ea"/>
              <a:cs typeface="+mn-cs"/>
            </a:rPr>
            <a:t>.</a:t>
          </a:r>
          <a:r>
            <a:rPr lang="en-US" sz="1200" b="0" i="0" u="none" strike="noStrike" baseline="0">
              <a:solidFill>
                <a:schemeClr val="tx1"/>
              </a:solidFill>
              <a:effectLst/>
              <a:latin typeface="+mn-lt"/>
              <a:ea typeface="+mn-ea"/>
              <a:cs typeface="+mn-cs"/>
            </a:rPr>
            <a:t> This means that the company made a total sales of </a:t>
          </a:r>
          <a:r>
            <a:rPr lang="en-US" sz="1100" b="0" i="0">
              <a:solidFill>
                <a:schemeClr val="tx1"/>
              </a:solidFill>
              <a:effectLst/>
              <a:latin typeface="+mn-lt"/>
              <a:ea typeface="+mn-ea"/>
              <a:cs typeface="+mn-cs"/>
            </a:rPr>
            <a:t>₦1,188,905.43 after discount.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AVERAGE ORDER VALUE: I created the Average Order Value using the AVERAGE function, </a:t>
          </a:r>
          <a:r>
            <a:rPr lang="en-US" sz="1200" b="0" i="0" baseline="0">
              <a:solidFill>
                <a:schemeClr val="tx1"/>
              </a:solidFill>
              <a:effectLst/>
              <a:latin typeface="+mn-lt"/>
              <a:ea typeface="+mn-ea"/>
              <a:cs typeface="+mn-cs"/>
            </a:rPr>
            <a:t>(=AVERAGE(Net Revenue)).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baseline="0">
              <a:solidFill>
                <a:schemeClr val="tx1"/>
              </a:solidFill>
              <a:effectLst/>
              <a:latin typeface="+mn-lt"/>
              <a:ea typeface="+mn-ea"/>
              <a:cs typeface="+mn-cs"/>
            </a:rPr>
            <a:t>TOTAL PROFIT: Then I created a Total profit KPI using the SUM function (=SUM(Profit)), showing that the company made a total profit of </a:t>
          </a:r>
          <a:r>
            <a:rPr lang="en-US" sz="1100" b="0" i="0">
              <a:solidFill>
                <a:schemeClr val="tx1"/>
              </a:solidFill>
              <a:effectLst/>
              <a:latin typeface="+mn-lt"/>
              <a:ea typeface="+mn-ea"/>
              <a:cs typeface="+mn-cs"/>
            </a:rPr>
            <a:t>₦303,572.06.</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TOTAL PROFIT MARGIN: I created a Total Profit Margin, where I did (Total Price/Total Net Revenue) showing that the company made a profitability of 26%.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TOTAL CUSTOMERS: I created a KPI for Total Customers, using the COUNT function.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TOTAL DISCOUNT GIVEN: Then I created a KPI for Total Discount Given, using the SUM functio, (=SUM(Discount Amount). Getting a total sum of </a:t>
          </a:r>
          <a:r>
            <a:rPr lang="en-US" sz="1100" b="0" i="0">
              <a:solidFill>
                <a:schemeClr val="tx1"/>
              </a:solidFill>
              <a:effectLst/>
              <a:latin typeface="+mn-lt"/>
              <a:ea typeface="+mn-ea"/>
              <a:cs typeface="+mn-cs"/>
            </a:rPr>
            <a:t>₦75,856.53, showing that the company gave a total discount of ₦75,856.53.</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tx1"/>
              </a:solidFill>
              <a:effectLst/>
              <a:latin typeface="+mn-lt"/>
              <a:ea typeface="+mn-ea"/>
              <a:cs typeface="+mn-cs"/>
            </a:rPr>
            <a:t>PIVOT TABLE ANALYSIS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tx1"/>
              </a:solidFill>
              <a:effectLst/>
              <a:latin typeface="+mn-lt"/>
              <a:ea typeface="+mn-ea"/>
              <a:cs typeface="+mn-cs"/>
            </a:rPr>
            <a:t>REVENUE/SALES ANALYSIS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MONTHLY SALES TREND: From the table I can see that sales increased steadily from January at the total net revenue of </a:t>
          </a:r>
          <a:r>
            <a:rPr lang="en-US" sz="1100" b="0" i="0">
              <a:solidFill>
                <a:schemeClr val="tx1"/>
              </a:solidFill>
              <a:effectLst/>
              <a:latin typeface="+mn-lt"/>
              <a:ea typeface="+mn-ea"/>
              <a:cs typeface="+mn-cs"/>
            </a:rPr>
            <a:t>₦116,661</a:t>
          </a:r>
          <a:r>
            <a:rPr lang="en-US" sz="1100" b="0" i="0" baseline="0">
              <a:solidFill>
                <a:schemeClr val="tx1"/>
              </a:solidFill>
              <a:effectLst/>
              <a:latin typeface="+mn-lt"/>
              <a:ea typeface="+mn-ea"/>
              <a:cs typeface="+mn-cs"/>
            </a:rPr>
            <a:t> till June, where it peaked and recorded the highlighted revenue, though in the months of February and April it dropped a little to </a:t>
          </a:r>
          <a:r>
            <a:rPr lang="en-US" sz="1100" b="0" i="0">
              <a:solidFill>
                <a:schemeClr val="tx1"/>
              </a:solidFill>
              <a:effectLst/>
              <a:latin typeface="+mn-lt"/>
              <a:ea typeface="+mn-ea"/>
              <a:cs typeface="+mn-cs"/>
            </a:rPr>
            <a:t>₦104,438 and ₦102,254 respectively. This means the company made the</a:t>
          </a:r>
          <a:r>
            <a:rPr lang="en-US" sz="1100" b="0" i="0" baseline="0">
              <a:solidFill>
                <a:schemeClr val="tx1"/>
              </a:solidFill>
              <a:effectLst/>
              <a:latin typeface="+mn-lt"/>
              <a:ea typeface="+mn-ea"/>
              <a:cs typeface="+mn-cs"/>
            </a:rPr>
            <a:t> highest sales in the month of June with the total sum of  </a:t>
          </a:r>
          <a:r>
            <a:rPr lang="en-US" sz="1100" b="0" i="0">
              <a:solidFill>
                <a:schemeClr val="tx1"/>
              </a:solidFill>
              <a:effectLst/>
              <a:latin typeface="+mn-lt"/>
              <a:ea typeface="+mn-ea"/>
              <a:cs typeface="+mn-cs"/>
            </a:rPr>
            <a:t>₦</a:t>
          </a:r>
          <a:r>
            <a:rPr lang="en-US" sz="1100" b="0" i="0" baseline="0">
              <a:solidFill>
                <a:schemeClr val="tx1"/>
              </a:solidFill>
              <a:effectLst/>
              <a:latin typeface="+mn-lt"/>
              <a:ea typeface="+mn-ea"/>
              <a:cs typeface="+mn-cs"/>
            </a:rPr>
            <a:t>161,879.</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After June, the company's revenue dropped significantly between July (</a:t>
          </a:r>
          <a:r>
            <a:rPr lang="en-US" sz="1100" b="0" i="0">
              <a:solidFill>
                <a:schemeClr val="tx1"/>
              </a:solidFill>
              <a:effectLst/>
              <a:latin typeface="+mn-lt"/>
              <a:ea typeface="+mn-ea"/>
              <a:cs typeface="+mn-cs"/>
            </a:rPr>
            <a:t>₦81,392) and September (₦64,828) with September recording the lowest sales.</a:t>
          </a:r>
          <a:r>
            <a:rPr lang="en-US" sz="1100" b="0" i="0" baseline="0">
              <a:solidFill>
                <a:schemeClr val="tx1"/>
              </a:solidFill>
              <a:effectLst/>
              <a:latin typeface="+mn-lt"/>
              <a:ea typeface="+mn-ea"/>
              <a:cs typeface="+mn-cs"/>
            </a:rPr>
            <a:t> Sales slightly recovered towards October when it increased to the total sum of </a:t>
          </a:r>
          <a:r>
            <a:rPr lang="en-US" sz="1100" b="0" i="0">
              <a:solidFill>
                <a:schemeClr val="tx1"/>
              </a:solidFill>
              <a:effectLst/>
              <a:latin typeface="+mn-lt"/>
              <a:ea typeface="+mn-ea"/>
              <a:cs typeface="+mn-cs"/>
            </a:rPr>
            <a:t>₦83,275 then</a:t>
          </a:r>
          <a:r>
            <a:rPr lang="en-US" sz="1100" b="0" i="0" baseline="0">
              <a:solidFill>
                <a:schemeClr val="tx1"/>
              </a:solidFill>
              <a:effectLst/>
              <a:latin typeface="+mn-lt"/>
              <a:ea typeface="+mn-ea"/>
              <a:cs typeface="+mn-cs"/>
            </a:rPr>
            <a:t> it dropped in November again to the total revenue of </a:t>
          </a:r>
          <a:r>
            <a:rPr lang="en-US" sz="1100" b="0" i="0">
              <a:solidFill>
                <a:schemeClr val="tx1"/>
              </a:solidFill>
              <a:effectLst/>
              <a:latin typeface="+mn-lt"/>
              <a:ea typeface="+mn-ea"/>
              <a:cs typeface="+mn-cs"/>
            </a:rPr>
            <a:t>₦71,920 and slightly increased</a:t>
          </a:r>
          <a:r>
            <a:rPr lang="en-US" sz="1100" b="0" i="0" baseline="0">
              <a:solidFill>
                <a:schemeClr val="tx1"/>
              </a:solidFill>
              <a:effectLst/>
              <a:latin typeface="+mn-lt"/>
              <a:ea typeface="+mn-ea"/>
              <a:cs typeface="+mn-cs"/>
            </a:rPr>
            <a:t> to December to the total revenue of </a:t>
          </a:r>
          <a:r>
            <a:rPr lang="en-US" sz="1100" b="0" i="0">
              <a:solidFill>
                <a:schemeClr val="tx1"/>
              </a:solidFill>
              <a:effectLst/>
              <a:latin typeface="+mn-lt"/>
              <a:ea typeface="+mn-ea"/>
              <a:cs typeface="+mn-cs"/>
            </a:rPr>
            <a:t>₦77,253 though it is</a:t>
          </a:r>
          <a:r>
            <a:rPr lang="en-US" sz="1100" b="0" i="0" baseline="0">
              <a:solidFill>
                <a:schemeClr val="tx1"/>
              </a:solidFill>
              <a:effectLst/>
              <a:latin typeface="+mn-lt"/>
              <a:ea typeface="+mn-ea"/>
              <a:cs typeface="+mn-cs"/>
            </a:rPr>
            <a:t> less than half of the revenue the company made in June and it did not reach the mid-year peak.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This suggests that the business experiences stronger sales in the first half of the year and weaker performance in the third quarter.</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Best Month: June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Worst Month: September</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Sales dropped after mid-year</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PRODUCT ANALYSIS: From the table, I can see that Chairs generated the highest revenue for the company generating a total sum of </a:t>
          </a:r>
          <a:r>
            <a:rPr lang="en-US" sz="1100" b="0" i="0">
              <a:solidFill>
                <a:schemeClr val="tx1"/>
              </a:solidFill>
              <a:effectLst/>
              <a:latin typeface="+mn-lt"/>
              <a:ea typeface="+mn-ea"/>
              <a:cs typeface="+mn-cs"/>
            </a:rPr>
            <a:t>₦185,379</a:t>
          </a:r>
          <a:r>
            <a:rPr lang="en-US" sz="1100" b="0" i="0" baseline="0">
              <a:solidFill>
                <a:schemeClr val="tx1"/>
              </a:solidFill>
              <a:effectLst/>
              <a:latin typeface="+mn-lt"/>
              <a:ea typeface="+mn-ea"/>
              <a:cs typeface="+mn-cs"/>
            </a:rPr>
            <a:t>, followed closely by printers that generated a total sum of </a:t>
          </a:r>
          <a:r>
            <a:rPr lang="en-US" sz="1100" b="0" i="0">
              <a:solidFill>
                <a:schemeClr val="tx1"/>
              </a:solidFill>
              <a:effectLst/>
              <a:latin typeface="+mn-lt"/>
              <a:ea typeface="+mn-ea"/>
              <a:cs typeface="+mn-cs"/>
            </a:rPr>
            <a:t>₦183,589</a:t>
          </a:r>
          <a:r>
            <a:rPr lang="en-US" sz="1100" b="0" i="0" baseline="0">
              <a:solidFill>
                <a:schemeClr val="tx1"/>
              </a:solidFill>
              <a:effectLst/>
              <a:latin typeface="+mn-lt"/>
              <a:ea typeface="+mn-ea"/>
              <a:cs typeface="+mn-cs"/>
            </a:rPr>
            <a:t> and laptops that generated a total sum of </a:t>
          </a:r>
          <a:r>
            <a:rPr lang="en-US" sz="1100" b="0" i="0">
              <a:solidFill>
                <a:schemeClr val="tx1"/>
              </a:solidFill>
              <a:effectLst/>
              <a:latin typeface="+mn-lt"/>
              <a:ea typeface="+mn-ea"/>
              <a:cs typeface="+mn-cs"/>
            </a:rPr>
            <a:t>₦181,126. Phones</a:t>
          </a:r>
          <a:r>
            <a:rPr lang="en-US" sz="1100" b="0" i="0" baseline="0">
              <a:solidFill>
                <a:schemeClr val="tx1"/>
              </a:solidFill>
              <a:effectLst/>
              <a:latin typeface="+mn-lt"/>
              <a:ea typeface="+mn-ea"/>
              <a:cs typeface="+mn-cs"/>
            </a:rPr>
            <a:t> generated the lowest revenue among all products at the total sum of </a:t>
          </a:r>
          <a:r>
            <a:rPr lang="en-US" sz="1100" b="0" i="0">
              <a:solidFill>
                <a:schemeClr val="tx1"/>
              </a:solidFill>
              <a:effectLst/>
              <a:latin typeface="+mn-lt"/>
              <a:ea typeface="+mn-ea"/>
              <a:cs typeface="+mn-cs"/>
            </a:rPr>
            <a:t>₦143,605.</a:t>
          </a:r>
          <a:r>
            <a:rPr lang="en-US" sz="1100" b="0" i="0" baseline="0">
              <a:solidFill>
                <a:schemeClr val="tx1"/>
              </a:solidFill>
              <a:effectLst/>
              <a:latin typeface="+mn-lt"/>
              <a:ea typeface="+mn-ea"/>
              <a:cs typeface="+mn-cs"/>
            </a:rPr>
            <a:t> This means that furniture and office equipment products are stronger revenue drivers and generate revenue for the company than mobile devices.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CATEGORY: Electronics generated significantly more revenue than furniture, it contributes roughly 70% of the total revenue generating the total sum of </a:t>
          </a:r>
          <a:r>
            <a:rPr lang="en-US" sz="1100" b="0" i="0">
              <a:solidFill>
                <a:schemeClr val="tx1"/>
              </a:solidFill>
              <a:effectLst/>
              <a:latin typeface="+mn-lt"/>
              <a:ea typeface="+mn-ea"/>
              <a:cs typeface="+mn-cs"/>
            </a:rPr>
            <a:t>₦845,680 while furniture contributed about 30% of the total revenue,</a:t>
          </a:r>
          <a:r>
            <a:rPr lang="en-US" sz="1100" b="0" i="0" baseline="0">
              <a:solidFill>
                <a:schemeClr val="tx1"/>
              </a:solidFill>
              <a:effectLst/>
              <a:latin typeface="+mn-lt"/>
              <a:ea typeface="+mn-ea"/>
              <a:cs typeface="+mn-cs"/>
            </a:rPr>
            <a:t> generating the sum of </a:t>
          </a:r>
          <a:r>
            <a:rPr lang="en-US" sz="1100" b="0" i="0">
              <a:solidFill>
                <a:schemeClr val="tx1"/>
              </a:solidFill>
              <a:effectLst/>
              <a:latin typeface="+mn-lt"/>
              <a:ea typeface="+mn-ea"/>
              <a:cs typeface="+mn-cs"/>
            </a:rPr>
            <a:t>₦343,224 for the store.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ORDER STATUS: The table shiows that the number if cancelled and returned orders is relatively high compared to delivered orders. This may indicate operational issues such as delays in delivery of products to customers thus making the customers to cancel the orders, it could also be as a result of product quality problems that propel customers to return the products back to the store, or delivery of wrong orders, or customer dissatisfaction due to poor customer service hence causing them to cancel their orders also as a result of impatience from waiting for the pending orders. The business should investigate reasons for cancellations and returns to reduce revenue loss.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COUPON: The table shows that the company generated the highest revenue from orders using the FREESHIP coupon. This shows that free shipping promotions is more effective than percentage discounts (like businesses like Temu has proven this to be correct). WINTER15 generated the lowest revenue, maybe because it is a high discount of 15% which drastically reduces the income of the business from making that sale and could also be because it is a seasonal discount and as it only applies during winter, thus indicating that higher discounts does not necessarily lead to higher sales.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REFERRAL (MARKETING CHANNELS): Instagram is the top-performing marketing channel, generating the highest revenue for the business at the total revenue sum of </a:t>
          </a:r>
          <a:r>
            <a:rPr lang="en-US" sz="1100" b="0" i="0">
              <a:solidFill>
                <a:schemeClr val="tx1"/>
              </a:solidFill>
              <a:effectLst/>
              <a:latin typeface="+mn-lt"/>
              <a:ea typeface="+mn-ea"/>
              <a:cs typeface="+mn-cs"/>
            </a:rPr>
            <a:t>₦275,285. The</a:t>
          </a:r>
          <a:r>
            <a:rPr lang="en-US" sz="1100" b="0" i="0" baseline="0">
              <a:solidFill>
                <a:schemeClr val="tx1"/>
              </a:solidFill>
              <a:effectLst/>
              <a:latin typeface="+mn-lt"/>
              <a:ea typeface="+mn-ea"/>
              <a:cs typeface="+mn-cs"/>
            </a:rPr>
            <a:t> Email is the second-highest and performs strongly generating the total sum of </a:t>
          </a:r>
          <a:r>
            <a:rPr lang="en-US" sz="1100" b="0" i="0">
              <a:solidFill>
                <a:schemeClr val="tx1"/>
              </a:solidFill>
              <a:effectLst/>
              <a:latin typeface="+mn-lt"/>
              <a:ea typeface="+mn-ea"/>
              <a:cs typeface="+mn-cs"/>
            </a:rPr>
            <a:t>₦261,808</a:t>
          </a:r>
          <a:r>
            <a:rPr lang="en-US" sz="1100" b="0" i="0" baseline="0">
              <a:solidFill>
                <a:schemeClr val="tx1"/>
              </a:solidFill>
              <a:effectLst/>
              <a:latin typeface="+mn-lt"/>
              <a:ea typeface="+mn-ea"/>
              <a:cs typeface="+mn-cs"/>
            </a:rPr>
            <a:t> revenue for the business. The referral-based traffic generates the least revenue at </a:t>
          </a:r>
          <a:r>
            <a:rPr lang="en-US" sz="1100" b="0" i="0">
              <a:solidFill>
                <a:schemeClr val="tx1"/>
              </a:solidFill>
              <a:effectLst/>
              <a:latin typeface="+mn-lt"/>
              <a:ea typeface="+mn-ea"/>
              <a:cs typeface="+mn-cs"/>
            </a:rPr>
            <a:t>₦226,815.</a:t>
          </a:r>
          <a:r>
            <a:rPr lang="en-US" sz="1100" b="0" i="0" baseline="0">
              <a:solidFill>
                <a:schemeClr val="tx1"/>
              </a:solidFill>
              <a:effectLst/>
              <a:latin typeface="+mn-lt"/>
              <a:ea typeface="+mn-ea"/>
              <a:cs typeface="+mn-cs"/>
            </a:rPr>
            <a:t> Overall, social and digital channels contribute significantly to sales.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GENDER: The revenue from male and female customer is nearly equal, indicating balanced purchasing behavior across genders. Where the male customers generate about </a:t>
          </a:r>
          <a:r>
            <a:rPr lang="en-US" sz="1100" b="0" i="0">
              <a:solidFill>
                <a:schemeClr val="tx1"/>
              </a:solidFill>
              <a:effectLst/>
              <a:latin typeface="+mn-lt"/>
              <a:ea typeface="+mn-ea"/>
              <a:cs typeface="+mn-cs"/>
            </a:rPr>
            <a:t>₦639,503 total revenue for the business while a total sum of</a:t>
          </a:r>
          <a:r>
            <a:rPr lang="en-US" sz="1100" b="0" i="0" baseline="0">
              <a:solidFill>
                <a:schemeClr val="tx1"/>
              </a:solidFill>
              <a:effectLst/>
              <a:latin typeface="+mn-lt"/>
              <a:ea typeface="+mn-ea"/>
              <a:cs typeface="+mn-cs"/>
            </a:rPr>
            <a:t> </a:t>
          </a:r>
          <a:r>
            <a:rPr lang="en-US" sz="1100" b="0" i="0">
              <a:solidFill>
                <a:schemeClr val="tx1"/>
              </a:solidFill>
              <a:effectLst/>
              <a:latin typeface="+mn-lt"/>
              <a:ea typeface="+mn-ea"/>
              <a:cs typeface="+mn-cs"/>
            </a:rPr>
            <a:t>₦625,258 is</a:t>
          </a:r>
          <a:r>
            <a:rPr lang="en-US" sz="1100" b="0" i="0" baseline="0">
              <a:solidFill>
                <a:schemeClr val="tx1"/>
              </a:solidFill>
              <a:effectLst/>
              <a:latin typeface="+mn-lt"/>
              <a:ea typeface="+mn-ea"/>
              <a:cs typeface="+mn-cs"/>
            </a:rPr>
            <a:t> generated by the female customers.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CITY: The pivot table shows that the business makes the highest revenue (</a:t>
          </a:r>
          <a:r>
            <a:rPr lang="en-US" sz="1100" b="0" i="0">
              <a:solidFill>
                <a:sysClr val="windowText" lastClr="000000"/>
              </a:solidFill>
              <a:effectLst/>
              <a:latin typeface="+mn-lt"/>
              <a:ea typeface="+mn-ea"/>
              <a:cs typeface="+mn-cs"/>
            </a:rPr>
            <a:t>₦232,098</a:t>
          </a:r>
          <a:r>
            <a:rPr lang="en-US" sz="1100" b="0" i="0" baseline="0">
              <a:solidFill>
                <a:schemeClr val="tx1"/>
              </a:solidFill>
              <a:effectLst/>
              <a:latin typeface="+mn-lt"/>
              <a:ea typeface="+mn-ea"/>
              <a:cs typeface="+mn-cs"/>
            </a:rPr>
            <a:t>) from the city of Lagos, making it the strongest market. Followed by Kano where they make the second-strongest market that generates the second-highest revenue (</a:t>
          </a:r>
          <a:r>
            <a:rPr lang="en-US" sz="1100" b="0" i="0">
              <a:solidFill>
                <a:sysClr val="windowText" lastClr="000000"/>
              </a:solidFill>
              <a:effectLst/>
              <a:latin typeface="+mn-lt"/>
              <a:ea typeface="+mn-ea"/>
              <a:cs typeface="+mn-cs"/>
            </a:rPr>
            <a:t>₦223,790) for the company. Enugu generates the lowest revenue at</a:t>
          </a:r>
          <a:r>
            <a:rPr lang="en-US" sz="1100" b="0" i="0" baseline="0">
              <a:solidFill>
                <a:sysClr val="windowText" lastClr="000000"/>
              </a:solidFill>
              <a:effectLst/>
              <a:latin typeface="+mn-lt"/>
              <a:ea typeface="+mn-ea"/>
              <a:cs typeface="+mn-cs"/>
            </a:rPr>
            <a:t> the sum of </a:t>
          </a:r>
          <a:r>
            <a:rPr lang="en-US" sz="1100" b="0" i="0">
              <a:solidFill>
                <a:sysClr val="windowText" lastClr="000000"/>
              </a:solidFill>
              <a:effectLst/>
              <a:latin typeface="+mn-lt"/>
              <a:ea typeface="+mn-ea"/>
              <a:cs typeface="+mn-cs"/>
            </a:rPr>
            <a:t>₦185,223 indicating lower</a:t>
          </a:r>
          <a:r>
            <a:rPr lang="en-US" sz="1100" b="0" i="0" baseline="0">
              <a:solidFill>
                <a:sysClr val="windowText" lastClr="000000"/>
              </a:solidFill>
              <a:effectLst/>
              <a:latin typeface="+mn-lt"/>
              <a:ea typeface="+mn-ea"/>
              <a:cs typeface="+mn-cs"/>
            </a:rPr>
            <a:t> customer activity or market penetration.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PRODUCT: From the tablewe can see that chair generates the highest profit for the company, making them the most valuable product generating the total sum of </a:t>
          </a:r>
          <a:r>
            <a:rPr lang="en-US" sz="1100" b="0" i="0">
              <a:solidFill>
                <a:sysClr val="windowText" lastClr="000000"/>
              </a:solidFill>
              <a:effectLst/>
              <a:latin typeface="+mn-lt"/>
              <a:ea typeface="+mn-ea"/>
              <a:cs typeface="+mn-cs"/>
            </a:rPr>
            <a:t>₦48,445.</a:t>
          </a:r>
          <a:r>
            <a:rPr lang="en-US" sz="1100" b="0" i="0" baseline="0">
              <a:solidFill>
                <a:sysClr val="windowText" lastClr="000000"/>
              </a:solidFill>
              <a:effectLst/>
              <a:latin typeface="+mn-lt"/>
              <a:ea typeface="+mn-ea"/>
              <a:cs typeface="+mn-cs"/>
            </a:rPr>
            <a:t> Followed by printer (</a:t>
          </a:r>
          <a:r>
            <a:rPr lang="en-US" sz="1100" b="0" i="0">
              <a:solidFill>
                <a:sysClr val="windowText" lastClr="000000"/>
              </a:solidFill>
              <a:effectLst/>
              <a:latin typeface="+mn-lt"/>
              <a:ea typeface="+mn-ea"/>
              <a:cs typeface="+mn-cs"/>
            </a:rPr>
            <a:t>₦46,660</a:t>
          </a:r>
          <a:r>
            <a:rPr lang="en-US" sz="1100" b="0" i="0" baseline="0">
              <a:solidFill>
                <a:sysClr val="windowText" lastClr="000000"/>
              </a:solidFill>
              <a:effectLst/>
              <a:latin typeface="+mn-lt"/>
              <a:ea typeface="+mn-ea"/>
              <a:cs typeface="+mn-cs"/>
            </a:rPr>
            <a:t>), laptop (</a:t>
          </a:r>
          <a:r>
            <a:rPr lang="en-US" sz="1100" b="0" i="0">
              <a:solidFill>
                <a:sysClr val="windowText" lastClr="000000"/>
              </a:solidFill>
              <a:effectLst/>
              <a:latin typeface="+mn-lt"/>
              <a:ea typeface="+mn-ea"/>
              <a:cs typeface="+mn-cs"/>
            </a:rPr>
            <a:t>₦46,637</a:t>
          </a:r>
          <a:r>
            <a:rPr lang="en-US" sz="1100" b="0" i="0" baseline="0">
              <a:solidFill>
                <a:sysClr val="windowText" lastClr="000000"/>
              </a:solidFill>
              <a:effectLst/>
              <a:latin typeface="+mn-lt"/>
              <a:ea typeface="+mn-ea"/>
              <a:cs typeface="+mn-cs"/>
            </a:rPr>
            <a:t>) and tablet (</a:t>
          </a:r>
          <a:r>
            <a:rPr lang="en-US" sz="1100" b="0" i="0">
              <a:solidFill>
                <a:sysClr val="windowText" lastClr="000000"/>
              </a:solidFill>
              <a:effectLst/>
              <a:latin typeface="+mn-lt"/>
              <a:ea typeface="+mn-ea"/>
              <a:cs typeface="+mn-cs"/>
            </a:rPr>
            <a:t>₦43,332</a:t>
          </a:r>
          <a:r>
            <a:rPr lang="en-US" sz="1100" b="0" i="0" baseline="0">
              <a:solidFill>
                <a:sysClr val="windowText" lastClr="000000"/>
              </a:solidFill>
              <a:effectLst/>
              <a:latin typeface="+mn-lt"/>
              <a:ea typeface="+mn-ea"/>
              <a:cs typeface="+mn-cs"/>
            </a:rPr>
            <a:t>). Phones generate the lowest profit despite being a common product, as this could be because of lower margins or weaker pricing strategy.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CATEGORY: This table show that electronics (</a:t>
          </a:r>
          <a:r>
            <a:rPr lang="en-US" sz="1100" b="0" i="0">
              <a:solidFill>
                <a:sysClr val="windowText" lastClr="000000"/>
              </a:solidFill>
              <a:effectLst/>
              <a:latin typeface="+mn-lt"/>
              <a:ea typeface="+mn-ea"/>
              <a:cs typeface="+mn-cs"/>
            </a:rPr>
            <a:t>₦214,503</a:t>
          </a:r>
          <a:r>
            <a:rPr lang="en-US" sz="1100" b="0" i="0" baseline="0">
              <a:solidFill>
                <a:sysClr val="windowText" lastClr="000000"/>
              </a:solidFill>
              <a:effectLst/>
              <a:latin typeface="+mn-lt"/>
              <a:ea typeface="+mn-ea"/>
              <a:cs typeface="+mn-cs"/>
            </a:rPr>
            <a:t>) contribute the majority of profit accounting for over 70% of total profit while furniture contributes significantly less at the total sum of </a:t>
          </a:r>
          <a:r>
            <a:rPr lang="en-US" sz="1100" b="0" i="0">
              <a:solidFill>
                <a:sysClr val="windowText" lastClr="000000"/>
              </a:solidFill>
              <a:effectLst/>
              <a:latin typeface="+mn-lt"/>
              <a:ea typeface="+mn-ea"/>
              <a:cs typeface="+mn-cs"/>
            </a:rPr>
            <a:t>₦89,068.</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MONTH: From the table we can see that profit is the highest in the first half of the year starting  from May where they made a total profit of </a:t>
          </a:r>
          <a:r>
            <a:rPr lang="en-US" sz="1100" b="0" i="0">
              <a:solidFill>
                <a:sysClr val="windowText" lastClr="000000"/>
              </a:solidFill>
              <a:effectLst/>
              <a:latin typeface="+mn-lt"/>
              <a:ea typeface="+mn-ea"/>
              <a:cs typeface="+mn-cs"/>
            </a:rPr>
            <a:t>₦32,</a:t>
          </a:r>
          <a:r>
            <a:rPr lang="en-US" sz="1100" b="0" i="0" baseline="0">
              <a:solidFill>
                <a:sysClr val="windowText" lastClr="000000"/>
              </a:solidFill>
              <a:effectLst/>
              <a:latin typeface="+mn-lt"/>
              <a:ea typeface="+mn-ea"/>
              <a:cs typeface="+mn-cs"/>
            </a:rPr>
            <a:t>828.84 and it increased to the highest in June where they made a profit of </a:t>
          </a:r>
          <a:r>
            <a:rPr lang="en-US" sz="1100" b="0" i="0">
              <a:solidFill>
                <a:sysClr val="windowText" lastClr="000000"/>
              </a:solidFill>
              <a:effectLst/>
              <a:latin typeface="+mn-lt"/>
              <a:ea typeface="+mn-ea"/>
              <a:cs typeface="+mn-cs"/>
            </a:rPr>
            <a:t>₦42,447 which was their highest profit in the year and begins to decline again from July on</a:t>
          </a:r>
          <a:r>
            <a:rPr lang="en-US" sz="1100" b="0" i="0" baseline="0">
              <a:solidFill>
                <a:sysClr val="windowText" lastClr="000000"/>
              </a:solidFill>
              <a:effectLst/>
              <a:latin typeface="+mn-lt"/>
              <a:ea typeface="+mn-ea"/>
              <a:cs typeface="+mn-cs"/>
            </a:rPr>
            <a:t>wards, till September where they recorded their lowest profit of the year (</a:t>
          </a:r>
          <a:r>
            <a:rPr lang="en-US" sz="1100" b="0" i="0">
              <a:solidFill>
                <a:sysClr val="windowText" lastClr="000000"/>
              </a:solidFill>
              <a:effectLst/>
              <a:latin typeface="+mn-lt"/>
              <a:ea typeface="+mn-ea"/>
              <a:cs typeface="+mn-cs"/>
            </a:rPr>
            <a:t>₦16,303</a:t>
          </a:r>
          <a:r>
            <a:rPr lang="en-US" sz="1100" b="0" i="0" baseline="0">
              <a:solidFill>
                <a:sysClr val="windowText" lastClr="000000"/>
              </a:solidFill>
              <a:effectLst/>
              <a:latin typeface="+mn-lt"/>
              <a:ea typeface="+mn-ea"/>
              <a:cs typeface="+mn-cs"/>
            </a:rPr>
            <a:t>). This suggests that there is a seasonal demand in the business where sales are stronger in the first half of the year and weaker in the third quarter.</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June -  </a:t>
          </a:r>
          <a:r>
            <a:rPr lang="en-US" sz="1100" b="0" i="0">
              <a:solidFill>
                <a:sysClr val="windowText" lastClr="000000"/>
              </a:solidFill>
              <a:effectLst/>
              <a:latin typeface="+mn-lt"/>
              <a:ea typeface="+mn-ea"/>
              <a:cs typeface="+mn-cs"/>
            </a:rPr>
            <a:t>₦42,447 (Highest)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May - </a:t>
          </a:r>
          <a:r>
            <a:rPr lang="en-US" sz="1100" b="0" i="0">
              <a:solidFill>
                <a:sysClr val="windowText" lastClr="000000"/>
              </a:solidFill>
              <a:effectLst/>
              <a:latin typeface="+mn-lt"/>
              <a:ea typeface="+mn-ea"/>
              <a:cs typeface="+mn-cs"/>
            </a:rPr>
            <a:t>₦32,828</a:t>
          </a: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Januarary - </a:t>
          </a:r>
          <a:r>
            <a:rPr lang="en-US" sz="1100" b="0" i="0">
              <a:solidFill>
                <a:sysClr val="windowText" lastClr="000000"/>
              </a:solidFill>
              <a:effectLst/>
              <a:latin typeface="+mn-lt"/>
              <a:ea typeface="+mn-ea"/>
              <a:cs typeface="+mn-cs"/>
            </a:rPr>
            <a:t>₦29,642</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March - </a:t>
          </a:r>
          <a:r>
            <a:rPr lang="en-US" sz="1100" b="0" i="0">
              <a:solidFill>
                <a:sysClr val="windowText" lastClr="000000"/>
              </a:solidFill>
              <a:effectLst/>
              <a:latin typeface="+mn-lt"/>
              <a:ea typeface="+mn-ea"/>
              <a:cs typeface="+mn-cs"/>
            </a:rPr>
            <a:t>₦29,178</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September - </a:t>
          </a:r>
          <a:r>
            <a:rPr lang="en-US" sz="1100" b="0" i="0">
              <a:solidFill>
                <a:sysClr val="windowText" lastClr="000000"/>
              </a:solidFill>
              <a:effectLst/>
              <a:latin typeface="+mn-lt"/>
              <a:ea typeface="+mn-ea"/>
              <a:cs typeface="+mn-cs"/>
            </a:rPr>
            <a:t>₦16,303 (Lowest)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July - December mostly lower than first half</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COUPON USAGE: Analysis show that customers who used the coupon codes to shop generated significantly more profit for the company than customers who did not use coupons. This suggets that coupons encourage customers to purchase more and thus increase overall sales volume, even though discounts are applied. This means that their customers buy more from the company because of dicounts.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COUPON: The table shows that the company makes the company makes the highest profit from the FREESHIP coupon, which is free shipping to clients indicating that customers respond better to free shipping than percentage discounts. This shows that shipping products free to customers encourages customers and drive high sales leading to high profit. WINTER15 generated the lowest profit, suggesting that higher discount percentages may be reducing products. It could also be because it is only seasonal (winter), hence it is not used often  and 15% discount can drastically affect the revenue of the product, thus reducing the profit for the business. It also shows that the company makes their second-highest profit from sales that customers purchase without dicount (coupon code). This could mean that their customer prefer to buy products without the coupon percentage discounts and then use the free shipping coupon option, that way they don't have to pay for shipping of the products to their respective locations.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REFERRAL SOURCE: The company generates their highest profit from instagram and email, which makes them the most effective marketing channels as it generated the highest-profit from instagram at the total profit of </a:t>
          </a:r>
          <a:r>
            <a:rPr lang="en-US" sz="1100" b="0" i="0">
              <a:solidFill>
                <a:sysClr val="windowText" lastClr="000000"/>
              </a:solidFill>
              <a:effectLst/>
              <a:latin typeface="+mn-lt"/>
              <a:ea typeface="+mn-ea"/>
              <a:cs typeface="+mn-cs"/>
            </a:rPr>
            <a:t>₦65,728</a:t>
          </a:r>
          <a:r>
            <a:rPr lang="en-US" sz="1100" b="0" i="0" baseline="0">
              <a:solidFill>
                <a:sysClr val="windowText" lastClr="000000"/>
              </a:solidFill>
              <a:effectLst/>
              <a:latin typeface="+mn-lt"/>
              <a:ea typeface="+mn-ea"/>
              <a:cs typeface="+mn-cs"/>
            </a:rPr>
            <a:t> and email generated the second-highest profit at the total sum of </a:t>
          </a:r>
          <a:r>
            <a:rPr lang="en-US" sz="1100" b="0" i="0">
              <a:solidFill>
                <a:sysClr val="windowText" lastClr="000000"/>
              </a:solidFill>
              <a:effectLst/>
              <a:latin typeface="+mn-lt"/>
              <a:ea typeface="+mn-ea"/>
              <a:cs typeface="+mn-cs"/>
            </a:rPr>
            <a:t>₦63,402.</a:t>
          </a:r>
          <a:r>
            <a:rPr lang="en-US" sz="1100" b="0" i="0" baseline="0">
              <a:solidFill>
                <a:sysClr val="windowText" lastClr="000000"/>
              </a:solidFill>
              <a:effectLst/>
              <a:latin typeface="+mn-lt"/>
              <a:ea typeface="+mn-ea"/>
              <a:cs typeface="+mn-cs"/>
            </a:rPr>
            <a:t> Referral marketing generated the lowest profit at </a:t>
          </a:r>
          <a:r>
            <a:rPr lang="en-US" sz="1100" b="0" i="0">
              <a:solidFill>
                <a:sysClr val="windowText" lastClr="000000"/>
              </a:solidFill>
              <a:effectLst/>
              <a:latin typeface="+mn-lt"/>
              <a:ea typeface="+mn-ea"/>
              <a:cs typeface="+mn-cs"/>
            </a:rPr>
            <a:t>₦54,162, suggesting it is not as effective as digital marketing for th business.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PAYMENT METHOD: Online payment and cash payments generate the highest profit, whie debit card payments generate the lowest profit. This could be as a result of transaction fees, debit card charges, customer behavior or order sizes associated with dfferent payment methods.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PROFIT BY CITY: From the table we can see that Lagos is the most profitable market for the computer as it generated a total sum of </a:t>
          </a:r>
          <a:r>
            <a:rPr lang="en-US" sz="1100" b="0" i="0">
              <a:solidFill>
                <a:sysClr val="windowText" lastClr="000000"/>
              </a:solidFill>
              <a:effectLst/>
              <a:latin typeface="+mn-lt"/>
              <a:ea typeface="+mn-ea"/>
              <a:cs typeface="+mn-cs"/>
            </a:rPr>
            <a:t>₦56,402.90 as a result of the strong</a:t>
          </a:r>
          <a:r>
            <a:rPr lang="en-US" sz="1100" b="0" i="0" baseline="0">
              <a:solidFill>
                <a:sysClr val="windowText" lastClr="000000"/>
              </a:solidFill>
              <a:effectLst/>
              <a:latin typeface="+mn-lt"/>
              <a:ea typeface="+mn-ea"/>
              <a:cs typeface="+mn-cs"/>
            </a:rPr>
            <a:t> demand from city followed by Kano where they made a total profit of </a:t>
          </a:r>
          <a:r>
            <a:rPr lang="en-US" sz="1100" b="0" i="0">
              <a:solidFill>
                <a:sysClr val="windowText" lastClr="000000"/>
              </a:solidFill>
              <a:effectLst/>
              <a:latin typeface="+mn-lt"/>
              <a:ea typeface="+mn-ea"/>
              <a:cs typeface="+mn-cs"/>
            </a:rPr>
            <a:t>₦52,631.18 and Port-Harcourt</a:t>
          </a:r>
          <a:r>
            <a:rPr lang="en-US" sz="1100" b="0" i="0" baseline="0">
              <a:solidFill>
                <a:sysClr val="windowText" lastClr="000000"/>
              </a:solidFill>
              <a:effectLst/>
              <a:latin typeface="+mn-lt"/>
              <a:ea typeface="+mn-ea"/>
              <a:cs typeface="+mn-cs"/>
            </a:rPr>
            <a:t> with a profit of </a:t>
          </a:r>
          <a:r>
            <a:rPr lang="en-US" sz="1100" b="0" i="0">
              <a:solidFill>
                <a:sysClr val="windowText" lastClr="000000"/>
              </a:solidFill>
              <a:effectLst/>
              <a:latin typeface="+mn-lt"/>
              <a:ea typeface="+mn-ea"/>
              <a:cs typeface="+mn-cs"/>
            </a:rPr>
            <a:t>₦52,160.69. They</a:t>
          </a:r>
          <a:r>
            <a:rPr lang="en-US" sz="1100" b="0" i="0" baseline="0">
              <a:solidFill>
                <a:sysClr val="windowText" lastClr="000000"/>
              </a:solidFill>
              <a:effectLst/>
              <a:latin typeface="+mn-lt"/>
              <a:ea typeface="+mn-ea"/>
              <a:cs typeface="+mn-cs"/>
            </a:rPr>
            <a:t> made good profit for thr business. Enugu is under-performing with low sales and low margins as they generated the lowest profit for the business making a total of </a:t>
          </a:r>
          <a:r>
            <a:rPr lang="en-US" sz="1100" b="0" i="0">
              <a:solidFill>
                <a:sysClr val="windowText" lastClr="000000"/>
              </a:solidFill>
              <a:effectLst/>
              <a:latin typeface="+mn-lt"/>
              <a:ea typeface="+mn-ea"/>
              <a:cs typeface="+mn-cs"/>
            </a:rPr>
            <a:t>₦44,293.67. Profit distribution is not equal across</a:t>
          </a:r>
          <a:r>
            <a:rPr lang="en-US" sz="1100" b="0" i="0" baseline="0">
              <a:solidFill>
                <a:sysClr val="windowText" lastClr="000000"/>
              </a:solidFill>
              <a:effectLst/>
              <a:latin typeface="+mn-lt"/>
              <a:ea typeface="+mn-ea"/>
              <a:cs typeface="+mn-cs"/>
            </a:rPr>
            <a:t> cities. The business depend heavily on Lagos.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ORDERS BY PAYMENT METHOD: The table shows that the customers prefer online payments as it has the highest count of online payments with the total count of 258, followed by cash payments with the total count of 246. The payment methods are well diversified. The gift cards made the lowest record of counts with a total of 230 orders made using the gift card payment. This could be because gift cards are not popular.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ORDERS BY REFERRAL SOURCE: The table shows that instagram is the bets marketing channel in the companyas it has gotten 259 total referrals. They get more referral and patronagefrom instagram and customers that they meet through instagram. They have gotten 250 referrals from their email channels, followed by google where they have 241 referral and order source. Their weakest referral source id the referral program.</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ysClr val="windowText" lastClr="000000"/>
              </a:solidFill>
              <a:effectLst/>
              <a:latin typeface="+mn-lt"/>
              <a:ea typeface="+mn-ea"/>
              <a:cs typeface="+mn-cs"/>
            </a:rPr>
            <a:t>ORDERS BY GENDER: The table shows that the company gets more orders from the male customers with a total count of 601 orders followed by the female customers with a total count of 599 orders. This shows that men buy more from the business. However, customer base is slightly evenly split between male and female as the products seems to appeal to both genders.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QUANTITY BY PRODUCTS: The table shows that the company sells more chairs thus making it their best-selling products, followed by printers and laptops as they also perform well, the analysis also shows that phones sell the lowest as it accounts for the lowest sold quantity of product. Analysis shows that office equipments sell more than electronics.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TOP 5 PRODUCTS: This table shows that out of the 7 products that the company sells they make more sales and revenue from chairs, printers, laptop, tablet and monitor, making them the company's top 5 selling products.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0</xdr:row>
      <xdr:rowOff>152400</xdr:rowOff>
    </xdr:from>
    <xdr:to>
      <xdr:col>19</xdr:col>
      <xdr:colOff>57150</xdr:colOff>
      <xdr:row>76</xdr:row>
      <xdr:rowOff>152400</xdr:rowOff>
    </xdr:to>
    <xdr:sp macro="" textlink="">
      <xdr:nvSpPr>
        <xdr:cNvPr id="2" name="Rectangle 1">
          <a:extLst>
            <a:ext uri="{FF2B5EF4-FFF2-40B4-BE49-F238E27FC236}">
              <a16:creationId xmlns:a16="http://schemas.microsoft.com/office/drawing/2014/main" id="{7FDF9F18-6198-DC73-0EEE-D7E0E01419B7}"/>
            </a:ext>
          </a:extLst>
        </xdr:cNvPr>
        <xdr:cNvSpPr/>
      </xdr:nvSpPr>
      <xdr:spPr>
        <a:xfrm>
          <a:off x="133350" y="152400"/>
          <a:ext cx="11506200" cy="13995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RECOMMENDATIONS</a:t>
          </a:r>
        </a:p>
        <a:p>
          <a:pPr algn="l"/>
          <a:endParaRPr lang="en-US" sz="1100" b="1">
            <a:solidFill>
              <a:schemeClr val="tx1"/>
            </a:solidFill>
          </a:endParaRPr>
        </a:p>
        <a:p>
          <a:pPr algn="l"/>
          <a:r>
            <a:rPr lang="en-US" sz="1100" b="0">
              <a:solidFill>
                <a:schemeClr val="tx1"/>
              </a:solidFill>
            </a:rPr>
            <a:t>MONTHLY</a:t>
          </a:r>
          <a:r>
            <a:rPr lang="en-US" sz="1100" b="0" baseline="0">
              <a:solidFill>
                <a:schemeClr val="tx1"/>
              </a:solidFill>
            </a:rPr>
            <a:t> SALES TREND: I recommend that the business should introduce targeted marketing campaigns and promotions during the July - September period to address the seasonal decline in sales. This could include reducing the too much percentage discounts during this season and use more free shipping promotions as free shipping drives the company's revenue more. I also recommend that they should curate bundles that could encourage clients to buy more and increase their revenue, or they can invest in profitable efficient advertising campaigns to maintain steady revenue during this season throughout the year.</a:t>
          </a:r>
        </a:p>
        <a:p>
          <a:pPr algn="l"/>
          <a:endParaRPr lang="en-US" sz="1100" b="0" baseline="0">
            <a:solidFill>
              <a:schemeClr val="tx1"/>
            </a:solidFill>
          </a:endParaRPr>
        </a:p>
        <a:p>
          <a:pPr algn="l"/>
          <a:r>
            <a:rPr lang="en-US" sz="1100" b="0" baseline="0">
              <a:solidFill>
                <a:schemeClr val="tx1"/>
              </a:solidFill>
            </a:rPr>
            <a:t>REVENUE BY PRODUCT: I recommend that the business should increase investment and inventory and marketing efforts for high-performing products such as chairs, printers and laptop to maximize revenue. They should invest more in quantity chairs, printers and laptops so that customers will not just buy but also self advertise the business and their products and refer customers because of the good quality thereby having the quality product speaking for the company. While, for the low-performing products like phones, the company should either stop investing in phones since they already have low-performing products like desk which generates the total revenue of </a:t>
          </a:r>
          <a:r>
            <a:rPr lang="en-US" sz="1100" b="0" i="0">
              <a:solidFill>
                <a:schemeClr val="tx1"/>
              </a:solidFill>
              <a:effectLst/>
              <a:latin typeface="+mn-lt"/>
              <a:ea typeface="+mn-ea"/>
              <a:cs typeface="+mn-cs"/>
            </a:rPr>
            <a:t>₦157,845 then take the money and invest in the high-performing products to increase revenue or they should consider promotional</a:t>
          </a:r>
          <a:r>
            <a:rPr lang="en-US" sz="1100" b="0" i="0" baseline="0">
              <a:solidFill>
                <a:schemeClr val="tx1"/>
              </a:solidFill>
              <a:effectLst/>
              <a:latin typeface="+mn-lt"/>
              <a:ea typeface="+mn-ea"/>
              <a:cs typeface="+mn-cs"/>
            </a:rPr>
            <a:t> discounts, product bundling or revenue pricing strategy so clients can afford it to improve sales and the store can still generate revenue.</a:t>
          </a:r>
        </a:p>
        <a:p>
          <a:pPr algn="l"/>
          <a:endParaRPr lang="en-US" sz="1100" b="0" i="0" baseline="0">
            <a:solidFill>
              <a:schemeClr val="tx1"/>
            </a:solidFill>
            <a:effectLst/>
            <a:latin typeface="+mn-lt"/>
            <a:ea typeface="+mn-ea"/>
            <a:cs typeface="+mn-cs"/>
          </a:endParaRPr>
        </a:p>
        <a:p>
          <a:pPr algn="l"/>
          <a:r>
            <a:rPr lang="en-US" sz="1100" b="0" i="0" baseline="0">
              <a:solidFill>
                <a:schemeClr val="tx1"/>
              </a:solidFill>
              <a:effectLst/>
              <a:latin typeface="+mn-lt"/>
              <a:ea typeface="+mn-ea"/>
              <a:cs typeface="+mn-cs"/>
            </a:rPr>
            <a:t>REVENUE BY CATEGORY: I recommend that since electronics generate the majority of revenue, the business should continue investing in this category through product expansion and effective marketing. However, this is an opportunity to grow the furniture category through promotions, improved product variety or better positioning.</a:t>
          </a:r>
        </a:p>
        <a:p>
          <a:pPr algn="l"/>
          <a:endParaRPr lang="en-US" sz="1100" b="0" i="0" baseline="0">
            <a:solidFill>
              <a:schemeClr val="tx1"/>
            </a:solidFill>
            <a:effectLst/>
            <a:latin typeface="+mn-lt"/>
            <a:ea typeface="+mn-ea"/>
            <a:cs typeface="+mn-cs"/>
          </a:endParaRPr>
        </a:p>
        <a:p>
          <a:pPr algn="l"/>
          <a:r>
            <a:rPr lang="en-US" sz="1100" b="0" i="0" baseline="0">
              <a:solidFill>
                <a:schemeClr val="tx1"/>
              </a:solidFill>
              <a:effectLst/>
              <a:latin typeface="+mn-lt"/>
              <a:ea typeface="+mn-ea"/>
              <a:cs typeface="+mn-cs"/>
            </a:rPr>
            <a:t>ORDER STATUS: I recommend that the business should investigate causes of the high cancellation and high returned orders and high pending orders as it could also be as a result of delivery delay, delays in order confirmation, product quality or incorrect orders and implement improvements in logistics, customer service and product descriptions to be more clear for clients to understand to reduce order failures.</a:t>
          </a:r>
        </a:p>
        <a:p>
          <a:pPr algn="l"/>
          <a:endParaRPr lang="en-US" sz="1100" b="0" i="0" baseline="0">
            <a:solidFill>
              <a:schemeClr val="tx1"/>
            </a:solidFill>
            <a:effectLst/>
            <a:latin typeface="+mn-lt"/>
            <a:ea typeface="+mn-ea"/>
            <a:cs typeface="+mn-cs"/>
          </a:endParaRPr>
        </a:p>
        <a:p>
          <a:pPr algn="l"/>
          <a:r>
            <a:rPr lang="en-US" sz="1100" b="0" i="0" baseline="0">
              <a:solidFill>
                <a:schemeClr val="tx1"/>
              </a:solidFill>
              <a:effectLst/>
              <a:latin typeface="+mn-lt"/>
              <a:ea typeface="+mn-ea"/>
              <a:cs typeface="+mn-cs"/>
            </a:rPr>
            <a:t>REVENUE BY COUPON: I recommend that the business should prioritize free shipping campaigns over discount-based promotions (SAVE10 &amp; WINTER15). I recommend they combine and use the 'NO COUPON' (Discount- based) and FREESHIP strategies for better results.</a:t>
          </a:r>
        </a:p>
        <a:p>
          <a:pPr algn="l"/>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REFERRAL (MARKETING CHANNELS): I recommend that the business should invest more in instagram and email marketing, as they drive the highest revenue. I also recommend that they do a survey and find out from the old customers why they do not refer the business to other people and improve as it could be as a result of product quality issues or lack of motivation to preach the product to other people, so the company can improve this strategy by introducing incentives on referral like referral bonuses or discounts after referral or loyalty customer packages after referral to encourage customers refer the business and it can increase performance for the business. This is important to achieve because referral is a less costly effective method for the company, they spend less and earn more.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GENDER: I recommend that the business should maintain a balanced marketing strategy targeting both genders. There is no need for heavy gender specific campaigns, but personalization could still improve engagement.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REVENUE BY CITY:  I recommend that the business should focus more marketing and logistics efforts and strategies in Lagos, Kano and Port-Harcourt to maximize revenues as these are the top three cities that generate high revenue for the company. While for lower-performing cities Enugu, the company should implement targeted promotions or awareness campaigns to increase market penetration and curate packages which can improve customer activity to boost sales.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PRODUCT: I recommend that the business should prioritize the high-profit products like chairs, printers, laptops and tablets through promotions and inventory expansion. For low-profit items like phones, pricing, cost structure or supplier agreements should be reviewed to improve profitability.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CATEGORY: I recommend the business should continue focusing on electronics as the primary profit driver while exploring strategies to improve profitability in the furniture category, such as cost reduction or premium pricing.</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MONTH: I recommend  that the business should introduce promotions, discounts and marketing campaigns between July - September to boost sales during the low-profit period. Inventory and marketing budgets should be increased before May and June to maximize profit during peak months. I suggest that they increase stock in the months where they make the highest profits and run promotions to drive high sales which can increase sales and increase profit in the months where they make low profit.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COUPON USAGE: Discounts don't always reduce profit sometimes they increase total sales thus increase profit. So for this reason, I recommend that the company should continue using coupon promotions especially the inexpensive coupon promotions as they drive higher overall profit for the company. The marketing campaigns should include coupon incentives to increase customer purchase and order frequency as they will be encouraged to purchase.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COUPON: I recommend that the business should focus more on the free shipping promotions for the customers rather than large percentage discounts, as free shipping appears to encourage purchases while maintaining profitability. I also recommend that high discount coupons like WINTER15 should be reviewed and reduced.</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REFERRAL SOURCE: I recommend that the company should improve the refrral source as it will cost the company less than the digital marketing gets to cost them hence, they should improve with referral incentives such as referral bonuses or discounts on next purchase after referral to increase its effctiveness. The company should also invest in instagram advertising and more on email marketing campaigns, as they also generate the highest profit.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PAYMENT METHOD: I recomend that the business should encourage online payments by offering small incentives such as discounts or loyalty points. This can improve transaction efficiency and potentitally increase profitablity.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PROFIT BY CITY: I recommend that the business should investigate why Enugu has low profit it could be as a result of too many discounts on products which causes losses for the business, high cost of shipping or the demand of products is low in the city after which they should increase marketing and promotions in Enugu to improve sales, reduce the cost of shipping from the freeship coupons, put in measures to encourage customers and potential customers in Enugu to increase demand of products. I also recommend that they expand inventory and fast delivery in Lagos since it generates the highest profit and maintain their strategy in Lagos. I also recommend that they focus advertising in Kano and Port-Harcourt since they are growing markets.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ORDERS BY PAYMENT METHOD: I recommend that the business should improve the online payment system more than it already is since most customers use it. They should also offer small discount incentives for debit and credit card payments to reduce cash handily, since we the economy is slowly migrating to a cashless economy. They should introduce gift card promotions or discounts to be given when customers use gift cards to make payment thus increase the gift card payment method usage.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ORDERS BY REFERRAL SOURCE: I recommend that the business should continue their instagram and email marketing campaigns and slightly increase the ads budget to reach more customers. They should also invest in google ads and SEO sincw google traffic is strong. Improve referral programs like give discount for referring friends.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ORDERS BY GENDER: I recommend that the company should target both genders equally as their market target and not only one gender, they should create product bundles target at both male and female customers using the neutral advertising strategy.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mn-lt"/>
              <a:ea typeface="+mn-ea"/>
              <a:cs typeface="+mn-cs"/>
            </a:rPr>
            <a:t>QUANTITY BY PRODUCTS: I recommend that the business increase stock for chairs, printers and laptops as it is the top 3 best selling products, they can also push the sale of desks by curating bundles like desk + chair and sell as office packages. I recommend that the stop selling phones. Since they also have tablet and monitor that sells low too, or they can reduce phone inventory or run promotions like ads to push the product and create awareness for it or review the pricing of the phone. I recommend that they focus on office/home office products more to increase revenue and profit.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baseline="0">
            <a:solidFill>
              <a:schemeClr val="tx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127000</xdr:colOff>
      <xdr:row>0</xdr:row>
      <xdr:rowOff>88900</xdr:rowOff>
    </xdr:from>
    <xdr:to>
      <xdr:col>19</xdr:col>
      <xdr:colOff>25400</xdr:colOff>
      <xdr:row>31</xdr:row>
      <xdr:rowOff>69850</xdr:rowOff>
    </xdr:to>
    <xdr:sp macro="" textlink="">
      <xdr:nvSpPr>
        <xdr:cNvPr id="2" name="Rectangle 1">
          <a:extLst>
            <a:ext uri="{FF2B5EF4-FFF2-40B4-BE49-F238E27FC236}">
              <a16:creationId xmlns:a16="http://schemas.microsoft.com/office/drawing/2014/main" id="{962BAFAE-CAC3-F1CF-6E5F-268D7A8E7323}"/>
            </a:ext>
          </a:extLst>
        </xdr:cNvPr>
        <xdr:cNvSpPr/>
      </xdr:nvSpPr>
      <xdr:spPr>
        <a:xfrm>
          <a:off x="127000" y="88900"/>
          <a:ext cx="11480800" cy="5689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INSIGHTS:</a:t>
          </a:r>
        </a:p>
        <a:p>
          <a:pPr algn="l"/>
          <a:r>
            <a:rPr lang="en-US" sz="1100" b="0">
              <a:solidFill>
                <a:sysClr val="windowText" lastClr="000000"/>
              </a:solidFill>
            </a:rPr>
            <a:t>1. Although</a:t>
          </a:r>
          <a:r>
            <a:rPr lang="en-US" sz="1100" b="0" baseline="0">
              <a:solidFill>
                <a:sysClr val="windowText" lastClr="000000"/>
              </a:solidFill>
            </a:rPr>
            <a:t> electronics generate the highest overall profit, furniture products like chairs individually generate the highest profit indicating strong performance at the product level within a smaller category.</a:t>
          </a:r>
        </a:p>
        <a:p>
          <a:pPr algn="l"/>
          <a:endParaRPr lang="en-US" sz="1100" b="0" baseline="0">
            <a:solidFill>
              <a:sysClr val="windowText" lastClr="000000"/>
            </a:solidFill>
          </a:endParaRPr>
        </a:p>
        <a:p>
          <a:pPr algn="l"/>
          <a:r>
            <a:rPr lang="en-US" sz="1100" b="0" baseline="0">
              <a:solidFill>
                <a:sysClr val="windowText" lastClr="000000"/>
              </a:solidFill>
            </a:rPr>
            <a:t>2. Lagos generated the highest profit making it the most important market for the business.</a:t>
          </a:r>
        </a:p>
        <a:p>
          <a:pPr algn="l"/>
          <a:endParaRPr lang="en-US" sz="1100" b="0" baseline="0">
            <a:solidFill>
              <a:sysClr val="windowText" lastClr="000000"/>
            </a:solidFill>
          </a:endParaRPr>
        </a:p>
        <a:p>
          <a:pPr algn="l"/>
          <a:r>
            <a:rPr lang="en-US" sz="1100" b="0" baseline="0">
              <a:solidFill>
                <a:sysClr val="windowText" lastClr="000000"/>
              </a:solidFill>
            </a:rPr>
            <a:t>3. Instagram is the most effective marketing channel and drives the highest number of orders.</a:t>
          </a:r>
        </a:p>
        <a:p>
          <a:pPr algn="l"/>
          <a:endParaRPr lang="en-US" sz="1100" b="0" baseline="0">
            <a:solidFill>
              <a:sysClr val="windowText" lastClr="000000"/>
            </a:solidFill>
          </a:endParaRPr>
        </a:p>
        <a:p>
          <a:pPr algn="l"/>
          <a:r>
            <a:rPr lang="en-US" sz="1100" b="0" baseline="0">
              <a:solidFill>
                <a:sysClr val="windowText" lastClr="000000"/>
              </a:solidFill>
            </a:rPr>
            <a:t>4. Chairs, Printers and Laptops are the best-selling products and should be prioritized in inventory and promotions.</a:t>
          </a:r>
        </a:p>
        <a:p>
          <a:pPr algn="l"/>
          <a:endParaRPr lang="en-US" sz="1100" b="0" baseline="0">
            <a:solidFill>
              <a:sysClr val="windowText" lastClr="000000"/>
            </a:solidFill>
          </a:endParaRPr>
        </a:p>
        <a:p>
          <a:pPr algn="l"/>
          <a:r>
            <a:rPr lang="en-US" sz="1100" b="0" baseline="0">
              <a:solidFill>
                <a:sysClr val="windowText" lastClr="000000"/>
              </a:solidFill>
            </a:rPr>
            <a:t>5. Customer purchases are evenly distributed between male and female customers.</a:t>
          </a:r>
        </a:p>
        <a:p>
          <a:pPr algn="l"/>
          <a:endParaRPr lang="en-US" sz="1100" b="0" baseline="0">
            <a:solidFill>
              <a:sysClr val="windowText" lastClr="000000"/>
            </a:solidFill>
          </a:endParaRPr>
        </a:p>
        <a:p>
          <a:pPr algn="l"/>
          <a:r>
            <a:rPr lang="en-US" sz="1100" b="0" baseline="0">
              <a:solidFill>
                <a:sysClr val="windowText" lastClr="000000"/>
              </a:solidFill>
            </a:rPr>
            <a:t>6. Online payment methods are the most preferred payment method among customers.</a:t>
          </a:r>
        </a:p>
        <a:p>
          <a:pPr algn="l"/>
          <a:endParaRPr lang="en-US" sz="1100" b="0" baseline="0">
            <a:solidFill>
              <a:sysClr val="windowText" lastClr="000000"/>
            </a:solidFill>
          </a:endParaRPr>
        </a:p>
        <a:p>
          <a:pPr algn="l"/>
          <a:r>
            <a:rPr lang="en-US" sz="1100" b="0" baseline="0">
              <a:solidFill>
                <a:sysClr val="windowText" lastClr="000000"/>
              </a:solidFill>
            </a:rPr>
            <a:t>7. Enugu generated the lowest profit, indictaing an opportunity for targeted marketing and promotions.</a:t>
          </a:r>
        </a:p>
        <a:p>
          <a:pPr algn="l"/>
          <a:endParaRPr lang="en-US" sz="1100" b="0" baseline="0">
            <a:solidFill>
              <a:sysClr val="windowText" lastClr="000000"/>
            </a:solidFill>
          </a:endParaRPr>
        </a:p>
        <a:p>
          <a:pPr algn="l"/>
          <a:r>
            <a:rPr lang="en-US" sz="1100" b="0" baseline="0">
              <a:solidFill>
                <a:sysClr val="windowText" lastClr="000000"/>
              </a:solidFill>
            </a:rPr>
            <a:t>8. Phones have the lowest sales quantity and may require discounts or marketing campaigns to improve performance.</a:t>
          </a:r>
        </a:p>
        <a:p>
          <a:pPr algn="l"/>
          <a:endParaRPr lang="en-US" sz="1100" b="0" baseline="0">
            <a:solidFill>
              <a:sysClr val="windowText" lastClr="000000"/>
            </a:solidFill>
          </a:endParaRPr>
        </a:p>
        <a:p>
          <a:pPr algn="l"/>
          <a:r>
            <a:rPr lang="en-US" sz="1100" b="0" baseline="0">
              <a:solidFill>
                <a:sysClr val="windowText" lastClr="000000"/>
              </a:solidFill>
            </a:rPr>
            <a:t>9. The companu has more cancelleed and returned orders than delivered orders.</a:t>
          </a:r>
        </a:p>
        <a:p>
          <a:pPr algn="l"/>
          <a:endParaRPr lang="en-US" sz="1100" b="0" baseline="0">
            <a:solidFill>
              <a:sysClr val="windowText" lastClr="000000"/>
            </a:solidFill>
          </a:endParaRPr>
        </a:p>
        <a:p>
          <a:pPr algn="l"/>
          <a:r>
            <a:rPr lang="en-US" sz="1100" b="0" baseline="0">
              <a:solidFill>
                <a:sysClr val="windowText" lastClr="000000"/>
              </a:solidFill>
            </a:rPr>
            <a:t>10. The company makes more profit from FREESHIP coupon and NO COUPON purchase.</a:t>
          </a:r>
        </a:p>
        <a:p>
          <a:pPr algn="l"/>
          <a:endParaRPr lang="en-US" sz="1100" b="0" baseline="0">
            <a:solidFill>
              <a:sysClr val="windowText" lastClr="000000"/>
            </a:solidFill>
          </a:endParaRPr>
        </a:p>
        <a:p>
          <a:pPr algn="l"/>
          <a:endParaRPr lang="en-US" sz="1100" b="0" baseline="0">
            <a:solidFill>
              <a:sysClr val="windowText" lastClr="000000"/>
            </a:solidFill>
          </a:endParaRPr>
        </a:p>
        <a:p>
          <a:pPr algn="l"/>
          <a:endParaRPr lang="en-US" sz="1100" b="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0</xdr:row>
      <xdr:rowOff>114300</xdr:rowOff>
    </xdr:from>
    <xdr:to>
      <xdr:col>19</xdr:col>
      <xdr:colOff>38100</xdr:colOff>
      <xdr:row>19</xdr:row>
      <xdr:rowOff>0</xdr:rowOff>
    </xdr:to>
    <xdr:sp macro="" textlink="">
      <xdr:nvSpPr>
        <xdr:cNvPr id="2" name="Rectangle 1">
          <a:extLst>
            <a:ext uri="{FF2B5EF4-FFF2-40B4-BE49-F238E27FC236}">
              <a16:creationId xmlns:a16="http://schemas.microsoft.com/office/drawing/2014/main" id="{3CE36633-2A91-D0FE-33EC-8BFB970C3FCD}"/>
            </a:ext>
          </a:extLst>
        </xdr:cNvPr>
        <xdr:cNvSpPr/>
      </xdr:nvSpPr>
      <xdr:spPr>
        <a:xfrm>
          <a:off x="152400" y="114300"/>
          <a:ext cx="11468100" cy="33845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DASHBOARD DESCRIPTION</a:t>
          </a:r>
        </a:p>
        <a:p>
          <a:pPr algn="l"/>
          <a:endParaRPr lang="en-US" sz="1100" b="1">
            <a:solidFill>
              <a:schemeClr val="tx1"/>
            </a:solidFill>
          </a:endParaRPr>
        </a:p>
        <a:p>
          <a:pPr algn="l"/>
          <a:r>
            <a:rPr lang="en-US" sz="1100" b="0">
              <a:solidFill>
                <a:schemeClr val="tx1"/>
              </a:solidFill>
            </a:rPr>
            <a:t>The</a:t>
          </a:r>
          <a:r>
            <a:rPr lang="en-US" sz="1100" b="0" baseline="0">
              <a:solidFill>
                <a:schemeClr val="tx1"/>
              </a:solidFill>
            </a:rPr>
            <a:t> online store sales dashboard was created to analyze sales performance, profitability, customer bahvior and product performance. The dashboard inclues KPIs, pivot charts, and slicers that allow interactive analysis by city, product, gender, payment method, referrsl source and coupon usage. </a:t>
          </a:r>
        </a:p>
        <a:p>
          <a:pPr algn="l"/>
          <a:endParaRPr lang="en-US" sz="1100" b="0" baseline="0">
            <a:solidFill>
              <a:schemeClr val="tx1"/>
            </a:solidFill>
          </a:endParaRPr>
        </a:p>
        <a:p>
          <a:pPr algn="l"/>
          <a:r>
            <a:rPr lang="en-US" sz="1100" b="0" baseline="0">
              <a:solidFill>
                <a:schemeClr val="tx1"/>
              </a:solidFill>
            </a:rPr>
            <a:t>The goal of the dashborad is to help the business understand where the revenue and profit are coming from, which products are best, and which marketing channels generate the most orders. The hlep their management to make data-driven decisions about marketing, inventory and sales strategy.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08.417998958335" createdVersion="8" refreshedVersion="8" minRefreshableVersion="3" recordCount="1200" xr:uid="{72A62166-D4FB-45C1-A847-AFB8ABDBF42D}">
  <cacheSource type="worksheet">
    <worksheetSource ref="A1:AR1201" sheet="Clean Data"/>
  </cacheSource>
  <cacheFields count="4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Order_ID" numFmtId="0">
      <sharedItems containsSemiMixedTypes="0" containsString="0" containsNumber="1" containsInteger="1" minValue="200000" maxValue="201199"/>
    </cacheField>
    <cacheField name="Date" numFmtId="164">
      <sharedItems containsSemiMixedTypes="0" containsNonDate="0" containsDate="1" containsString="0" minDate="2023-01-01T00:00:00" maxDate="2025-07-01T00:00:00"/>
    </cacheField>
    <cacheField name="Order Date" numFmtId="14">
      <sharedItems containsSemiMixedTypes="0" containsNonDate="0" containsDate="1" containsString="0" minDate="2023-01-01T00:00:00" maxDate="2025-07-01T00:00:00"/>
    </cacheField>
    <cacheField name="Order Year" numFmtId="0">
      <sharedItems containsSemiMixedTypes="0" containsString="0" containsNumber="1" containsInteger="1" minValue="2023" maxValue="2025"/>
    </cacheField>
    <cacheField name="Order Month" numFmtId="14">
      <sharedItems count="12">
        <s v="January"/>
        <s v="August"/>
        <s v="February"/>
        <s v="October"/>
        <s v="May"/>
        <s v="June"/>
        <s v="April"/>
        <s v="November"/>
        <s v="December"/>
        <s v="March"/>
        <s v="July"/>
        <s v="September"/>
      </sharedItems>
    </cacheField>
    <cacheField name="Order Day" numFmtId="14">
      <sharedItems/>
    </cacheField>
    <cacheField name="CustomerID" numFmtId="0">
      <sharedItems/>
    </cacheField>
    <cacheField name="Customer_ID" numFmtId="0">
      <sharedItems containsSemiMixedTypes="0" containsString="0" containsNumber="1" containsInteger="1" minValue="10002" maxValue="99904"/>
    </cacheField>
    <cacheField name="Product" numFmtId="0">
      <sharedItems/>
    </cacheField>
    <cacheField name="PRODUCTS"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Unit_Price" numFmtId="165">
      <sharedItems containsSemiMixedTypes="0" containsString="0" containsNumber="1" minValue="11.39" maxValue="699.93"/>
    </cacheField>
    <cacheField name="ShippingAddress" numFmtId="0">
      <sharedItems/>
    </cacheField>
    <cacheField name="Street Number" numFmtId="0">
      <sharedItems/>
    </cacheField>
    <cacheField name="Street Name" numFmtId="0">
      <sharedItems/>
    </cacheField>
    <cacheField name="PaymentMethod" numFmtId="0">
      <sharedItems/>
    </cacheField>
    <cacheField name="Payment_Method" numFmtId="0">
      <sharedItems count="5">
        <s v="Debit Card"/>
        <s v="Online"/>
        <s v="Credit Card"/>
        <s v="Gift Card"/>
        <s v="Cash"/>
      </sharedItems>
    </cacheField>
    <cacheField name="OrderStatus" numFmtId="0">
      <sharedItems/>
    </cacheField>
    <cacheField name="Order_Status" numFmtId="0">
      <sharedItems count="5">
        <s v="Shipped"/>
        <s v="Cancelled"/>
        <s v="Returned"/>
        <s v="Delivered"/>
        <s v="Pending"/>
      </sharedItems>
    </cacheField>
    <cacheField name="TrackingNumber" numFmtId="0">
      <sharedItems/>
    </cacheField>
    <cacheField name="Tracking_Number" numFmtId="0">
      <sharedItems/>
    </cacheField>
    <cacheField name="Items In Cart" numFmtId="0">
      <sharedItems containsSemiMixedTypes="0" containsString="0" containsNumber="1" containsInteger="1" minValue="1" maxValue="10"/>
    </cacheField>
    <cacheField name="CouponCode" numFmtId="0">
      <sharedItems containsBlank="1"/>
    </cacheField>
    <cacheField name="Coupon_Code" numFmtId="0">
      <sharedItems count="4">
        <s v="SAVE10"/>
        <s v="FREESHIP"/>
        <s v="NO COUPON"/>
        <s v="WINTER15"/>
      </sharedItems>
    </cacheField>
    <cacheField name="Coupon Usage" numFmtId="0">
      <sharedItems count="2">
        <s v="YES"/>
        <s v="NO"/>
      </sharedItems>
    </cacheField>
    <cacheField name="ReferralSource" numFmtId="0">
      <sharedItems/>
    </cacheField>
    <cacheField name="Referral_Source" numFmtId="0">
      <sharedItems count="5">
        <s v="Instagram"/>
        <s v="Referral"/>
        <s v="Email"/>
        <s v="Facebook"/>
        <s v="Google"/>
      </sharedItems>
    </cacheField>
    <cacheField name="TotalPrice" numFmtId="0">
      <sharedItems containsSemiMixedTypes="0" containsString="0" containsNumber="1" minValue="11.39" maxValue="3456.4"/>
    </cacheField>
    <cacheField name="Total_Price" numFmtId="165">
      <sharedItems containsSemiMixedTypes="0" containsString="0" containsNumber="1" minValue="11.39" maxValue="3456.4"/>
    </cacheField>
    <cacheField name="Revenue" numFmtId="165">
      <sharedItems containsSemiMixedTypes="0" containsString="0" containsNumber="1" minValue="11.39" maxValue="3456.3999999999996"/>
    </cacheField>
    <cacheField name="Customer Name" numFmtId="0">
      <sharedItems/>
    </cacheField>
    <cacheField name="Gender" numFmtId="0">
      <sharedItems containsBlank="1" count="3">
        <s v="Male"/>
        <s v="Female"/>
        <m u="1"/>
      </sharedItems>
    </cacheField>
    <cacheField name="Age" numFmtId="0">
      <sharedItems containsSemiMixedTypes="0" containsString="0" containsNumber="1" containsInteger="1" minValue="18" maxValue="60"/>
    </cacheField>
    <cacheField name="City" numFmtId="0">
      <sharedItems count="6">
        <s v="Lagos"/>
        <s v="Abuja"/>
        <s v="Enugu"/>
        <s v="Port-Harcourt"/>
        <s v="Kano"/>
        <s v="Owerri"/>
      </sharedItems>
    </cacheField>
    <cacheField name="Product Category" numFmtId="0">
      <sharedItems count="2">
        <s v="Electronics"/>
        <s v="Furniture"/>
      </sharedItems>
    </cacheField>
    <cacheField name="Discount" numFmtId="0">
      <sharedItems containsSemiMixedTypes="0" containsString="0" containsNumber="1" minValue="0" maxValue="0.15"/>
    </cacheField>
    <cacheField name="Discount Amount" numFmtId="165">
      <sharedItems containsSemiMixedTypes="0" containsString="0" containsNumber="1" minValue="0" maxValue="508.62"/>
    </cacheField>
    <cacheField name="Cost Per Unit" numFmtId="165">
      <sharedItems containsSemiMixedTypes="0" containsString="0" containsNumber="1" minValue="7.9729999999999999" maxValue="489.95099999999991"/>
    </cacheField>
    <cacheField name="Total Cost Price" numFmtId="165">
      <sharedItems containsSemiMixedTypes="0" containsString="0" containsNumber="1" minValue="7.9729999999999999" maxValue="2419.4799999999996"/>
    </cacheField>
    <cacheField name=" Net Revenue" numFmtId="165">
      <sharedItems containsSemiMixedTypes="0" containsString="0" containsNumber="1" minValue="9.6814999999999998" maxValue="3390.9500000000003"/>
    </cacheField>
    <cacheField name="Profit" numFmtId="165">
      <sharedItems containsSemiMixedTypes="0" containsString="0" containsNumber="1" minValue="1.7084999999999999" maxValue="1017.2850000000003"/>
    </cacheField>
    <cacheField name="Profit Margin" numFmtId="9">
      <sharedItems containsSemiMixedTypes="0" containsString="0" containsNumber="1" minValue="1.2142857142857142" maxValue="1.428571428571429"/>
    </cacheField>
  </cacheFields>
  <extLst>
    <ext xmlns:x14="http://schemas.microsoft.com/office/spreadsheetml/2009/9/main" uri="{725AE2AE-9491-48be-B2B4-4EB974FC3084}">
      <x14:pivotCacheDefinition pivotCacheId="1711843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n v="200000"/>
    <d v="2023-01-04T00:00:00"/>
    <d v="2023-01-04T00:00:00"/>
    <n v="2023"/>
    <x v="0"/>
    <s v="Wednesday"/>
    <s v="C72649"/>
    <n v="72649"/>
    <s v="Monitor"/>
    <x v="0"/>
    <n v="5"/>
    <n v="570.62"/>
    <n v="570.62"/>
    <s v="928 Main St"/>
    <s v="928"/>
    <s v="Main St"/>
    <s v="Debit Card"/>
    <x v="0"/>
    <s v="Shipped"/>
    <x v="0"/>
    <s v="TRK37947903"/>
    <s v="37947903"/>
    <n v="7"/>
    <s v="SAVE10"/>
    <x v="0"/>
    <x v="0"/>
    <s v="Instagram"/>
    <x v="0"/>
    <n v="2853.1"/>
    <n v="2853.1"/>
    <n v="2853.1"/>
    <s v="Customer_2"/>
    <x v="0"/>
    <n v="40"/>
    <x v="0"/>
    <x v="0"/>
    <n v="0.1"/>
    <n v="285.31"/>
    <n v="399.43399999999997"/>
    <n v="1997.1699999999998"/>
    <n v="2567.79"/>
    <n v="570.62000000000012"/>
    <n v="1.2857142857142858"/>
  </r>
  <r>
    <x v="1"/>
    <n v="200001"/>
    <d v="2024-08-23T00:00:00"/>
    <d v="2024-08-23T00:00:00"/>
    <n v="2024"/>
    <x v="1"/>
    <s v="Friday"/>
    <s v="C75739"/>
    <n v="75739"/>
    <s v="Phone"/>
    <x v="1"/>
    <n v="2"/>
    <n v="151.35"/>
    <n v="151.35"/>
    <s v="823 Main St"/>
    <s v="823"/>
    <s v="Main St"/>
    <s v="Online"/>
    <x v="1"/>
    <s v="Shipped"/>
    <x v="0"/>
    <s v="TRK91186779"/>
    <s v="91186779"/>
    <n v="3"/>
    <s v="SAVE10"/>
    <x v="0"/>
    <x v="0"/>
    <s v="Referral"/>
    <x v="1"/>
    <n v="302.7"/>
    <n v="302.7"/>
    <n v="302.7"/>
    <s v="Customer_3"/>
    <x v="1"/>
    <n v="44"/>
    <x v="1"/>
    <x v="0"/>
    <n v="0.1"/>
    <n v="30.27"/>
    <n v="105.94499999999999"/>
    <n v="211.89"/>
    <n v="272.43"/>
    <n v="60.54000000000002"/>
    <n v="1.2857142857142858"/>
  </r>
  <r>
    <x v="2"/>
    <n v="200002"/>
    <d v="2024-02-27T00:00:00"/>
    <d v="2024-02-27T00:00:00"/>
    <n v="2024"/>
    <x v="2"/>
    <s v="Tuesday"/>
    <s v="C81728"/>
    <n v="81728"/>
    <s v="Tablet"/>
    <x v="2"/>
    <n v="5"/>
    <n v="550.67999999999995"/>
    <n v="550.67999999999995"/>
    <s v="512 Main St"/>
    <s v="512"/>
    <s v="Main St"/>
    <s v="Credit Card"/>
    <x v="2"/>
    <s v="Cancelled"/>
    <x v="1"/>
    <s v="TRK42903982"/>
    <s v="42903982"/>
    <n v="8"/>
    <s v="FREESHIP"/>
    <x v="1"/>
    <x v="0"/>
    <s v="Email"/>
    <x v="2"/>
    <n v="2753.4"/>
    <n v="2753.4"/>
    <n v="2753.3999999999996"/>
    <s v="Customer_4"/>
    <x v="1"/>
    <n v="25"/>
    <x v="1"/>
    <x v="0"/>
    <n v="0"/>
    <n v="0"/>
    <n v="385.47599999999994"/>
    <n v="1927.3799999999997"/>
    <n v="2753.3999999999996"/>
    <n v="826.02"/>
    <n v="1.4285714285714286"/>
  </r>
  <r>
    <x v="3"/>
    <n v="200003"/>
    <d v="2023-10-15T00:00:00"/>
    <d v="2023-10-15T00:00:00"/>
    <n v="2023"/>
    <x v="3"/>
    <s v="Sunday"/>
    <s v="C33540"/>
    <n v="33540"/>
    <s v="Chair"/>
    <x v="3"/>
    <n v="1"/>
    <n v="273.19"/>
    <n v="273.19"/>
    <s v="275 Main St"/>
    <s v="275"/>
    <s v="Main St"/>
    <s v="Debit Card"/>
    <x v="0"/>
    <s v="Returned"/>
    <x v="2"/>
    <s v="TRK62788070"/>
    <s v="62788070"/>
    <n v="5"/>
    <s v="SAVE10"/>
    <x v="0"/>
    <x v="0"/>
    <s v="Facebook"/>
    <x v="3"/>
    <n v="273.19"/>
    <n v="273.19"/>
    <n v="273.19"/>
    <s v="Customer_5"/>
    <x v="1"/>
    <n v="46"/>
    <x v="2"/>
    <x v="1"/>
    <n v="0.1"/>
    <n v="27.319000000000003"/>
    <n v="191.23299999999998"/>
    <n v="191.23299999999998"/>
    <n v="245.87099999999998"/>
    <n v="54.638000000000005"/>
    <n v="1.2857142857142858"/>
  </r>
  <r>
    <x v="4"/>
    <n v="200004"/>
    <d v="2025-05-08T00:00:00"/>
    <d v="2025-05-08T00:00:00"/>
    <n v="2025"/>
    <x v="4"/>
    <s v="Thursday"/>
    <s v="C81840"/>
    <n v="81840"/>
    <s v="Printer"/>
    <x v="4"/>
    <n v="4"/>
    <n v="626.01"/>
    <n v="626.01"/>
    <s v="668 Main St"/>
    <s v="668"/>
    <s v="Main St"/>
    <s v="Online"/>
    <x v="1"/>
    <s v="Delivered"/>
    <x v="3"/>
    <s v="TRK29241424"/>
    <s v="29241424"/>
    <n v="8"/>
    <s v="SAVE10"/>
    <x v="0"/>
    <x v="0"/>
    <s v="Email"/>
    <x v="2"/>
    <n v="2504.04"/>
    <n v="2504.04"/>
    <n v="2504.04"/>
    <s v="Customer_6"/>
    <x v="0"/>
    <n v="55"/>
    <x v="1"/>
    <x v="0"/>
    <n v="0.1"/>
    <n v="250.404"/>
    <n v="438.20699999999999"/>
    <n v="1752.828"/>
    <n v="2253.636"/>
    <n v="500.80799999999999"/>
    <n v="1.2857142857142858"/>
  </r>
  <r>
    <x v="5"/>
    <n v="200005"/>
    <d v="2023-10-23T00:00:00"/>
    <d v="2023-10-23T00:00:00"/>
    <n v="2023"/>
    <x v="3"/>
    <s v="Monday"/>
    <s v="C37249"/>
    <n v="37249"/>
    <s v="Phone"/>
    <x v="1"/>
    <n v="2"/>
    <n v="245.86"/>
    <n v="245.86"/>
    <s v="934 Main St"/>
    <s v="934"/>
    <s v="Main St"/>
    <s v="Credit Card"/>
    <x v="2"/>
    <s v="Shipped"/>
    <x v="0"/>
    <s v="TRK72976927"/>
    <s v="72976927"/>
    <n v="4"/>
    <s v="SAVE10"/>
    <x v="0"/>
    <x v="0"/>
    <s v="Instagram"/>
    <x v="0"/>
    <n v="491.72"/>
    <n v="491.72"/>
    <n v="491.72"/>
    <s v="Customer_7"/>
    <x v="1"/>
    <n v="18"/>
    <x v="3"/>
    <x v="0"/>
    <n v="0.1"/>
    <n v="49.172000000000004"/>
    <n v="172.102"/>
    <n v="344.20400000000001"/>
    <n v="442.548"/>
    <n v="98.343999999999994"/>
    <n v="1.2857142857142856"/>
  </r>
  <r>
    <x v="6"/>
    <n v="200006"/>
    <d v="2025-06-17T00:00:00"/>
    <d v="2025-06-17T00:00:00"/>
    <n v="2025"/>
    <x v="5"/>
    <s v="Tuesday"/>
    <s v="C83492"/>
    <n v="83492"/>
    <s v="Laptop"/>
    <x v="5"/>
    <n v="1"/>
    <n v="664.42"/>
    <n v="664.42"/>
    <s v="986 Main St"/>
    <s v="986"/>
    <s v="Main St"/>
    <s v="Gift Card"/>
    <x v="3"/>
    <s v="Returned"/>
    <x v="2"/>
    <s v="TRK96417362"/>
    <s v="96417362"/>
    <n v="6"/>
    <s v="SAVE10"/>
    <x v="0"/>
    <x v="0"/>
    <s v="Facebook"/>
    <x v="3"/>
    <n v="664.42"/>
    <n v="664.42"/>
    <n v="664.42"/>
    <s v="Customer_8"/>
    <x v="1"/>
    <n v="33"/>
    <x v="4"/>
    <x v="0"/>
    <n v="0.1"/>
    <n v="66.441999999999993"/>
    <n v="465.09399999999994"/>
    <n v="465.09399999999994"/>
    <n v="597.97799999999995"/>
    <n v="132.88400000000001"/>
    <n v="1.2857142857142858"/>
  </r>
  <r>
    <x v="7"/>
    <n v="200007"/>
    <d v="2023-05-12T00:00:00"/>
    <d v="2023-05-12T00:00:00"/>
    <n v="2023"/>
    <x v="4"/>
    <s v="Friday"/>
    <s v="C41460"/>
    <n v="41460"/>
    <s v="Monitor"/>
    <x v="0"/>
    <n v="5"/>
    <n v="149.55000000000001"/>
    <n v="149.55000000000001"/>
    <s v="706 Main St"/>
    <s v="706"/>
    <s v="Main St"/>
    <s v="Cash"/>
    <x v="4"/>
    <s v="Shipped"/>
    <x v="0"/>
    <s v="TRK78809193"/>
    <s v="78809193"/>
    <n v="9"/>
    <s v="FREESHIP"/>
    <x v="1"/>
    <x v="0"/>
    <s v="Facebook"/>
    <x v="3"/>
    <n v="747.75"/>
    <n v="747.75"/>
    <n v="747.75"/>
    <s v="Customer_9"/>
    <x v="1"/>
    <n v="59"/>
    <x v="5"/>
    <x v="0"/>
    <n v="0"/>
    <n v="0"/>
    <n v="104.685"/>
    <n v="523.42499999999995"/>
    <n v="747.75"/>
    <n v="224.32500000000005"/>
    <n v="1.4285714285714286"/>
  </r>
  <r>
    <x v="8"/>
    <n v="200008"/>
    <d v="2025-04-02T00:00:00"/>
    <d v="2025-04-02T00:00:00"/>
    <n v="2025"/>
    <x v="6"/>
    <s v="Wednesday"/>
    <s v="C26817"/>
    <n v="26817"/>
    <s v="Phone"/>
    <x v="1"/>
    <n v="2"/>
    <n v="134.28"/>
    <n v="134.28"/>
    <s v="904 Main St"/>
    <s v="904"/>
    <s v="Main St"/>
    <s v="Gift Card"/>
    <x v="3"/>
    <s v="Cancelled"/>
    <x v="1"/>
    <s v="TRK61042692"/>
    <s v="61042692"/>
    <n v="2"/>
    <m/>
    <x v="2"/>
    <x v="1"/>
    <s v="Email"/>
    <x v="2"/>
    <n v="268.56"/>
    <n v="268.56"/>
    <n v="268.56"/>
    <s v="Customer_10"/>
    <x v="0"/>
    <n v="41"/>
    <x v="3"/>
    <x v="0"/>
    <n v="0"/>
    <n v="0"/>
    <n v="93.995999999999995"/>
    <n v="187.99199999999999"/>
    <n v="268.56"/>
    <n v="80.568000000000012"/>
    <n v="1.4285714285714286"/>
  </r>
  <r>
    <x v="9"/>
    <n v="200009"/>
    <d v="2023-11-21T00:00:00"/>
    <d v="2023-11-21T00:00:00"/>
    <n v="2023"/>
    <x v="7"/>
    <s v="Tuesday"/>
    <s v="C31946"/>
    <n v="31946"/>
    <s v="Desk"/>
    <x v="6"/>
    <n v="4"/>
    <n v="509.38"/>
    <n v="509.38"/>
    <s v="102 Main St"/>
    <s v="102"/>
    <s v="Main St"/>
    <s v="Credit Card"/>
    <x v="2"/>
    <s v="Shipped"/>
    <x v="0"/>
    <s v="TRK33478363"/>
    <s v="33478363"/>
    <n v="6"/>
    <s v="SAVE10"/>
    <x v="0"/>
    <x v="0"/>
    <s v="Google"/>
    <x v="4"/>
    <n v="2037.52"/>
    <n v="2037.52"/>
    <n v="2037.52"/>
    <s v="Customer_11"/>
    <x v="1"/>
    <n v="56"/>
    <x v="4"/>
    <x v="1"/>
    <n v="0.1"/>
    <n v="203.75200000000001"/>
    <n v="356.56599999999997"/>
    <n v="1426.2639999999999"/>
    <n v="1833.768"/>
    <n v="407.50400000000013"/>
    <n v="1.2857142857142858"/>
  </r>
  <r>
    <x v="10"/>
    <n v="200010"/>
    <d v="2023-12-29T00:00:00"/>
    <d v="2023-12-29T00:00:00"/>
    <n v="2023"/>
    <x v="8"/>
    <s v="Friday"/>
    <s v="C43443"/>
    <n v="43443"/>
    <s v="Tablet"/>
    <x v="2"/>
    <n v="5"/>
    <n v="625.97"/>
    <n v="625.97"/>
    <s v="333 Main St"/>
    <s v="333"/>
    <s v="Main St"/>
    <s v="Credit Card"/>
    <x v="2"/>
    <s v="Returned"/>
    <x v="2"/>
    <s v="TRK98859248"/>
    <s v="98859248"/>
    <n v="9"/>
    <s v="WINTER15"/>
    <x v="3"/>
    <x v="0"/>
    <s v="Instagram"/>
    <x v="0"/>
    <n v="3129.85"/>
    <n v="3129.85"/>
    <n v="3129.8500000000004"/>
    <s v="Customer_12"/>
    <x v="1"/>
    <n v="21"/>
    <x v="4"/>
    <x v="0"/>
    <n v="0.15"/>
    <n v="469.47749999999996"/>
    <n v="438.17899999999997"/>
    <n v="2190.895"/>
    <n v="2660.3725000000004"/>
    <n v="469.47750000000042"/>
    <n v="1.2142857142857144"/>
  </r>
  <r>
    <x v="11"/>
    <n v="200011"/>
    <d v="2024-02-17T00:00:00"/>
    <d v="2024-02-17T00:00:00"/>
    <n v="2024"/>
    <x v="2"/>
    <s v="Saturday"/>
    <s v="C93861"/>
    <n v="93861"/>
    <s v="Monitor"/>
    <x v="0"/>
    <n v="3"/>
    <n v="49.14"/>
    <n v="49.14"/>
    <s v="831 Main St"/>
    <s v="831"/>
    <s v="Main St"/>
    <s v="Online"/>
    <x v="1"/>
    <s v="Returned"/>
    <x v="2"/>
    <s v="TRK48234646"/>
    <s v="48234646"/>
    <n v="7"/>
    <s v="SAVE10"/>
    <x v="0"/>
    <x v="0"/>
    <s v="Email"/>
    <x v="2"/>
    <n v="147.41999999999999"/>
    <n v="147.41999999999999"/>
    <n v="147.42000000000002"/>
    <s v="Customer_13"/>
    <x v="1"/>
    <n v="19"/>
    <x v="0"/>
    <x v="0"/>
    <n v="0.1"/>
    <n v="14.741999999999999"/>
    <n v="34.397999999999996"/>
    <n v="103.19399999999999"/>
    <n v="132.67800000000003"/>
    <n v="29.484000000000037"/>
    <n v="1.285714285714286"/>
  </r>
  <r>
    <x v="12"/>
    <n v="200012"/>
    <d v="2024-10-15T00:00:00"/>
    <d v="2024-10-15T00:00:00"/>
    <n v="2024"/>
    <x v="3"/>
    <s v="Tuesday"/>
    <s v="C38785"/>
    <n v="38785"/>
    <s v="Monitor"/>
    <x v="0"/>
    <n v="2"/>
    <n v="180.5"/>
    <n v="180.5"/>
    <s v="179 Main St"/>
    <s v="179"/>
    <s v="Main St"/>
    <s v="Debit Card"/>
    <x v="0"/>
    <s v="Pending"/>
    <x v="4"/>
    <s v="TRK20419991"/>
    <s v="20419991"/>
    <n v="6"/>
    <s v="FREESHIP"/>
    <x v="1"/>
    <x v="0"/>
    <s v="Referral"/>
    <x v="1"/>
    <n v="361"/>
    <n v="361"/>
    <n v="361"/>
    <s v="Customer_14"/>
    <x v="1"/>
    <n v="27"/>
    <x v="2"/>
    <x v="0"/>
    <n v="0"/>
    <n v="0"/>
    <n v="126.35"/>
    <n v="252.7"/>
    <n v="361"/>
    <n v="108.30000000000001"/>
    <n v="1.4285714285714286"/>
  </r>
  <r>
    <x v="13"/>
    <n v="200013"/>
    <d v="2023-08-30T00:00:00"/>
    <d v="2023-08-30T00:00:00"/>
    <n v="2023"/>
    <x v="1"/>
    <s v="Wednesday"/>
    <s v="C88348"/>
    <n v="88348"/>
    <s v="Laptop"/>
    <x v="5"/>
    <n v="3"/>
    <n v="201.49"/>
    <n v="201.49"/>
    <s v="903 Main St"/>
    <s v="903"/>
    <s v="Main St"/>
    <s v="Credit Card"/>
    <x v="2"/>
    <s v="Returned"/>
    <x v="2"/>
    <s v="TRK81913874"/>
    <s v="81913874"/>
    <n v="4"/>
    <s v="FREESHIP"/>
    <x v="1"/>
    <x v="0"/>
    <s v="Facebook"/>
    <x v="3"/>
    <n v="604.47"/>
    <n v="604.47"/>
    <n v="604.47"/>
    <s v="Customer_15"/>
    <x v="1"/>
    <n v="40"/>
    <x v="2"/>
    <x v="0"/>
    <n v="0"/>
    <n v="0"/>
    <n v="141.04300000000001"/>
    <n v="423.12900000000002"/>
    <n v="604.47"/>
    <n v="181.34100000000001"/>
    <n v="1.4285714285714286"/>
  </r>
  <r>
    <x v="14"/>
    <n v="200014"/>
    <d v="2023-03-27T00:00:00"/>
    <d v="2023-03-27T00:00:00"/>
    <n v="2023"/>
    <x v="9"/>
    <s v="Monday"/>
    <s v="C98474"/>
    <n v="98474"/>
    <s v="Tablet"/>
    <x v="2"/>
    <n v="2"/>
    <n v="393.33"/>
    <n v="393.33"/>
    <s v="980 Main St"/>
    <s v="980"/>
    <s v="Main St"/>
    <s v="Debit Card"/>
    <x v="0"/>
    <s v="Pending"/>
    <x v="4"/>
    <s v="TRK79186539"/>
    <s v="79186539"/>
    <n v="3"/>
    <s v="SAVE10"/>
    <x v="0"/>
    <x v="0"/>
    <s v="Instagram"/>
    <x v="0"/>
    <n v="786.66"/>
    <n v="786.66"/>
    <n v="786.66"/>
    <s v="Customer_16"/>
    <x v="0"/>
    <n v="19"/>
    <x v="5"/>
    <x v="0"/>
    <n v="0.1"/>
    <n v="78.665999999999997"/>
    <n v="275.33099999999996"/>
    <n v="550.66199999999992"/>
    <n v="707.99399999999991"/>
    <n v="157.33199999999999"/>
    <n v="1.2857142857142858"/>
  </r>
  <r>
    <x v="15"/>
    <n v="200015"/>
    <d v="2023-07-17T00:00:00"/>
    <d v="2023-07-17T00:00:00"/>
    <n v="2023"/>
    <x v="10"/>
    <s v="Monday"/>
    <s v="C39416"/>
    <n v="39416"/>
    <s v="Printer"/>
    <x v="4"/>
    <n v="1"/>
    <n v="473.96"/>
    <n v="473.96"/>
    <s v="942 Main St"/>
    <s v="942"/>
    <s v="Main St"/>
    <s v="Cash"/>
    <x v="4"/>
    <s v="Delivered"/>
    <x v="3"/>
    <s v="TRK54930938"/>
    <s v="54930938"/>
    <n v="3"/>
    <m/>
    <x v="2"/>
    <x v="1"/>
    <s v="Google"/>
    <x v="4"/>
    <n v="473.96"/>
    <n v="473.96"/>
    <n v="473.96"/>
    <s v="Customer_17"/>
    <x v="1"/>
    <n v="38"/>
    <x v="4"/>
    <x v="0"/>
    <n v="0"/>
    <n v="0"/>
    <n v="331.77199999999999"/>
    <n v="331.77199999999999"/>
    <n v="473.96"/>
    <n v="142.18799999999999"/>
    <n v="1.4285714285714286"/>
  </r>
  <r>
    <x v="16"/>
    <n v="200016"/>
    <d v="2023-01-24T00:00:00"/>
    <d v="2023-01-24T00:00:00"/>
    <n v="2023"/>
    <x v="0"/>
    <s v="Tuesday"/>
    <s v="C28976"/>
    <n v="28976"/>
    <s v="Printer"/>
    <x v="4"/>
    <n v="2"/>
    <n v="533.80999999999995"/>
    <n v="533.80999999999995"/>
    <s v="914 Main St"/>
    <s v="914"/>
    <s v="Main St"/>
    <s v="Credit Card"/>
    <x v="2"/>
    <s v="Pending"/>
    <x v="4"/>
    <s v="TRK13194259"/>
    <s v="13194259"/>
    <n v="3"/>
    <s v="FREESHIP"/>
    <x v="1"/>
    <x v="0"/>
    <s v="Email"/>
    <x v="2"/>
    <n v="1067.6199999999999"/>
    <n v="1067.6199999999999"/>
    <n v="1067.6199999999999"/>
    <s v="Customer_18"/>
    <x v="0"/>
    <n v="51"/>
    <x v="5"/>
    <x v="0"/>
    <n v="0"/>
    <n v="0"/>
    <n v="373.66699999999992"/>
    <n v="747.33399999999983"/>
    <n v="1067.6199999999999"/>
    <n v="320.28600000000006"/>
    <n v="1.4285714285714288"/>
  </r>
  <r>
    <x v="17"/>
    <n v="200017"/>
    <d v="2024-03-02T00:00:00"/>
    <d v="2024-03-02T00:00:00"/>
    <n v="2024"/>
    <x v="9"/>
    <s v="Saturday"/>
    <s v="C60672"/>
    <n v="60672"/>
    <s v="Tablet"/>
    <x v="2"/>
    <n v="1"/>
    <n v="423.4"/>
    <n v="423.4"/>
    <s v="382 Main St"/>
    <s v="382"/>
    <s v="Main St"/>
    <s v="Debit Card"/>
    <x v="0"/>
    <s v="Shipped"/>
    <x v="0"/>
    <s v="TRK11972116"/>
    <s v="11972116"/>
    <n v="3"/>
    <m/>
    <x v="2"/>
    <x v="1"/>
    <s v="Referral"/>
    <x v="1"/>
    <n v="423.4"/>
    <n v="423.4"/>
    <n v="423.4"/>
    <s v="Customer_19"/>
    <x v="0"/>
    <n v="37"/>
    <x v="5"/>
    <x v="0"/>
    <n v="0"/>
    <n v="0"/>
    <n v="296.37999999999994"/>
    <n v="296.37999999999994"/>
    <n v="423.4"/>
    <n v="127.02000000000004"/>
    <n v="1.4285714285714288"/>
  </r>
  <r>
    <x v="18"/>
    <n v="200018"/>
    <d v="2025-03-26T00:00:00"/>
    <d v="2025-03-26T00:00:00"/>
    <n v="2025"/>
    <x v="9"/>
    <s v="Wednesday"/>
    <s v="C84329"/>
    <n v="84329"/>
    <s v="Desk"/>
    <x v="6"/>
    <n v="1"/>
    <n v="431.44"/>
    <n v="431.44"/>
    <s v="891 Main St"/>
    <s v="891"/>
    <s v="Main St"/>
    <s v="Gift Card"/>
    <x v="3"/>
    <s v="Pending"/>
    <x v="4"/>
    <s v="TRK65191045"/>
    <s v="65191045"/>
    <n v="3"/>
    <s v="SAVE10"/>
    <x v="0"/>
    <x v="0"/>
    <s v="Facebook"/>
    <x v="3"/>
    <n v="431.44"/>
    <n v="431.44"/>
    <n v="431.44"/>
    <s v="Customer_20"/>
    <x v="1"/>
    <n v="25"/>
    <x v="5"/>
    <x v="1"/>
    <n v="0.1"/>
    <n v="43.144000000000005"/>
    <n v="302.00799999999998"/>
    <n v="302.00799999999998"/>
    <n v="388.29599999999999"/>
    <n v="86.288000000000011"/>
    <n v="1.2857142857142858"/>
  </r>
  <r>
    <x v="19"/>
    <n v="200019"/>
    <d v="2023-01-23T00:00:00"/>
    <d v="2023-01-23T00:00:00"/>
    <n v="2023"/>
    <x v="0"/>
    <s v="Monday"/>
    <s v="C14552"/>
    <n v="14552"/>
    <s v="Monitor"/>
    <x v="0"/>
    <n v="5"/>
    <n v="224"/>
    <n v="224"/>
    <s v="273 Main St"/>
    <s v="273"/>
    <s v="Main St"/>
    <s v="Cash"/>
    <x v="4"/>
    <s v="Returned"/>
    <x v="2"/>
    <s v="TRK59101365"/>
    <s v="59101365"/>
    <n v="9"/>
    <s v="SAVE10"/>
    <x v="0"/>
    <x v="0"/>
    <s v="Google"/>
    <x v="4"/>
    <n v="1120"/>
    <n v="1120"/>
    <n v="1120"/>
    <s v="Customer_21"/>
    <x v="1"/>
    <n v="57"/>
    <x v="1"/>
    <x v="0"/>
    <n v="0.1"/>
    <n v="112"/>
    <n v="156.79999999999998"/>
    <n v="783.99999999999989"/>
    <n v="1008"/>
    <n v="224.00000000000011"/>
    <n v="1.2857142857142858"/>
  </r>
  <r>
    <x v="20"/>
    <n v="200020"/>
    <d v="2023-05-08T00:00:00"/>
    <d v="2023-05-08T00:00:00"/>
    <n v="2023"/>
    <x v="4"/>
    <s v="Monday"/>
    <s v="C54829"/>
    <n v="54829"/>
    <s v="Chair"/>
    <x v="3"/>
    <n v="5"/>
    <n v="62.51"/>
    <n v="62.51"/>
    <s v="587 Main St"/>
    <s v="587"/>
    <s v="Main St"/>
    <s v="Cash"/>
    <x v="4"/>
    <s v="Pending"/>
    <x v="4"/>
    <s v="TRK16718651"/>
    <s v="16718651"/>
    <n v="9"/>
    <s v="WINTER15"/>
    <x v="3"/>
    <x v="0"/>
    <s v="Instagram"/>
    <x v="0"/>
    <n v="312.55"/>
    <n v="312.55"/>
    <n v="312.55"/>
    <s v="Customer_22"/>
    <x v="1"/>
    <n v="30"/>
    <x v="5"/>
    <x v="1"/>
    <n v="0.15"/>
    <n v="46.8825"/>
    <n v="43.756999999999998"/>
    <n v="218.785"/>
    <n v="265.66750000000002"/>
    <n v="46.882500000000022"/>
    <n v="1.2142857142857144"/>
  </r>
  <r>
    <x v="21"/>
    <n v="200021"/>
    <d v="2024-11-17T00:00:00"/>
    <d v="2024-11-17T00:00:00"/>
    <n v="2024"/>
    <x v="7"/>
    <s v="Sunday"/>
    <s v="C99023"/>
    <n v="99023"/>
    <s v="Monitor"/>
    <x v="0"/>
    <n v="4"/>
    <n v="342.95"/>
    <n v="342.95"/>
    <s v="569 Main St"/>
    <s v="569"/>
    <s v="Main St"/>
    <s v="Cash"/>
    <x v="4"/>
    <s v="Delivered"/>
    <x v="3"/>
    <s v="TRK52646983"/>
    <s v="52646983"/>
    <n v="6"/>
    <m/>
    <x v="2"/>
    <x v="1"/>
    <s v="Google"/>
    <x v="4"/>
    <n v="1371.8"/>
    <n v="1371.8"/>
    <n v="1371.8"/>
    <s v="Customer_23"/>
    <x v="0"/>
    <n v="57"/>
    <x v="2"/>
    <x v="0"/>
    <n v="0"/>
    <n v="0"/>
    <n v="240.06499999999997"/>
    <n v="960.25999999999988"/>
    <n v="1371.8"/>
    <n v="411.54000000000008"/>
    <n v="1.4285714285714286"/>
  </r>
  <r>
    <x v="22"/>
    <n v="200022"/>
    <d v="2023-01-29T00:00:00"/>
    <d v="2023-01-29T00:00:00"/>
    <n v="2023"/>
    <x v="0"/>
    <s v="Sunday"/>
    <s v="C34416"/>
    <n v="34416"/>
    <s v="Monitor"/>
    <x v="0"/>
    <n v="2"/>
    <n v="49.62"/>
    <n v="49.62"/>
    <s v="633 Main St"/>
    <s v="633"/>
    <s v="Main St"/>
    <s v="Online"/>
    <x v="1"/>
    <s v="Pending"/>
    <x v="4"/>
    <s v="TRK75937350"/>
    <s v="75937350"/>
    <n v="2"/>
    <s v="SAVE10"/>
    <x v="0"/>
    <x v="0"/>
    <s v="Google"/>
    <x v="4"/>
    <n v="99.24"/>
    <n v="99.24"/>
    <n v="99.24"/>
    <s v="Customer_24"/>
    <x v="0"/>
    <n v="38"/>
    <x v="2"/>
    <x v="0"/>
    <n v="0.1"/>
    <n v="9.9239999999999995"/>
    <n v="34.733999999999995"/>
    <n v="69.467999999999989"/>
    <n v="89.316000000000003"/>
    <n v="19.848000000000013"/>
    <n v="1.285714285714286"/>
  </r>
  <r>
    <x v="23"/>
    <n v="200023"/>
    <d v="2025-04-09T00:00:00"/>
    <d v="2025-04-09T00:00:00"/>
    <n v="2025"/>
    <x v="6"/>
    <s v="Wednesday"/>
    <s v="C42372"/>
    <n v="42372"/>
    <s v="Phone"/>
    <x v="1"/>
    <n v="4"/>
    <n v="273.25"/>
    <n v="273.25"/>
    <s v="755 Main St"/>
    <s v="755"/>
    <s v="Main St"/>
    <s v="Debit Card"/>
    <x v="0"/>
    <s v="Cancelled"/>
    <x v="1"/>
    <s v="TRK36168083"/>
    <s v="36168083"/>
    <n v="5"/>
    <s v="FREESHIP"/>
    <x v="1"/>
    <x v="0"/>
    <s v="Referral"/>
    <x v="1"/>
    <n v="1093"/>
    <n v="1093"/>
    <n v="1093"/>
    <s v="Customer_25"/>
    <x v="0"/>
    <n v="39"/>
    <x v="1"/>
    <x v="0"/>
    <n v="0"/>
    <n v="0"/>
    <n v="191.27499999999998"/>
    <n v="765.09999999999991"/>
    <n v="1093"/>
    <n v="327.90000000000009"/>
    <n v="1.4285714285714288"/>
  </r>
  <r>
    <x v="24"/>
    <n v="200024"/>
    <d v="2024-10-30T00:00:00"/>
    <d v="2024-10-30T00:00:00"/>
    <n v="2024"/>
    <x v="3"/>
    <s v="Wednesday"/>
    <s v="C17470"/>
    <n v="17470"/>
    <s v="Laptop"/>
    <x v="5"/>
    <n v="2"/>
    <n v="230.95"/>
    <n v="230.95"/>
    <s v="956 Main St"/>
    <s v="956"/>
    <s v="Main St"/>
    <s v="Online"/>
    <x v="1"/>
    <s v="Delivered"/>
    <x v="3"/>
    <s v="TRK28775057"/>
    <s v="28775057"/>
    <n v="3"/>
    <s v="WINTER15"/>
    <x v="3"/>
    <x v="0"/>
    <s v="Referral"/>
    <x v="1"/>
    <n v="461.9"/>
    <n v="461.9"/>
    <n v="461.9"/>
    <s v="Customer_26"/>
    <x v="0"/>
    <n v="51"/>
    <x v="4"/>
    <x v="0"/>
    <n v="0.15"/>
    <n v="69.284999999999997"/>
    <n v="161.66499999999999"/>
    <n v="323.33"/>
    <n v="392.61500000000001"/>
    <n v="69.285000000000025"/>
    <n v="1.2142857142857144"/>
  </r>
  <r>
    <x v="25"/>
    <n v="200025"/>
    <d v="2024-07-24T00:00:00"/>
    <d v="2024-07-24T00:00:00"/>
    <n v="2024"/>
    <x v="10"/>
    <s v="Wednesday"/>
    <s v="C42577"/>
    <n v="42577"/>
    <s v="Monitor"/>
    <x v="0"/>
    <n v="1"/>
    <n v="399.98"/>
    <n v="399.98"/>
    <s v="709 Main St"/>
    <s v="709"/>
    <s v="Main St"/>
    <s v="Debit Card"/>
    <x v="0"/>
    <s v="Delivered"/>
    <x v="3"/>
    <s v="TRK69423327"/>
    <s v="69423327"/>
    <n v="3"/>
    <s v="WINTER15"/>
    <x v="3"/>
    <x v="0"/>
    <s v="Email"/>
    <x v="2"/>
    <n v="399.98"/>
    <n v="399.98"/>
    <n v="399.98"/>
    <s v="Customer_27"/>
    <x v="1"/>
    <n v="41"/>
    <x v="3"/>
    <x v="0"/>
    <n v="0.15"/>
    <n v="59.997"/>
    <n v="279.98599999999999"/>
    <n v="279.98599999999999"/>
    <n v="339.983"/>
    <n v="59.997000000000014"/>
    <n v="1.2142857142857144"/>
  </r>
  <r>
    <x v="26"/>
    <n v="200026"/>
    <d v="2024-03-06T00:00:00"/>
    <d v="2024-03-06T00:00:00"/>
    <n v="2024"/>
    <x v="9"/>
    <s v="Wednesday"/>
    <s v="C21944"/>
    <n v="21944"/>
    <s v="Laptop"/>
    <x v="5"/>
    <n v="5"/>
    <n v="59.55"/>
    <n v="59.55"/>
    <s v="296 Main St"/>
    <s v="296"/>
    <s v="Main St"/>
    <s v="Online"/>
    <x v="1"/>
    <s v="Delivered"/>
    <x v="3"/>
    <s v="TRK80276812"/>
    <s v="80276812"/>
    <n v="6"/>
    <m/>
    <x v="2"/>
    <x v="1"/>
    <s v="Referral"/>
    <x v="1"/>
    <n v="297.75"/>
    <n v="297.75"/>
    <n v="297.75"/>
    <s v="Customer_28"/>
    <x v="1"/>
    <n v="53"/>
    <x v="1"/>
    <x v="0"/>
    <n v="0"/>
    <n v="0"/>
    <n v="41.684999999999995"/>
    <n v="208.42499999999998"/>
    <n v="297.75"/>
    <n v="89.325000000000017"/>
    <n v="1.4285714285714286"/>
  </r>
  <r>
    <x v="27"/>
    <n v="200027"/>
    <d v="2024-02-22T00:00:00"/>
    <d v="2024-02-22T00:00:00"/>
    <n v="2024"/>
    <x v="2"/>
    <s v="Thursday"/>
    <s v="C97593"/>
    <n v="97593"/>
    <s v="Printer"/>
    <x v="4"/>
    <n v="1"/>
    <n v="472.74"/>
    <n v="472.74"/>
    <s v="881 Main St"/>
    <s v="881"/>
    <s v="Main St"/>
    <s v="Online"/>
    <x v="1"/>
    <s v="Shipped"/>
    <x v="0"/>
    <s v="TRK89117573"/>
    <s v="89117573"/>
    <n v="6"/>
    <s v="WINTER15"/>
    <x v="3"/>
    <x v="0"/>
    <s v="Google"/>
    <x v="4"/>
    <n v="472.74"/>
    <n v="472.74"/>
    <n v="472.74"/>
    <s v="Customer_29"/>
    <x v="1"/>
    <n v="23"/>
    <x v="3"/>
    <x v="0"/>
    <n v="0.15"/>
    <n v="70.911000000000001"/>
    <n v="330.91800000000001"/>
    <n v="330.91800000000001"/>
    <n v="401.82900000000001"/>
    <n v="70.911000000000001"/>
    <n v="1.2142857142857142"/>
  </r>
  <r>
    <x v="28"/>
    <n v="200028"/>
    <d v="2023-11-21T00:00:00"/>
    <d v="2023-11-21T00:00:00"/>
    <n v="2023"/>
    <x v="7"/>
    <s v="Tuesday"/>
    <s v="C59823"/>
    <n v="59823"/>
    <s v="Phone"/>
    <x v="1"/>
    <n v="4"/>
    <n v="160.07"/>
    <n v="160.07"/>
    <s v="568 Main St"/>
    <s v="568"/>
    <s v="Main St"/>
    <s v="Online"/>
    <x v="1"/>
    <s v="Pending"/>
    <x v="4"/>
    <s v="TRK65895539"/>
    <s v="65895539"/>
    <n v="5"/>
    <m/>
    <x v="2"/>
    <x v="1"/>
    <s v="Email"/>
    <x v="2"/>
    <n v="640.28"/>
    <n v="640.28"/>
    <n v="640.28"/>
    <s v="Customer_30"/>
    <x v="1"/>
    <n v="49"/>
    <x v="1"/>
    <x v="0"/>
    <n v="0"/>
    <n v="0"/>
    <n v="112.04899999999999"/>
    <n v="448.19599999999997"/>
    <n v="640.28"/>
    <n v="192.084"/>
    <n v="1.4285714285714286"/>
  </r>
  <r>
    <x v="29"/>
    <n v="200029"/>
    <d v="2024-09-20T00:00:00"/>
    <d v="2024-09-20T00:00:00"/>
    <n v="2024"/>
    <x v="11"/>
    <s v="Friday"/>
    <s v="C33260"/>
    <n v="33260"/>
    <s v="Desk"/>
    <x v="6"/>
    <n v="3"/>
    <n v="423.53"/>
    <n v="423.53"/>
    <s v="930 Main St"/>
    <s v="930"/>
    <s v="Main St"/>
    <s v="Credit Card"/>
    <x v="2"/>
    <s v="Delivered"/>
    <x v="3"/>
    <s v="TRK59744090"/>
    <s v="59744090"/>
    <n v="6"/>
    <s v="SAVE10"/>
    <x v="0"/>
    <x v="0"/>
    <s v="Referral"/>
    <x v="1"/>
    <n v="1270.5899999999999"/>
    <n v="1270.5899999999999"/>
    <n v="1270.5899999999999"/>
    <s v="Customer_31"/>
    <x v="0"/>
    <n v="52"/>
    <x v="0"/>
    <x v="1"/>
    <n v="0.1"/>
    <n v="127.059"/>
    <n v="296.47099999999995"/>
    <n v="889.41299999999978"/>
    <n v="1143.5309999999999"/>
    <n v="254.11800000000017"/>
    <n v="1.285714285714286"/>
  </r>
  <r>
    <x v="30"/>
    <n v="200030"/>
    <d v="2025-03-22T00:00:00"/>
    <d v="2025-03-22T00:00:00"/>
    <n v="2025"/>
    <x v="9"/>
    <s v="Saturday"/>
    <s v="C44267"/>
    <n v="44267"/>
    <s v="Monitor"/>
    <x v="0"/>
    <n v="2"/>
    <n v="426.7"/>
    <n v="426.7"/>
    <s v="895 Main St"/>
    <s v="895"/>
    <s v="Main St"/>
    <s v="Online"/>
    <x v="1"/>
    <s v="Pending"/>
    <x v="4"/>
    <s v="TRK54751444"/>
    <s v="54751444"/>
    <n v="5"/>
    <s v="SAVE10"/>
    <x v="0"/>
    <x v="0"/>
    <s v="Referral"/>
    <x v="1"/>
    <n v="853.4"/>
    <n v="853.4"/>
    <n v="853.4"/>
    <s v="Customer_32"/>
    <x v="0"/>
    <n v="52"/>
    <x v="0"/>
    <x v="0"/>
    <n v="0.1"/>
    <n v="85.34"/>
    <n v="298.69"/>
    <n v="597.38"/>
    <n v="768.06"/>
    <n v="170.67999999999995"/>
    <n v="1.2857142857142856"/>
  </r>
  <r>
    <x v="31"/>
    <n v="200031"/>
    <d v="2023-06-30T00:00:00"/>
    <d v="2023-06-30T00:00:00"/>
    <n v="2023"/>
    <x v="5"/>
    <s v="Friday"/>
    <s v="C26445"/>
    <n v="26445"/>
    <s v="Chair"/>
    <x v="3"/>
    <n v="3"/>
    <n v="500.08"/>
    <n v="500.08"/>
    <s v="996 Main St"/>
    <s v="996"/>
    <s v="Main St"/>
    <s v="Debit Card"/>
    <x v="0"/>
    <s v="Returned"/>
    <x v="2"/>
    <s v="TRK31229981"/>
    <s v="31229981"/>
    <n v="6"/>
    <m/>
    <x v="2"/>
    <x v="1"/>
    <s v="Facebook"/>
    <x v="3"/>
    <n v="1500.24"/>
    <n v="1500.24"/>
    <n v="1500.24"/>
    <s v="Customer_33"/>
    <x v="1"/>
    <n v="52"/>
    <x v="3"/>
    <x v="1"/>
    <n v="0"/>
    <n v="0"/>
    <n v="350.05599999999998"/>
    <n v="1050.1679999999999"/>
    <n v="1500.24"/>
    <n v="450.07200000000012"/>
    <n v="1.4285714285714288"/>
  </r>
  <r>
    <x v="32"/>
    <n v="200032"/>
    <d v="2023-05-01T00:00:00"/>
    <d v="2023-05-01T00:00:00"/>
    <n v="2023"/>
    <x v="4"/>
    <s v="Monday"/>
    <s v="C12388"/>
    <n v="12388"/>
    <s v="Tablet"/>
    <x v="2"/>
    <n v="5"/>
    <n v="536.72"/>
    <n v="536.72"/>
    <s v="830 Main St"/>
    <s v="830"/>
    <s v="Main St"/>
    <s v="Cash"/>
    <x v="4"/>
    <s v="Delivered"/>
    <x v="3"/>
    <s v="TRK99261395"/>
    <s v="99261395"/>
    <n v="10"/>
    <m/>
    <x v="2"/>
    <x v="1"/>
    <s v="Email"/>
    <x v="2"/>
    <n v="2683.6"/>
    <n v="2683.6"/>
    <n v="2683.6000000000004"/>
    <s v="Customer_34"/>
    <x v="1"/>
    <n v="26"/>
    <x v="3"/>
    <x v="0"/>
    <n v="0"/>
    <n v="0"/>
    <n v="375.70400000000001"/>
    <n v="1878.52"/>
    <n v="2683.6000000000004"/>
    <n v="805.08000000000038"/>
    <n v="1.4285714285714288"/>
  </r>
  <r>
    <x v="33"/>
    <n v="200033"/>
    <d v="2023-06-05T00:00:00"/>
    <d v="2023-06-05T00:00:00"/>
    <n v="2023"/>
    <x v="5"/>
    <s v="Monday"/>
    <s v="C52184"/>
    <n v="52184"/>
    <s v="Chair"/>
    <x v="3"/>
    <n v="1"/>
    <n v="162.77000000000001"/>
    <n v="162.77000000000001"/>
    <s v="912 Main St"/>
    <s v="912"/>
    <s v="Main St"/>
    <s v="Online"/>
    <x v="1"/>
    <s v="Cancelled"/>
    <x v="1"/>
    <s v="TRK73312471"/>
    <s v="73312471"/>
    <n v="4"/>
    <s v="WINTER15"/>
    <x v="3"/>
    <x v="0"/>
    <s v="Facebook"/>
    <x v="3"/>
    <n v="162.77000000000001"/>
    <n v="162.77000000000001"/>
    <n v="162.77000000000001"/>
    <s v="Customer_35"/>
    <x v="1"/>
    <n v="56"/>
    <x v="5"/>
    <x v="1"/>
    <n v="0.15"/>
    <n v="24.415500000000002"/>
    <n v="113.93899999999999"/>
    <n v="113.93899999999999"/>
    <n v="138.3545"/>
    <n v="24.415500000000009"/>
    <n v="1.2142857142857144"/>
  </r>
  <r>
    <x v="34"/>
    <n v="200034"/>
    <d v="2023-01-07T00:00:00"/>
    <d v="2023-01-07T00:00:00"/>
    <n v="2023"/>
    <x v="0"/>
    <s v="Saturday"/>
    <s v="C67195"/>
    <n v="67195"/>
    <s v="Chair"/>
    <x v="3"/>
    <n v="4"/>
    <n v="576.52"/>
    <n v="576.52"/>
    <s v="926 Main St"/>
    <s v="926"/>
    <s v="Main St"/>
    <s v="Credit Card"/>
    <x v="2"/>
    <s v="Pending"/>
    <x v="4"/>
    <s v="TRK55467915"/>
    <s v="55467915"/>
    <n v="5"/>
    <s v="WINTER15"/>
    <x v="3"/>
    <x v="0"/>
    <s v="Facebook"/>
    <x v="3"/>
    <n v="2306.08"/>
    <n v="2306.08"/>
    <n v="2306.08"/>
    <s v="Customer_36"/>
    <x v="0"/>
    <n v="23"/>
    <x v="5"/>
    <x v="1"/>
    <n v="0.15"/>
    <n v="345.91199999999998"/>
    <n v="403.56399999999996"/>
    <n v="1614.2559999999999"/>
    <n v="1960.1679999999999"/>
    <n v="345.91200000000003"/>
    <n v="1.2142857142857144"/>
  </r>
  <r>
    <x v="35"/>
    <n v="200035"/>
    <d v="2024-12-07T00:00:00"/>
    <d v="2024-12-07T00:00:00"/>
    <n v="2024"/>
    <x v="8"/>
    <s v="Saturday"/>
    <s v="C50304"/>
    <n v="50304"/>
    <s v="Monitor"/>
    <x v="0"/>
    <n v="2"/>
    <n v="465.15"/>
    <n v="465.15"/>
    <s v="128 Main St"/>
    <s v="128"/>
    <s v="Main St"/>
    <s v="Online"/>
    <x v="1"/>
    <s v="Shipped"/>
    <x v="0"/>
    <s v="TRK46850888"/>
    <s v="46850888"/>
    <n v="2"/>
    <s v="SAVE10"/>
    <x v="0"/>
    <x v="0"/>
    <s v="Facebook"/>
    <x v="3"/>
    <n v="930.3"/>
    <n v="930.3"/>
    <n v="930.3"/>
    <s v="Customer_37"/>
    <x v="1"/>
    <n v="49"/>
    <x v="4"/>
    <x v="0"/>
    <n v="0.1"/>
    <n v="93.03"/>
    <n v="325.60499999999996"/>
    <n v="651.20999999999992"/>
    <n v="837.27"/>
    <n v="186.06000000000006"/>
    <n v="1.2857142857142858"/>
  </r>
  <r>
    <x v="36"/>
    <n v="200036"/>
    <d v="2025-05-08T00:00:00"/>
    <d v="2025-05-08T00:00:00"/>
    <n v="2025"/>
    <x v="4"/>
    <s v="Thursday"/>
    <s v="C59337"/>
    <n v="59337"/>
    <s v="Laptop"/>
    <x v="5"/>
    <n v="2"/>
    <n v="534.42999999999995"/>
    <n v="534.42999999999995"/>
    <s v="465 Main St"/>
    <s v="465"/>
    <s v="Main St"/>
    <s v="Debit Card"/>
    <x v="0"/>
    <s v="Pending"/>
    <x v="4"/>
    <s v="TRK50961250"/>
    <s v="50961250"/>
    <n v="5"/>
    <m/>
    <x v="2"/>
    <x v="1"/>
    <s v="Facebook"/>
    <x v="3"/>
    <n v="1068.8599999999999"/>
    <n v="1068.8599999999999"/>
    <n v="1068.8599999999999"/>
    <s v="Customer_38"/>
    <x v="0"/>
    <n v="43"/>
    <x v="3"/>
    <x v="0"/>
    <n v="0"/>
    <n v="0"/>
    <n v="374.10099999999994"/>
    <n v="748.20199999999988"/>
    <n v="1068.8599999999999"/>
    <n v="320.65800000000002"/>
    <n v="1.4285714285714286"/>
  </r>
  <r>
    <x v="37"/>
    <n v="200037"/>
    <d v="2024-10-14T00:00:00"/>
    <d v="2024-10-14T00:00:00"/>
    <n v="2024"/>
    <x v="3"/>
    <s v="Monday"/>
    <s v="C10054"/>
    <n v="10054"/>
    <s v="Laptop"/>
    <x v="5"/>
    <n v="2"/>
    <n v="76.739999999999995"/>
    <n v="76.739999999999995"/>
    <s v="409 Main St"/>
    <s v="409"/>
    <s v="Main St"/>
    <s v="Cash"/>
    <x v="4"/>
    <s v="Returned"/>
    <x v="2"/>
    <s v="TRK94005261"/>
    <s v="94005261"/>
    <n v="7"/>
    <s v="SAVE10"/>
    <x v="0"/>
    <x v="0"/>
    <s v="Instagram"/>
    <x v="0"/>
    <n v="153.47999999999999"/>
    <n v="153.47999999999999"/>
    <n v="153.47999999999999"/>
    <s v="Customer_39"/>
    <x v="1"/>
    <n v="54"/>
    <x v="5"/>
    <x v="0"/>
    <n v="0.1"/>
    <n v="15.347999999999999"/>
    <n v="53.717999999999996"/>
    <n v="107.43599999999999"/>
    <n v="138.13200000000001"/>
    <n v="30.696000000000012"/>
    <n v="1.2857142857142858"/>
  </r>
  <r>
    <x v="38"/>
    <n v="200038"/>
    <d v="2024-12-19T00:00:00"/>
    <d v="2024-12-19T00:00:00"/>
    <n v="2024"/>
    <x v="8"/>
    <s v="Thursday"/>
    <s v="C15924"/>
    <n v="15924"/>
    <s v="Laptop"/>
    <x v="5"/>
    <n v="1"/>
    <n v="245.89"/>
    <n v="245.89"/>
    <s v="549 Main St"/>
    <s v="549"/>
    <s v="Main St"/>
    <s v="Debit Card"/>
    <x v="0"/>
    <s v="Delivered"/>
    <x v="3"/>
    <s v="TRK14835975"/>
    <s v="14835975"/>
    <n v="3"/>
    <s v="SAVE10"/>
    <x v="0"/>
    <x v="0"/>
    <s v="Google"/>
    <x v="4"/>
    <n v="245.89"/>
    <n v="245.89"/>
    <n v="245.89"/>
    <s v="Customer_40"/>
    <x v="1"/>
    <n v="40"/>
    <x v="2"/>
    <x v="0"/>
    <n v="0.1"/>
    <n v="24.588999999999999"/>
    <n v="172.12299999999999"/>
    <n v="172.12299999999999"/>
    <n v="221.30099999999999"/>
    <n v="49.177999999999997"/>
    <n v="1.2857142857142858"/>
  </r>
  <r>
    <x v="39"/>
    <n v="200039"/>
    <d v="2025-02-27T00:00:00"/>
    <d v="2025-02-27T00:00:00"/>
    <n v="2025"/>
    <x v="2"/>
    <s v="Thursday"/>
    <s v="C96664"/>
    <n v="96664"/>
    <s v="Printer"/>
    <x v="4"/>
    <n v="3"/>
    <n v="256.45999999999998"/>
    <n v="256.45999999999998"/>
    <s v="666 Main St"/>
    <s v="666"/>
    <s v="Main St"/>
    <s v="Credit Card"/>
    <x v="2"/>
    <s v="Delivered"/>
    <x v="3"/>
    <s v="TRK85508960"/>
    <s v="85508960"/>
    <n v="4"/>
    <s v="SAVE10"/>
    <x v="0"/>
    <x v="0"/>
    <s v="Referral"/>
    <x v="1"/>
    <n v="769.37999999999988"/>
    <n v="769.37999999999988"/>
    <n v="769.37999999999988"/>
    <s v="Customer_41"/>
    <x v="0"/>
    <n v="24"/>
    <x v="1"/>
    <x v="0"/>
    <n v="0.1"/>
    <n v="76.937999999999988"/>
    <n v="179.52199999999996"/>
    <n v="538.56599999999992"/>
    <n v="692.44199999999989"/>
    <n v="153.87599999999998"/>
    <n v="1.2857142857142858"/>
  </r>
  <r>
    <x v="40"/>
    <n v="200040"/>
    <d v="2023-08-20T00:00:00"/>
    <d v="2023-08-20T00:00:00"/>
    <n v="2023"/>
    <x v="1"/>
    <s v="Sunday"/>
    <s v="C84766"/>
    <n v="84766"/>
    <s v="Desk"/>
    <x v="6"/>
    <n v="2"/>
    <n v="344.02"/>
    <n v="344.02"/>
    <s v="267 Main St"/>
    <s v="267"/>
    <s v="Main St"/>
    <s v="Online"/>
    <x v="1"/>
    <s v="Delivered"/>
    <x v="3"/>
    <s v="TRK78967923"/>
    <s v="78967923"/>
    <n v="4"/>
    <s v="FREESHIP"/>
    <x v="1"/>
    <x v="0"/>
    <s v="Instagram"/>
    <x v="0"/>
    <n v="688.04"/>
    <n v="688.04"/>
    <n v="688.04"/>
    <s v="Customer_42"/>
    <x v="0"/>
    <n v="58"/>
    <x v="2"/>
    <x v="1"/>
    <n v="0"/>
    <n v="0"/>
    <n v="240.81399999999996"/>
    <n v="481.62799999999993"/>
    <n v="688.04"/>
    <n v="206.41200000000003"/>
    <n v="1.4285714285714286"/>
  </r>
  <r>
    <x v="41"/>
    <n v="200041"/>
    <d v="2023-12-05T00:00:00"/>
    <d v="2023-12-05T00:00:00"/>
    <n v="2023"/>
    <x v="8"/>
    <s v="Tuesday"/>
    <s v="C20212"/>
    <n v="20212"/>
    <s v="Monitor"/>
    <x v="0"/>
    <n v="3"/>
    <n v="611.45000000000005"/>
    <n v="611.45000000000005"/>
    <s v="657 Main St"/>
    <s v="657"/>
    <s v="Main St"/>
    <s v="Gift Card"/>
    <x v="3"/>
    <s v="Pending"/>
    <x v="4"/>
    <s v="TRK69733327"/>
    <s v="69733327"/>
    <n v="4"/>
    <s v="FREESHIP"/>
    <x v="1"/>
    <x v="0"/>
    <s v="Instagram"/>
    <x v="0"/>
    <n v="1834.35"/>
    <n v="1834.35"/>
    <n v="1834.3500000000001"/>
    <s v="Customer_43"/>
    <x v="0"/>
    <n v="37"/>
    <x v="5"/>
    <x v="0"/>
    <n v="0"/>
    <n v="0"/>
    <n v="428.01499999999999"/>
    <n v="1284.0450000000001"/>
    <n v="1834.3500000000001"/>
    <n v="550.30500000000006"/>
    <n v="1.4285714285714286"/>
  </r>
  <r>
    <x v="42"/>
    <n v="200042"/>
    <d v="2024-05-06T00:00:00"/>
    <d v="2024-05-06T00:00:00"/>
    <n v="2024"/>
    <x v="4"/>
    <s v="Monday"/>
    <s v="C28712"/>
    <n v="28712"/>
    <s v="Printer"/>
    <x v="4"/>
    <n v="2"/>
    <n v="151.66"/>
    <n v="151.66"/>
    <s v="980 Main St"/>
    <s v="980"/>
    <s v="Main St"/>
    <s v="Cash"/>
    <x v="4"/>
    <s v="Cancelled"/>
    <x v="1"/>
    <s v="TRK40772558"/>
    <s v="40772558"/>
    <n v="6"/>
    <m/>
    <x v="2"/>
    <x v="1"/>
    <s v="Instagram"/>
    <x v="0"/>
    <n v="303.32"/>
    <n v="303.32"/>
    <n v="303.32"/>
    <s v="Customer_44"/>
    <x v="1"/>
    <n v="23"/>
    <x v="3"/>
    <x v="0"/>
    <n v="0"/>
    <n v="0"/>
    <n v="106.16199999999999"/>
    <n v="212.32399999999998"/>
    <n v="303.32"/>
    <n v="90.996000000000009"/>
    <n v="1.4285714285714286"/>
  </r>
  <r>
    <x v="43"/>
    <n v="200043"/>
    <d v="2023-12-14T00:00:00"/>
    <d v="2023-12-14T00:00:00"/>
    <n v="2023"/>
    <x v="8"/>
    <s v="Thursday"/>
    <s v="C60572"/>
    <n v="60572"/>
    <s v="Chair"/>
    <x v="3"/>
    <n v="3"/>
    <n v="499.21"/>
    <n v="499.21"/>
    <s v="871 Main St"/>
    <s v="871"/>
    <s v="Main St"/>
    <s v="Online"/>
    <x v="1"/>
    <s v="Cancelled"/>
    <x v="1"/>
    <s v="TRK20351666"/>
    <s v="20351666"/>
    <n v="8"/>
    <m/>
    <x v="2"/>
    <x v="1"/>
    <s v="Instagram"/>
    <x v="0"/>
    <n v="1497.63"/>
    <n v="1497.63"/>
    <n v="1497.6299999999999"/>
    <s v="Customer_45"/>
    <x v="0"/>
    <n v="56"/>
    <x v="4"/>
    <x v="1"/>
    <n v="0"/>
    <n v="0"/>
    <n v="349.44699999999995"/>
    <n v="1048.3409999999999"/>
    <n v="1497.6299999999999"/>
    <n v="449.28899999999999"/>
    <n v="1.4285714285714286"/>
  </r>
  <r>
    <x v="44"/>
    <n v="200044"/>
    <d v="2025-04-21T00:00:00"/>
    <d v="2025-04-21T00:00:00"/>
    <n v="2025"/>
    <x v="6"/>
    <s v="Monday"/>
    <s v="C73225"/>
    <n v="73225"/>
    <s v="Phone"/>
    <x v="1"/>
    <n v="2"/>
    <n v="550.17999999999995"/>
    <n v="550.17999999999995"/>
    <s v="996 Main St"/>
    <s v="996"/>
    <s v="Main St"/>
    <s v="Gift Card"/>
    <x v="3"/>
    <s v="Returned"/>
    <x v="2"/>
    <s v="TRK73848522"/>
    <s v="73848522"/>
    <n v="3"/>
    <s v="FREESHIP"/>
    <x v="1"/>
    <x v="0"/>
    <s v="Referral"/>
    <x v="1"/>
    <n v="1100.3599999999999"/>
    <n v="1100.3599999999999"/>
    <n v="1100.3599999999999"/>
    <s v="Customer_46"/>
    <x v="1"/>
    <n v="31"/>
    <x v="4"/>
    <x v="0"/>
    <n v="0"/>
    <n v="0"/>
    <n v="385.12599999999992"/>
    <n v="770.25199999999984"/>
    <n v="1100.3599999999999"/>
    <n v="330.10800000000006"/>
    <n v="1.4285714285714288"/>
  </r>
  <r>
    <x v="45"/>
    <n v="200045"/>
    <d v="2024-02-10T00:00:00"/>
    <d v="2024-02-10T00:00:00"/>
    <n v="2024"/>
    <x v="2"/>
    <s v="Saturday"/>
    <s v="C17388"/>
    <n v="17388"/>
    <s v="Chair"/>
    <x v="3"/>
    <n v="1"/>
    <n v="317.25"/>
    <n v="317.25"/>
    <s v="157 Main St"/>
    <s v="157"/>
    <s v="Main St"/>
    <s v="Debit Card"/>
    <x v="0"/>
    <s v="Returned"/>
    <x v="2"/>
    <s v="TRK47077395"/>
    <s v="47077395"/>
    <n v="1"/>
    <s v="SAVE10"/>
    <x v="0"/>
    <x v="0"/>
    <s v="Facebook"/>
    <x v="3"/>
    <n v="317.25"/>
    <n v="317.25"/>
    <n v="317.25"/>
    <s v="Customer_47"/>
    <x v="1"/>
    <n v="18"/>
    <x v="2"/>
    <x v="1"/>
    <n v="0.1"/>
    <n v="31.725000000000001"/>
    <n v="222.07499999999999"/>
    <n v="222.07499999999999"/>
    <n v="285.52499999999998"/>
    <n v="63.449999999999989"/>
    <n v="1.2857142857142856"/>
  </r>
  <r>
    <x v="46"/>
    <n v="200046"/>
    <d v="2024-06-26T00:00:00"/>
    <d v="2024-06-26T00:00:00"/>
    <n v="2024"/>
    <x v="5"/>
    <s v="Wednesday"/>
    <s v="C43212"/>
    <n v="43212"/>
    <s v="Monitor"/>
    <x v="0"/>
    <n v="4"/>
    <n v="550.14"/>
    <n v="550.14"/>
    <s v="223 Main St"/>
    <s v="223"/>
    <s v="Main St"/>
    <s v="Debit Card"/>
    <x v="0"/>
    <s v="Pending"/>
    <x v="4"/>
    <s v="TRK25100762"/>
    <s v="25100762"/>
    <n v="4"/>
    <s v="FREESHIP"/>
    <x v="1"/>
    <x v="0"/>
    <s v="Instagram"/>
    <x v="0"/>
    <n v="2200.56"/>
    <n v="2200.56"/>
    <n v="2200.56"/>
    <s v="Customer_48"/>
    <x v="1"/>
    <n v="46"/>
    <x v="2"/>
    <x v="0"/>
    <n v="0"/>
    <n v="0"/>
    <n v="385.09799999999996"/>
    <n v="1540.3919999999998"/>
    <n v="2200.56"/>
    <n v="660.16800000000012"/>
    <n v="1.4285714285714286"/>
  </r>
  <r>
    <x v="47"/>
    <n v="200047"/>
    <d v="2023-07-19T00:00:00"/>
    <d v="2023-07-19T00:00:00"/>
    <n v="2023"/>
    <x v="10"/>
    <s v="Wednesday"/>
    <s v="C38134"/>
    <n v="38134"/>
    <s v="Desk"/>
    <x v="6"/>
    <n v="2"/>
    <n v="209.94"/>
    <n v="209.94"/>
    <s v="323 Main St"/>
    <s v="323"/>
    <s v="Main St"/>
    <s v="Credit Card"/>
    <x v="2"/>
    <s v="Returned"/>
    <x v="2"/>
    <s v="TRK42450754"/>
    <s v="42450754"/>
    <n v="3"/>
    <s v="FREESHIP"/>
    <x v="1"/>
    <x v="0"/>
    <s v="Email"/>
    <x v="2"/>
    <n v="419.88"/>
    <n v="419.88"/>
    <n v="419.88"/>
    <s v="Customer_49"/>
    <x v="1"/>
    <n v="40"/>
    <x v="4"/>
    <x v="1"/>
    <n v="0"/>
    <n v="0"/>
    <n v="146.958"/>
    <n v="293.916"/>
    <n v="419.88"/>
    <n v="125.964"/>
    <n v="1.4285714285714286"/>
  </r>
  <r>
    <x v="48"/>
    <n v="200048"/>
    <d v="2023-08-26T00:00:00"/>
    <d v="2023-08-26T00:00:00"/>
    <n v="2023"/>
    <x v="1"/>
    <s v="Saturday"/>
    <s v="C12408"/>
    <n v="12408"/>
    <s v="Monitor"/>
    <x v="0"/>
    <n v="2"/>
    <n v="80.77"/>
    <n v="80.77"/>
    <s v="464 Main St"/>
    <s v="464"/>
    <s v="Main St"/>
    <s v="Debit Card"/>
    <x v="0"/>
    <s v="Shipped"/>
    <x v="0"/>
    <s v="TRK38938858"/>
    <s v="38938858"/>
    <n v="4"/>
    <m/>
    <x v="2"/>
    <x v="1"/>
    <s v="Google"/>
    <x v="4"/>
    <n v="161.54"/>
    <n v="161.54"/>
    <n v="161.54"/>
    <s v="Customer_50"/>
    <x v="0"/>
    <n v="19"/>
    <x v="5"/>
    <x v="0"/>
    <n v="0"/>
    <n v="0"/>
    <n v="56.538999999999994"/>
    <n v="113.07799999999999"/>
    <n v="161.54"/>
    <n v="48.462000000000003"/>
    <n v="1.4285714285714286"/>
  </r>
  <r>
    <x v="49"/>
    <n v="200049"/>
    <d v="2023-10-07T00:00:00"/>
    <d v="2023-10-07T00:00:00"/>
    <n v="2023"/>
    <x v="3"/>
    <s v="Saturday"/>
    <s v="C11985"/>
    <n v="11985"/>
    <s v="Printer"/>
    <x v="4"/>
    <n v="1"/>
    <n v="30.44"/>
    <n v="30.44"/>
    <s v="633 Main St"/>
    <s v="633"/>
    <s v="Main St"/>
    <s v="Credit Card"/>
    <x v="2"/>
    <s v="Shipped"/>
    <x v="0"/>
    <s v="TRK53272402"/>
    <s v="53272402"/>
    <n v="1"/>
    <s v="SAVE10"/>
    <x v="0"/>
    <x v="0"/>
    <s v="Email"/>
    <x v="2"/>
    <n v="30.44"/>
    <n v="30.44"/>
    <n v="30.44"/>
    <s v="Customer_51"/>
    <x v="0"/>
    <n v="45"/>
    <x v="0"/>
    <x v="0"/>
    <n v="0.1"/>
    <n v="3.0440000000000005"/>
    <n v="21.308"/>
    <n v="21.308"/>
    <n v="27.396000000000001"/>
    <n v="6.088000000000001"/>
    <n v="1.2857142857142858"/>
  </r>
  <r>
    <x v="50"/>
    <n v="200050"/>
    <d v="2023-07-31T00:00:00"/>
    <d v="2023-07-31T00:00:00"/>
    <n v="2023"/>
    <x v="10"/>
    <s v="Monday"/>
    <s v="C96494"/>
    <n v="96494"/>
    <s v="Tablet"/>
    <x v="2"/>
    <n v="1"/>
    <n v="179.22"/>
    <n v="179.22"/>
    <s v="446 Main St"/>
    <s v="446"/>
    <s v="Main St"/>
    <s v="Online"/>
    <x v="1"/>
    <s v="Cancelled"/>
    <x v="1"/>
    <s v="TRK14675049"/>
    <s v="14675049"/>
    <n v="6"/>
    <s v="FREESHIP"/>
    <x v="1"/>
    <x v="0"/>
    <s v="Instagram"/>
    <x v="0"/>
    <n v="179.22"/>
    <n v="179.22"/>
    <n v="179.22"/>
    <s v="Customer_52"/>
    <x v="0"/>
    <n v="37"/>
    <x v="2"/>
    <x v="0"/>
    <n v="0"/>
    <n v="0"/>
    <n v="125.45399999999999"/>
    <n v="125.45399999999999"/>
    <n v="179.22"/>
    <n v="53.766000000000005"/>
    <n v="1.4285714285714286"/>
  </r>
  <r>
    <x v="51"/>
    <n v="200051"/>
    <d v="2024-12-30T00:00:00"/>
    <d v="2024-12-30T00:00:00"/>
    <n v="2024"/>
    <x v="8"/>
    <s v="Monday"/>
    <s v="C36778"/>
    <n v="36778"/>
    <s v="Tablet"/>
    <x v="2"/>
    <n v="1"/>
    <n v="388.33"/>
    <n v="388.33"/>
    <s v="434 Main St"/>
    <s v="434"/>
    <s v="Main St"/>
    <s v="Cash"/>
    <x v="4"/>
    <s v="Returned"/>
    <x v="2"/>
    <s v="TRK67610289"/>
    <s v="67610289"/>
    <n v="2"/>
    <s v="SAVE10"/>
    <x v="0"/>
    <x v="0"/>
    <s v="Facebook"/>
    <x v="3"/>
    <n v="388.33"/>
    <n v="388.33"/>
    <n v="388.33"/>
    <s v="Customer_53"/>
    <x v="1"/>
    <n v="57"/>
    <x v="2"/>
    <x v="0"/>
    <n v="0.1"/>
    <n v="38.832999999999998"/>
    <n v="271.83099999999996"/>
    <n v="271.83099999999996"/>
    <n v="349.49699999999996"/>
    <n v="77.665999999999997"/>
    <n v="1.2857142857142858"/>
  </r>
  <r>
    <x v="52"/>
    <n v="200052"/>
    <d v="2024-09-08T00:00:00"/>
    <d v="2024-09-08T00:00:00"/>
    <n v="2024"/>
    <x v="11"/>
    <s v="Sunday"/>
    <s v="C30513"/>
    <n v="30513"/>
    <s v="Tablet"/>
    <x v="2"/>
    <n v="1"/>
    <n v="586.44000000000005"/>
    <n v="586.44000000000005"/>
    <s v="232 Main St"/>
    <s v="232"/>
    <s v="Main St"/>
    <s v="Online"/>
    <x v="1"/>
    <s v="Returned"/>
    <x v="2"/>
    <s v="TRK64320429"/>
    <s v="64320429"/>
    <n v="5"/>
    <s v="SAVE10"/>
    <x v="0"/>
    <x v="0"/>
    <s v="Facebook"/>
    <x v="3"/>
    <n v="586.44000000000005"/>
    <n v="586.44000000000005"/>
    <n v="586.44000000000005"/>
    <s v="Customer_54"/>
    <x v="1"/>
    <n v="18"/>
    <x v="1"/>
    <x v="0"/>
    <n v="0.1"/>
    <n v="58.644000000000005"/>
    <n v="410.50800000000004"/>
    <n v="410.50800000000004"/>
    <n v="527.79600000000005"/>
    <n v="117.28800000000001"/>
    <n v="1.2857142857142858"/>
  </r>
  <r>
    <x v="53"/>
    <n v="200053"/>
    <d v="2024-05-18T00:00:00"/>
    <d v="2024-05-18T00:00:00"/>
    <n v="2024"/>
    <x v="4"/>
    <s v="Saturday"/>
    <s v="C67551"/>
    <n v="67551"/>
    <s v="Phone"/>
    <x v="1"/>
    <n v="4"/>
    <n v="488.78"/>
    <n v="488.78"/>
    <s v="512 Main St"/>
    <s v="512"/>
    <s v="Main St"/>
    <s v="Online"/>
    <x v="1"/>
    <s v="Returned"/>
    <x v="2"/>
    <s v="TRK94992552"/>
    <s v="94992552"/>
    <n v="5"/>
    <s v="FREESHIP"/>
    <x v="1"/>
    <x v="0"/>
    <s v="Google"/>
    <x v="4"/>
    <n v="1955.12"/>
    <n v="1955.12"/>
    <n v="1955.12"/>
    <s v="Customer_55"/>
    <x v="0"/>
    <n v="56"/>
    <x v="3"/>
    <x v="0"/>
    <n v="0"/>
    <n v="0"/>
    <n v="342.14599999999996"/>
    <n v="1368.5839999999998"/>
    <n v="1955.12"/>
    <n v="586.53600000000006"/>
    <n v="1.4285714285714286"/>
  </r>
  <r>
    <x v="54"/>
    <n v="200054"/>
    <d v="2025-03-27T00:00:00"/>
    <d v="2025-03-27T00:00:00"/>
    <n v="2025"/>
    <x v="9"/>
    <s v="Thursday"/>
    <s v="C48120"/>
    <n v="48120"/>
    <s v="Chair"/>
    <x v="3"/>
    <n v="1"/>
    <n v="280.25"/>
    <n v="280.25"/>
    <s v="623 Main St"/>
    <s v="623"/>
    <s v="Main St"/>
    <s v="Online"/>
    <x v="1"/>
    <s v="Pending"/>
    <x v="4"/>
    <s v="TRK11014449"/>
    <s v="11014449"/>
    <n v="5"/>
    <s v="WINTER15"/>
    <x v="3"/>
    <x v="0"/>
    <s v="Email"/>
    <x v="2"/>
    <n v="280.25"/>
    <n v="280.25"/>
    <n v="280.25"/>
    <s v="Customer_56"/>
    <x v="1"/>
    <n v="29"/>
    <x v="2"/>
    <x v="1"/>
    <n v="0.15"/>
    <n v="42.037500000000001"/>
    <n v="196.17499999999998"/>
    <n v="196.17499999999998"/>
    <n v="238.21250000000001"/>
    <n v="42.037500000000023"/>
    <n v="1.2142857142857144"/>
  </r>
  <r>
    <x v="55"/>
    <n v="200055"/>
    <d v="2025-06-24T00:00:00"/>
    <d v="2025-06-24T00:00:00"/>
    <n v="2025"/>
    <x v="5"/>
    <s v="Tuesday"/>
    <s v="C95984"/>
    <n v="95984"/>
    <s v="Printer"/>
    <x v="4"/>
    <n v="3"/>
    <n v="344.4"/>
    <n v="344.4"/>
    <s v="565 Main St"/>
    <s v="565"/>
    <s v="Main St"/>
    <s v="Online"/>
    <x v="1"/>
    <s v="Cancelled"/>
    <x v="1"/>
    <s v="TRK67434829"/>
    <s v="67434829"/>
    <n v="3"/>
    <m/>
    <x v="2"/>
    <x v="1"/>
    <s v="Facebook"/>
    <x v="3"/>
    <n v="1033.2"/>
    <n v="1033.2"/>
    <n v="1033.1999999999998"/>
    <s v="Customer_57"/>
    <x v="0"/>
    <n v="25"/>
    <x v="0"/>
    <x v="0"/>
    <n v="0"/>
    <n v="0"/>
    <n v="241.07999999999996"/>
    <n v="723.2399999999999"/>
    <n v="1033.1999999999998"/>
    <n v="309.95999999999992"/>
    <n v="1.4285714285714286"/>
  </r>
  <r>
    <x v="56"/>
    <n v="200056"/>
    <d v="2023-05-21T00:00:00"/>
    <d v="2023-05-21T00:00:00"/>
    <n v="2023"/>
    <x v="4"/>
    <s v="Sunday"/>
    <s v="C54298"/>
    <n v="54298"/>
    <s v="Tablet"/>
    <x v="2"/>
    <n v="3"/>
    <n v="479.21"/>
    <n v="479.21"/>
    <s v="566 Main St"/>
    <s v="566"/>
    <s v="Main St"/>
    <s v="Cash"/>
    <x v="4"/>
    <s v="Cancelled"/>
    <x v="1"/>
    <s v="TRK62902341"/>
    <s v="62902341"/>
    <n v="5"/>
    <s v="WINTER15"/>
    <x v="3"/>
    <x v="0"/>
    <s v="Referral"/>
    <x v="1"/>
    <n v="1437.63"/>
    <n v="1437.63"/>
    <n v="1437.6299999999999"/>
    <s v="Customer_58"/>
    <x v="1"/>
    <n v="38"/>
    <x v="2"/>
    <x v="0"/>
    <n v="0.15"/>
    <n v="215.64450000000002"/>
    <n v="335.44699999999995"/>
    <n v="1006.3409999999999"/>
    <n v="1221.9854999999998"/>
    <n v="215.64449999999988"/>
    <n v="1.2142857142857142"/>
  </r>
  <r>
    <x v="57"/>
    <n v="200057"/>
    <d v="2023-01-22T00:00:00"/>
    <d v="2023-01-22T00:00:00"/>
    <n v="2023"/>
    <x v="0"/>
    <s v="Sunday"/>
    <s v="C88036"/>
    <n v="88036"/>
    <s v="Printer"/>
    <x v="4"/>
    <n v="5"/>
    <n v="314.27"/>
    <n v="314.27"/>
    <s v="842 Main St"/>
    <s v="842"/>
    <s v="Main St"/>
    <s v="Cash"/>
    <x v="4"/>
    <s v="Returned"/>
    <x v="2"/>
    <s v="TRK52470128"/>
    <s v="52470128"/>
    <n v="6"/>
    <s v="SAVE10"/>
    <x v="0"/>
    <x v="0"/>
    <s v="Instagram"/>
    <x v="0"/>
    <n v="1571.35"/>
    <n v="1571.35"/>
    <n v="1571.35"/>
    <s v="Customer_59"/>
    <x v="0"/>
    <n v="49"/>
    <x v="3"/>
    <x v="0"/>
    <n v="0.1"/>
    <n v="157.13499999999999"/>
    <n v="219.98899999999998"/>
    <n v="1099.9449999999999"/>
    <n v="1414.2149999999999"/>
    <n v="314.27"/>
    <n v="1.2857142857142858"/>
  </r>
  <r>
    <x v="58"/>
    <n v="200058"/>
    <d v="2023-01-15T00:00:00"/>
    <d v="2023-01-15T00:00:00"/>
    <n v="2023"/>
    <x v="0"/>
    <s v="Sunday"/>
    <s v="C60190"/>
    <n v="60190"/>
    <s v="Phone"/>
    <x v="1"/>
    <n v="4"/>
    <n v="474.69"/>
    <n v="474.69"/>
    <s v="202 Main St"/>
    <s v="202"/>
    <s v="Main St"/>
    <s v="Gift Card"/>
    <x v="3"/>
    <s v="Cancelled"/>
    <x v="1"/>
    <s v="TRK70857868"/>
    <s v="70857868"/>
    <n v="6"/>
    <s v="SAVE10"/>
    <x v="0"/>
    <x v="0"/>
    <s v="Google"/>
    <x v="4"/>
    <n v="1898.76"/>
    <n v="1898.76"/>
    <n v="1898.76"/>
    <s v="Customer_60"/>
    <x v="1"/>
    <n v="36"/>
    <x v="0"/>
    <x v="0"/>
    <n v="0.1"/>
    <n v="189.876"/>
    <n v="332.28299999999996"/>
    <n v="1329.1319999999998"/>
    <n v="1708.884"/>
    <n v="379.75200000000018"/>
    <n v="1.2857142857142858"/>
  </r>
  <r>
    <x v="59"/>
    <n v="200059"/>
    <d v="2024-09-11T00:00:00"/>
    <d v="2024-09-11T00:00:00"/>
    <n v="2024"/>
    <x v="11"/>
    <s v="Wednesday"/>
    <s v="C97603"/>
    <n v="97603"/>
    <s v="Chair"/>
    <x v="3"/>
    <n v="4"/>
    <n v="593.27"/>
    <n v="593.27"/>
    <s v="811 Main St"/>
    <s v="811"/>
    <s v="Main St"/>
    <s v="Online"/>
    <x v="1"/>
    <s v="Shipped"/>
    <x v="0"/>
    <s v="TRK47055028"/>
    <s v="47055028"/>
    <n v="5"/>
    <m/>
    <x v="2"/>
    <x v="1"/>
    <s v="Facebook"/>
    <x v="3"/>
    <n v="2373.08"/>
    <n v="2373.08"/>
    <n v="2373.08"/>
    <s v="Customer_61"/>
    <x v="0"/>
    <n v="48"/>
    <x v="0"/>
    <x v="1"/>
    <n v="0"/>
    <n v="0"/>
    <n v="415.28899999999999"/>
    <n v="1661.1559999999999"/>
    <n v="2373.08"/>
    <n v="711.92399999999998"/>
    <n v="1.4285714285714286"/>
  </r>
  <r>
    <x v="60"/>
    <n v="200060"/>
    <d v="2024-08-21T00:00:00"/>
    <d v="2024-08-21T00:00:00"/>
    <n v="2024"/>
    <x v="1"/>
    <s v="Wednesday"/>
    <s v="C39256"/>
    <n v="39256"/>
    <s v="Desk"/>
    <x v="6"/>
    <n v="1"/>
    <n v="417.1"/>
    <n v="417.1"/>
    <s v="634 Main St"/>
    <s v="634"/>
    <s v="Main St"/>
    <s v="Debit Card"/>
    <x v="0"/>
    <s v="Returned"/>
    <x v="2"/>
    <s v="TRK23412025"/>
    <s v="23412025"/>
    <n v="3"/>
    <s v="FREESHIP"/>
    <x v="1"/>
    <x v="0"/>
    <s v="Referral"/>
    <x v="1"/>
    <n v="417.1"/>
    <n v="417.1"/>
    <n v="417.1"/>
    <s v="Customer_62"/>
    <x v="1"/>
    <n v="37"/>
    <x v="1"/>
    <x v="1"/>
    <n v="0"/>
    <n v="0"/>
    <n v="291.96999999999997"/>
    <n v="291.96999999999997"/>
    <n v="417.1"/>
    <n v="125.13000000000005"/>
    <n v="1.4285714285714288"/>
  </r>
  <r>
    <x v="61"/>
    <n v="200061"/>
    <d v="2024-03-24T00:00:00"/>
    <d v="2024-03-24T00:00:00"/>
    <n v="2024"/>
    <x v="9"/>
    <s v="Sunday"/>
    <s v="C61618"/>
    <n v="61618"/>
    <s v="Desk"/>
    <x v="6"/>
    <n v="4"/>
    <n v="122.2"/>
    <n v="122.2"/>
    <s v="104 Main St"/>
    <s v="104"/>
    <s v="Main St"/>
    <s v="Cash"/>
    <x v="4"/>
    <s v="Delivered"/>
    <x v="3"/>
    <s v="TRK43458485"/>
    <s v="43458485"/>
    <n v="7"/>
    <s v="FREESHIP"/>
    <x v="1"/>
    <x v="0"/>
    <s v="Facebook"/>
    <x v="3"/>
    <n v="488.8"/>
    <n v="488.8"/>
    <n v="488.8"/>
    <s v="Customer_63"/>
    <x v="0"/>
    <n v="22"/>
    <x v="0"/>
    <x v="1"/>
    <n v="0"/>
    <n v="0"/>
    <n v="85.539999999999992"/>
    <n v="342.15999999999997"/>
    <n v="488.8"/>
    <n v="146.64000000000004"/>
    <n v="1.4285714285714288"/>
  </r>
  <r>
    <x v="62"/>
    <n v="200062"/>
    <d v="2023-08-22T00:00:00"/>
    <d v="2023-08-22T00:00:00"/>
    <n v="2023"/>
    <x v="1"/>
    <s v="Tuesday"/>
    <s v="C36497"/>
    <n v="36497"/>
    <s v="Desk"/>
    <x v="6"/>
    <n v="2"/>
    <n v="43.15"/>
    <n v="43.15"/>
    <s v="691 Main St"/>
    <s v="691"/>
    <s v="Main St"/>
    <s v="Debit Card"/>
    <x v="0"/>
    <s v="Pending"/>
    <x v="4"/>
    <s v="TRK12102911"/>
    <s v="12102911"/>
    <n v="3"/>
    <s v="WINTER15"/>
    <x v="3"/>
    <x v="0"/>
    <s v="Email"/>
    <x v="2"/>
    <n v="86.3"/>
    <n v="86.3"/>
    <n v="86.3"/>
    <s v="Customer_64"/>
    <x v="1"/>
    <n v="46"/>
    <x v="2"/>
    <x v="1"/>
    <n v="0.15"/>
    <n v="12.944999999999999"/>
    <n v="30.204999999999998"/>
    <n v="60.41"/>
    <n v="73.355000000000004"/>
    <n v="12.945000000000007"/>
    <n v="1.2142857142857144"/>
  </r>
  <r>
    <x v="63"/>
    <n v="200063"/>
    <d v="2025-02-02T00:00:00"/>
    <d v="2025-02-02T00:00:00"/>
    <n v="2025"/>
    <x v="2"/>
    <s v="Sunday"/>
    <s v="C96695"/>
    <n v="96695"/>
    <s v="Chair"/>
    <x v="3"/>
    <n v="1"/>
    <n v="564.86"/>
    <n v="564.86"/>
    <s v="813 Main St"/>
    <s v="813"/>
    <s v="Main St"/>
    <s v="Debit Card"/>
    <x v="0"/>
    <s v="Shipped"/>
    <x v="0"/>
    <s v="TRK64283851"/>
    <s v="64283851"/>
    <n v="6"/>
    <s v="WINTER15"/>
    <x v="3"/>
    <x v="0"/>
    <s v="Referral"/>
    <x v="1"/>
    <n v="564.86"/>
    <n v="564.86"/>
    <n v="564.86"/>
    <s v="Customer_65"/>
    <x v="1"/>
    <n v="25"/>
    <x v="1"/>
    <x v="1"/>
    <n v="0.15"/>
    <n v="84.728999999999999"/>
    <n v="395.40199999999999"/>
    <n v="395.40199999999999"/>
    <n v="480.13100000000003"/>
    <n v="84.729000000000042"/>
    <n v="1.2142857142857144"/>
  </r>
  <r>
    <x v="64"/>
    <n v="200064"/>
    <d v="2025-06-25T00:00:00"/>
    <d v="2025-06-25T00:00:00"/>
    <n v="2025"/>
    <x v="5"/>
    <s v="Wednesday"/>
    <s v="C49720"/>
    <n v="49720"/>
    <s v="Printer"/>
    <x v="4"/>
    <n v="3"/>
    <n v="130.61000000000001"/>
    <n v="130.61000000000001"/>
    <s v="752 Main St"/>
    <s v="752"/>
    <s v="Main St"/>
    <s v="Debit Card"/>
    <x v="0"/>
    <s v="Cancelled"/>
    <x v="1"/>
    <s v="TRK55785217"/>
    <s v="55785217"/>
    <n v="4"/>
    <s v="FREESHIP"/>
    <x v="1"/>
    <x v="0"/>
    <s v="Facebook"/>
    <x v="3"/>
    <n v="391.83"/>
    <n v="391.83"/>
    <n v="391.83000000000004"/>
    <s v="Customer_66"/>
    <x v="0"/>
    <n v="48"/>
    <x v="3"/>
    <x v="0"/>
    <n v="0"/>
    <n v="0"/>
    <n v="91.427000000000007"/>
    <n v="274.28100000000001"/>
    <n v="391.83000000000004"/>
    <n v="117.54900000000004"/>
    <n v="1.4285714285714286"/>
  </r>
  <r>
    <x v="65"/>
    <n v="200065"/>
    <d v="2023-12-30T00:00:00"/>
    <d v="2023-12-30T00:00:00"/>
    <n v="2023"/>
    <x v="8"/>
    <s v="Saturday"/>
    <s v="C97735"/>
    <n v="97735"/>
    <s v="Monitor"/>
    <x v="0"/>
    <n v="5"/>
    <n v="81.7"/>
    <n v="81.7"/>
    <s v="385 Main St"/>
    <s v="385"/>
    <s v="Main St"/>
    <s v="Credit Card"/>
    <x v="2"/>
    <s v="Delivered"/>
    <x v="3"/>
    <s v="TRK13743703"/>
    <s v="13743703"/>
    <n v="6"/>
    <m/>
    <x v="2"/>
    <x v="1"/>
    <s v="Instagram"/>
    <x v="0"/>
    <n v="408.5"/>
    <n v="408.5"/>
    <n v="408.5"/>
    <s v="Customer_67"/>
    <x v="0"/>
    <n v="52"/>
    <x v="3"/>
    <x v="0"/>
    <n v="0"/>
    <n v="0"/>
    <n v="57.19"/>
    <n v="285.95"/>
    <n v="408.5"/>
    <n v="122.55000000000001"/>
    <n v="1.4285714285714286"/>
  </r>
  <r>
    <x v="66"/>
    <n v="200066"/>
    <d v="2024-11-15T00:00:00"/>
    <d v="2024-11-15T00:00:00"/>
    <n v="2024"/>
    <x v="7"/>
    <s v="Friday"/>
    <s v="C18104"/>
    <n v="18104"/>
    <s v="Chair"/>
    <x v="3"/>
    <n v="5"/>
    <n v="127.18"/>
    <n v="127.18"/>
    <s v="715 Main St"/>
    <s v="715"/>
    <s v="Main St"/>
    <s v="Cash"/>
    <x v="4"/>
    <s v="Cancelled"/>
    <x v="1"/>
    <s v="TRK15488568"/>
    <s v="15488568"/>
    <n v="9"/>
    <s v="SAVE10"/>
    <x v="0"/>
    <x v="0"/>
    <s v="Referral"/>
    <x v="1"/>
    <n v="635.90000000000009"/>
    <n v="635.90000000000009"/>
    <n v="635.90000000000009"/>
    <s v="Customer_68"/>
    <x v="0"/>
    <n v="53"/>
    <x v="0"/>
    <x v="1"/>
    <n v="0.1"/>
    <n v="63.590000000000011"/>
    <n v="89.025999999999996"/>
    <n v="445.13"/>
    <n v="572.31000000000006"/>
    <n v="127.18000000000006"/>
    <n v="1.2857142857142858"/>
  </r>
  <r>
    <x v="67"/>
    <n v="200067"/>
    <d v="2024-12-09T00:00:00"/>
    <d v="2024-12-09T00:00:00"/>
    <n v="2024"/>
    <x v="8"/>
    <s v="Monday"/>
    <s v="C25587"/>
    <n v="25587"/>
    <s v="Printer"/>
    <x v="4"/>
    <n v="4"/>
    <n v="12.1"/>
    <n v="12.1"/>
    <s v="440 Main St"/>
    <s v="440"/>
    <s v="Main St"/>
    <s v="Debit Card"/>
    <x v="0"/>
    <s v="Cancelled"/>
    <x v="1"/>
    <s v="TRK55105323"/>
    <s v="55105323"/>
    <n v="8"/>
    <m/>
    <x v="2"/>
    <x v="1"/>
    <s v="Google"/>
    <x v="4"/>
    <n v="48.4"/>
    <n v="48.4"/>
    <n v="48.4"/>
    <s v="Customer_69"/>
    <x v="1"/>
    <n v="44"/>
    <x v="3"/>
    <x v="0"/>
    <n v="0"/>
    <n v="0"/>
    <n v="8.4699999999999989"/>
    <n v="33.879999999999995"/>
    <n v="48.4"/>
    <n v="14.520000000000003"/>
    <n v="1.4285714285714288"/>
  </r>
  <r>
    <x v="68"/>
    <n v="200068"/>
    <d v="2023-12-11T00:00:00"/>
    <d v="2023-12-11T00:00:00"/>
    <n v="2023"/>
    <x v="8"/>
    <s v="Monday"/>
    <s v="C41598"/>
    <n v="41598"/>
    <s v="Chair"/>
    <x v="3"/>
    <n v="3"/>
    <n v="490.92"/>
    <n v="490.92"/>
    <s v="709 Main St"/>
    <s v="709"/>
    <s v="Main St"/>
    <s v="Credit Card"/>
    <x v="2"/>
    <s v="Pending"/>
    <x v="4"/>
    <s v="TRK81665940"/>
    <s v="81665940"/>
    <n v="5"/>
    <s v="FREESHIP"/>
    <x v="1"/>
    <x v="0"/>
    <s v="Email"/>
    <x v="2"/>
    <n v="1472.76"/>
    <n v="1472.76"/>
    <n v="1472.76"/>
    <s v="Customer_70"/>
    <x v="0"/>
    <n v="42"/>
    <x v="1"/>
    <x v="1"/>
    <n v="0"/>
    <n v="0"/>
    <n v="343.64400000000001"/>
    <n v="1030.932"/>
    <n v="1472.76"/>
    <n v="441.82799999999997"/>
    <n v="1.4285714285714286"/>
  </r>
  <r>
    <x v="69"/>
    <n v="200069"/>
    <d v="2023-05-11T00:00:00"/>
    <d v="2023-05-11T00:00:00"/>
    <n v="2023"/>
    <x v="4"/>
    <s v="Thursday"/>
    <s v="C43338"/>
    <n v="43338"/>
    <s v="Monitor"/>
    <x v="0"/>
    <n v="3"/>
    <n v="478.65"/>
    <n v="478.65"/>
    <s v="552 Main St"/>
    <s v="552"/>
    <s v="Main St"/>
    <s v="Online"/>
    <x v="1"/>
    <s v="Shipped"/>
    <x v="0"/>
    <s v="TRK35241775"/>
    <s v="35241775"/>
    <n v="4"/>
    <m/>
    <x v="2"/>
    <x v="1"/>
    <s v="Referral"/>
    <x v="1"/>
    <n v="1435.95"/>
    <n v="1435.95"/>
    <n v="1435.9499999999998"/>
    <s v="Customer_71"/>
    <x v="1"/>
    <n v="32"/>
    <x v="2"/>
    <x v="0"/>
    <n v="0"/>
    <n v="0"/>
    <n v="335.05499999999995"/>
    <n v="1005.1649999999998"/>
    <n v="1435.9499999999998"/>
    <n v="430.78499999999997"/>
    <n v="1.4285714285714286"/>
  </r>
  <r>
    <x v="70"/>
    <n v="200070"/>
    <d v="2023-05-26T00:00:00"/>
    <d v="2023-05-26T00:00:00"/>
    <n v="2023"/>
    <x v="4"/>
    <s v="Friday"/>
    <s v="C25123"/>
    <n v="25123"/>
    <s v="Desk"/>
    <x v="6"/>
    <n v="1"/>
    <n v="629.21"/>
    <n v="629.21"/>
    <s v="384 Main St"/>
    <s v="384"/>
    <s v="Main St"/>
    <s v="Gift Card"/>
    <x v="3"/>
    <s v="Pending"/>
    <x v="4"/>
    <s v="TRK27812282"/>
    <s v="27812282"/>
    <n v="2"/>
    <s v="FREESHIP"/>
    <x v="1"/>
    <x v="0"/>
    <s v="Instagram"/>
    <x v="0"/>
    <n v="629.21"/>
    <n v="629.21"/>
    <n v="629.21"/>
    <s v="Customer_72"/>
    <x v="0"/>
    <n v="20"/>
    <x v="2"/>
    <x v="1"/>
    <n v="0"/>
    <n v="0"/>
    <n v="440.447"/>
    <n v="440.447"/>
    <n v="629.21"/>
    <n v="188.76300000000003"/>
    <n v="1.4285714285714286"/>
  </r>
  <r>
    <x v="71"/>
    <n v="200071"/>
    <d v="2025-06-10T00:00:00"/>
    <d v="2025-06-10T00:00:00"/>
    <n v="2025"/>
    <x v="5"/>
    <s v="Tuesday"/>
    <s v="C37454"/>
    <n v="37454"/>
    <s v="Monitor"/>
    <x v="0"/>
    <n v="3"/>
    <n v="434.45"/>
    <n v="434.45"/>
    <s v="923 Main St"/>
    <s v="923"/>
    <s v="Main St"/>
    <s v="Credit Card"/>
    <x v="2"/>
    <s v="Pending"/>
    <x v="4"/>
    <s v="TRK28252730"/>
    <s v="28252730"/>
    <n v="4"/>
    <m/>
    <x v="2"/>
    <x v="1"/>
    <s v="Referral"/>
    <x v="1"/>
    <n v="1303.3499999999999"/>
    <n v="1303.3499999999999"/>
    <n v="1303.3499999999999"/>
    <s v="Customer_73"/>
    <x v="1"/>
    <n v="34"/>
    <x v="0"/>
    <x v="0"/>
    <n v="0"/>
    <n v="0"/>
    <n v="304.11499999999995"/>
    <n v="912.3449999999998"/>
    <n v="1303.3499999999999"/>
    <n v="391.00500000000011"/>
    <n v="1.4285714285714288"/>
  </r>
  <r>
    <x v="72"/>
    <n v="200072"/>
    <d v="2024-12-22T00:00:00"/>
    <d v="2024-12-22T00:00:00"/>
    <n v="2024"/>
    <x v="8"/>
    <s v="Sunday"/>
    <s v="C19451"/>
    <n v="19451"/>
    <s v="Tablet"/>
    <x v="2"/>
    <n v="4"/>
    <n v="589.44000000000005"/>
    <n v="589.44000000000005"/>
    <s v="942 Main St"/>
    <s v="942"/>
    <s v="Main St"/>
    <s v="Gift Card"/>
    <x v="3"/>
    <s v="Returned"/>
    <x v="2"/>
    <s v="TRK87787793"/>
    <s v="87787793"/>
    <n v="5"/>
    <m/>
    <x v="2"/>
    <x v="1"/>
    <s v="Facebook"/>
    <x v="3"/>
    <n v="2357.7600000000002"/>
    <n v="2357.7600000000002"/>
    <n v="2357.7600000000002"/>
    <s v="Customer_74"/>
    <x v="0"/>
    <n v="50"/>
    <x v="4"/>
    <x v="0"/>
    <n v="0"/>
    <n v="0"/>
    <n v="412.608"/>
    <n v="1650.432"/>
    <n v="2357.7600000000002"/>
    <n v="707.3280000000002"/>
    <n v="1.4285714285714286"/>
  </r>
  <r>
    <x v="73"/>
    <n v="200073"/>
    <d v="2023-05-03T00:00:00"/>
    <d v="2023-05-03T00:00:00"/>
    <n v="2023"/>
    <x v="4"/>
    <s v="Wednesday"/>
    <s v="C17269"/>
    <n v="17269"/>
    <s v="Monitor"/>
    <x v="0"/>
    <n v="4"/>
    <n v="433.45"/>
    <n v="433.45"/>
    <s v="129 Main St"/>
    <s v="129"/>
    <s v="Main St"/>
    <s v="Gift Card"/>
    <x v="3"/>
    <s v="Cancelled"/>
    <x v="1"/>
    <s v="TRK79608389"/>
    <s v="79608389"/>
    <n v="4"/>
    <m/>
    <x v="2"/>
    <x v="1"/>
    <s v="Facebook"/>
    <x v="3"/>
    <n v="1733.8"/>
    <n v="1733.8"/>
    <n v="1733.8"/>
    <s v="Customer_75"/>
    <x v="0"/>
    <n v="38"/>
    <x v="0"/>
    <x v="0"/>
    <n v="0"/>
    <n v="0"/>
    <n v="303.41499999999996"/>
    <n v="1213.6599999999999"/>
    <n v="1733.8"/>
    <n v="520.1400000000001"/>
    <n v="1.4285714285714286"/>
  </r>
  <r>
    <x v="74"/>
    <n v="200074"/>
    <d v="2023-06-24T00:00:00"/>
    <d v="2023-06-24T00:00:00"/>
    <n v="2023"/>
    <x v="5"/>
    <s v="Saturday"/>
    <s v="C25382"/>
    <n v="25382"/>
    <s v="Phone"/>
    <x v="1"/>
    <n v="5"/>
    <n v="90.87"/>
    <n v="90.87"/>
    <s v="622 Main St"/>
    <s v="622"/>
    <s v="Main St"/>
    <s v="Cash"/>
    <x v="4"/>
    <s v="Pending"/>
    <x v="4"/>
    <s v="TRK64691287"/>
    <s v="64691287"/>
    <n v="5"/>
    <m/>
    <x v="2"/>
    <x v="1"/>
    <s v="Instagram"/>
    <x v="0"/>
    <n v="454.35"/>
    <n v="454.35"/>
    <n v="454.35"/>
    <s v="Customer_76"/>
    <x v="0"/>
    <n v="32"/>
    <x v="1"/>
    <x v="0"/>
    <n v="0"/>
    <n v="0"/>
    <n v="63.609000000000002"/>
    <n v="318.04500000000002"/>
    <n v="454.35"/>
    <n v="136.30500000000001"/>
    <n v="1.4285714285714286"/>
  </r>
  <r>
    <x v="75"/>
    <n v="200075"/>
    <d v="2023-09-26T00:00:00"/>
    <d v="2023-09-26T00:00:00"/>
    <n v="2023"/>
    <x v="11"/>
    <s v="Tuesday"/>
    <s v="C80651"/>
    <n v="80651"/>
    <s v="Tablet"/>
    <x v="2"/>
    <n v="3"/>
    <n v="398.17"/>
    <n v="398.17"/>
    <s v="917 Main St"/>
    <s v="917"/>
    <s v="Main St"/>
    <s v="Debit Card"/>
    <x v="0"/>
    <s v="Delivered"/>
    <x v="3"/>
    <s v="TRK14846720"/>
    <s v="14846720"/>
    <n v="5"/>
    <s v="SAVE10"/>
    <x v="0"/>
    <x v="0"/>
    <s v="Email"/>
    <x v="2"/>
    <n v="1194.51"/>
    <n v="1194.51"/>
    <n v="1194.51"/>
    <s v="Customer_77"/>
    <x v="1"/>
    <n v="53"/>
    <x v="0"/>
    <x v="0"/>
    <n v="0.1"/>
    <n v="119.45100000000001"/>
    <n v="278.71899999999999"/>
    <n v="836.15699999999993"/>
    <n v="1075.059"/>
    <n v="238.90200000000004"/>
    <n v="1.2857142857142858"/>
  </r>
  <r>
    <x v="76"/>
    <n v="200076"/>
    <d v="2024-03-31T00:00:00"/>
    <d v="2024-03-31T00:00:00"/>
    <n v="2024"/>
    <x v="9"/>
    <s v="Sunday"/>
    <s v="C58638"/>
    <n v="58638"/>
    <s v="Laptop"/>
    <x v="5"/>
    <n v="4"/>
    <n v="382.88"/>
    <n v="382.88"/>
    <s v="239 Main St"/>
    <s v="239"/>
    <s v="Main St"/>
    <s v="Cash"/>
    <x v="4"/>
    <s v="Cancelled"/>
    <x v="1"/>
    <s v="TRK38224871"/>
    <s v="38224871"/>
    <n v="6"/>
    <s v="WINTER15"/>
    <x v="3"/>
    <x v="0"/>
    <s v="Email"/>
    <x v="2"/>
    <n v="1531.52"/>
    <n v="1531.52"/>
    <n v="1531.52"/>
    <s v="Customer_78"/>
    <x v="1"/>
    <n v="28"/>
    <x v="0"/>
    <x v="0"/>
    <n v="0.15"/>
    <n v="229.72799999999998"/>
    <n v="268.01599999999996"/>
    <n v="1072.0639999999999"/>
    <n v="1301.7919999999999"/>
    <n v="229.72800000000007"/>
    <n v="1.2142857142857144"/>
  </r>
  <r>
    <x v="77"/>
    <n v="200077"/>
    <d v="2024-05-24T00:00:00"/>
    <d v="2024-05-24T00:00:00"/>
    <n v="2024"/>
    <x v="4"/>
    <s v="Friday"/>
    <s v="C50121"/>
    <n v="50121"/>
    <s v="Phone"/>
    <x v="1"/>
    <n v="1"/>
    <n v="583.17999999999995"/>
    <n v="583.17999999999995"/>
    <s v="348 Main St"/>
    <s v="348"/>
    <s v="Main St"/>
    <s v="Credit Card"/>
    <x v="2"/>
    <s v="Returned"/>
    <x v="2"/>
    <s v="TRK79810059"/>
    <s v="79810059"/>
    <n v="5"/>
    <m/>
    <x v="2"/>
    <x v="1"/>
    <s v="Google"/>
    <x v="4"/>
    <n v="583.17999999999995"/>
    <n v="583.17999999999995"/>
    <n v="583.17999999999995"/>
    <s v="Customer_79"/>
    <x v="1"/>
    <n v="20"/>
    <x v="2"/>
    <x v="0"/>
    <n v="0"/>
    <n v="0"/>
    <n v="408.22599999999994"/>
    <n v="408.22599999999994"/>
    <n v="583.17999999999995"/>
    <n v="174.95400000000001"/>
    <n v="1.4285714285714286"/>
  </r>
  <r>
    <x v="78"/>
    <n v="200078"/>
    <d v="2024-08-06T00:00:00"/>
    <d v="2024-08-06T00:00:00"/>
    <n v="2024"/>
    <x v="1"/>
    <s v="Tuesday"/>
    <s v="C32029"/>
    <n v="32029"/>
    <s v="Printer"/>
    <x v="4"/>
    <n v="4"/>
    <n v="175.36"/>
    <n v="175.36"/>
    <s v="146 Main St"/>
    <s v="146"/>
    <s v="Main St"/>
    <s v="Debit Card"/>
    <x v="0"/>
    <s v="Delivered"/>
    <x v="3"/>
    <s v="TRK68535532"/>
    <s v="68535532"/>
    <n v="4"/>
    <s v="FREESHIP"/>
    <x v="1"/>
    <x v="0"/>
    <s v="Instagram"/>
    <x v="0"/>
    <n v="701.44"/>
    <n v="701.44"/>
    <n v="701.44"/>
    <s v="Customer_80"/>
    <x v="1"/>
    <n v="45"/>
    <x v="1"/>
    <x v="0"/>
    <n v="0"/>
    <n v="0"/>
    <n v="122.752"/>
    <n v="491.00799999999998"/>
    <n v="701.44"/>
    <n v="210.43200000000007"/>
    <n v="1.4285714285714288"/>
  </r>
  <r>
    <x v="79"/>
    <n v="200079"/>
    <d v="2025-03-10T00:00:00"/>
    <d v="2025-03-10T00:00:00"/>
    <n v="2025"/>
    <x v="9"/>
    <s v="Monday"/>
    <s v="C76700"/>
    <n v="76700"/>
    <s v="Tablet"/>
    <x v="2"/>
    <n v="2"/>
    <n v="311.91000000000003"/>
    <n v="311.91000000000003"/>
    <s v="103 Main St"/>
    <s v="103"/>
    <s v="Main St"/>
    <s v="Online"/>
    <x v="1"/>
    <s v="Shipped"/>
    <x v="0"/>
    <s v="TRK13036341"/>
    <s v="13036341"/>
    <n v="2"/>
    <m/>
    <x v="2"/>
    <x v="1"/>
    <s v="Facebook"/>
    <x v="3"/>
    <n v="623.82000000000005"/>
    <n v="623.82000000000005"/>
    <n v="623.82000000000005"/>
    <s v="Customer_81"/>
    <x v="1"/>
    <n v="38"/>
    <x v="3"/>
    <x v="0"/>
    <n v="0"/>
    <n v="0"/>
    <n v="218.33700000000002"/>
    <n v="436.67400000000004"/>
    <n v="623.82000000000005"/>
    <n v="187.14600000000002"/>
    <n v="1.4285714285714286"/>
  </r>
  <r>
    <x v="80"/>
    <n v="200080"/>
    <d v="2023-06-27T00:00:00"/>
    <d v="2023-06-27T00:00:00"/>
    <n v="2023"/>
    <x v="5"/>
    <s v="Tuesday"/>
    <s v="C29041"/>
    <n v="29041"/>
    <s v="Phone"/>
    <x v="1"/>
    <n v="3"/>
    <n v="589.55999999999995"/>
    <n v="589.55999999999995"/>
    <s v="591 Main St"/>
    <s v="591"/>
    <s v="Main St"/>
    <s v="Online"/>
    <x v="1"/>
    <s v="Returned"/>
    <x v="2"/>
    <s v="TRK28840655"/>
    <s v="28840655"/>
    <n v="6"/>
    <m/>
    <x v="2"/>
    <x v="1"/>
    <s v="Facebook"/>
    <x v="3"/>
    <n v="1768.68"/>
    <n v="1768.68"/>
    <n v="1768.6799999999998"/>
    <s v="Customer_82"/>
    <x v="1"/>
    <n v="42"/>
    <x v="4"/>
    <x v="0"/>
    <n v="0"/>
    <n v="0"/>
    <n v="412.69199999999995"/>
    <n v="1238.0759999999998"/>
    <n v="1768.6799999999998"/>
    <n v="530.60400000000004"/>
    <n v="1.4285714285714286"/>
  </r>
  <r>
    <x v="81"/>
    <n v="200081"/>
    <d v="2023-06-08T00:00:00"/>
    <d v="2023-06-08T00:00:00"/>
    <n v="2023"/>
    <x v="5"/>
    <s v="Thursday"/>
    <s v="C29314"/>
    <n v="29314"/>
    <s v="Monitor"/>
    <x v="0"/>
    <n v="2"/>
    <n v="394.3"/>
    <n v="394.3"/>
    <s v="496 Main St"/>
    <s v="496"/>
    <s v="Main St"/>
    <s v="Cash"/>
    <x v="4"/>
    <s v="Shipped"/>
    <x v="0"/>
    <s v="TRK59876213"/>
    <s v="59876213"/>
    <n v="6"/>
    <s v="FREESHIP"/>
    <x v="1"/>
    <x v="0"/>
    <s v="Email"/>
    <x v="2"/>
    <n v="788.6"/>
    <n v="788.6"/>
    <n v="788.6"/>
    <s v="Customer_83"/>
    <x v="1"/>
    <n v="40"/>
    <x v="4"/>
    <x v="0"/>
    <n v="0"/>
    <n v="0"/>
    <n v="276.01"/>
    <n v="552.02"/>
    <n v="788.6"/>
    <n v="236.58000000000004"/>
    <n v="1.4285714285714286"/>
  </r>
  <r>
    <x v="82"/>
    <n v="200082"/>
    <d v="2024-01-05T00:00:00"/>
    <d v="2024-01-05T00:00:00"/>
    <n v="2024"/>
    <x v="0"/>
    <s v="Friday"/>
    <s v="C65799"/>
    <n v="65799"/>
    <s v="Tablet"/>
    <x v="2"/>
    <n v="4"/>
    <n v="565.20000000000005"/>
    <n v="565.20000000000005"/>
    <s v="971 Main St"/>
    <s v="971"/>
    <s v="Main St"/>
    <s v="Debit Card"/>
    <x v="0"/>
    <s v="Shipped"/>
    <x v="0"/>
    <s v="TRK66906607"/>
    <s v="66906607"/>
    <n v="9"/>
    <s v="SAVE10"/>
    <x v="0"/>
    <x v="0"/>
    <s v="Google"/>
    <x v="4"/>
    <n v="2260.8000000000002"/>
    <n v="2260.8000000000002"/>
    <n v="2260.8000000000002"/>
    <s v="Customer_84"/>
    <x v="0"/>
    <n v="53"/>
    <x v="1"/>
    <x v="0"/>
    <n v="0.1"/>
    <n v="226.08000000000004"/>
    <n v="395.64"/>
    <n v="1582.56"/>
    <n v="2034.7200000000003"/>
    <n v="452.16000000000031"/>
    <n v="1.2857142857142858"/>
  </r>
  <r>
    <x v="83"/>
    <n v="200083"/>
    <d v="2023-08-22T00:00:00"/>
    <d v="2023-08-22T00:00:00"/>
    <n v="2023"/>
    <x v="1"/>
    <s v="Tuesday"/>
    <s v="C15681"/>
    <n v="15681"/>
    <s v="Laptop"/>
    <x v="5"/>
    <n v="4"/>
    <n v="540.41"/>
    <n v="540.41"/>
    <s v="989 Main St"/>
    <s v="989"/>
    <s v="Main St"/>
    <s v="Credit Card"/>
    <x v="2"/>
    <s v="Cancelled"/>
    <x v="1"/>
    <s v="TRK75112172"/>
    <s v="75112172"/>
    <n v="6"/>
    <m/>
    <x v="2"/>
    <x v="1"/>
    <s v="Referral"/>
    <x v="1"/>
    <n v="2161.64"/>
    <n v="2161.64"/>
    <n v="2161.64"/>
    <s v="Customer_85"/>
    <x v="1"/>
    <n v="60"/>
    <x v="3"/>
    <x v="0"/>
    <n v="0"/>
    <n v="0"/>
    <n v="378.28699999999998"/>
    <n v="1513.1479999999999"/>
    <n v="2161.64"/>
    <n v="648.49199999999996"/>
    <n v="1.4285714285714286"/>
  </r>
  <r>
    <x v="84"/>
    <n v="200084"/>
    <d v="2023-08-28T00:00:00"/>
    <d v="2023-08-28T00:00:00"/>
    <n v="2023"/>
    <x v="1"/>
    <s v="Monday"/>
    <s v="C64160"/>
    <n v="64160"/>
    <s v="Monitor"/>
    <x v="0"/>
    <n v="2"/>
    <n v="165.49"/>
    <n v="165.49"/>
    <s v="967 Main St"/>
    <s v="967"/>
    <s v="Main St"/>
    <s v="Online"/>
    <x v="1"/>
    <s v="Shipped"/>
    <x v="0"/>
    <s v="TRK34121529"/>
    <s v="34121529"/>
    <n v="4"/>
    <s v="WINTER15"/>
    <x v="3"/>
    <x v="0"/>
    <s v="Instagram"/>
    <x v="0"/>
    <n v="330.98"/>
    <n v="330.98"/>
    <n v="330.98"/>
    <s v="Customer_86"/>
    <x v="0"/>
    <n v="42"/>
    <x v="2"/>
    <x v="0"/>
    <n v="0.15"/>
    <n v="49.646999999999998"/>
    <n v="115.843"/>
    <n v="231.68600000000001"/>
    <n v="281.33300000000003"/>
    <n v="49.64700000000002"/>
    <n v="1.2142857142857144"/>
  </r>
  <r>
    <x v="85"/>
    <n v="200085"/>
    <d v="2024-09-09T00:00:00"/>
    <d v="2024-09-09T00:00:00"/>
    <n v="2024"/>
    <x v="11"/>
    <s v="Monday"/>
    <s v="C14553"/>
    <n v="14553"/>
    <s v="Tablet"/>
    <x v="2"/>
    <n v="3"/>
    <n v="146.72999999999999"/>
    <n v="146.72999999999999"/>
    <s v="768 Main St"/>
    <s v="768"/>
    <s v="Main St"/>
    <s v="Cash"/>
    <x v="4"/>
    <s v="Delivered"/>
    <x v="3"/>
    <s v="TRK93538334"/>
    <s v="93538334"/>
    <n v="8"/>
    <s v="FREESHIP"/>
    <x v="1"/>
    <x v="0"/>
    <s v="Email"/>
    <x v="2"/>
    <n v="440.18999999999988"/>
    <n v="440.18999999999988"/>
    <n v="440.18999999999994"/>
    <s v="Customer_87"/>
    <x v="0"/>
    <n v="39"/>
    <x v="3"/>
    <x v="0"/>
    <n v="0"/>
    <n v="0"/>
    <n v="102.71099999999998"/>
    <n v="308.13299999999992"/>
    <n v="440.18999999999994"/>
    <n v="132.05700000000002"/>
    <n v="1.4285714285714288"/>
  </r>
  <r>
    <x v="86"/>
    <n v="200086"/>
    <d v="2024-06-19T00:00:00"/>
    <d v="2024-06-19T00:00:00"/>
    <n v="2024"/>
    <x v="5"/>
    <s v="Wednesday"/>
    <s v="C88205"/>
    <n v="88205"/>
    <s v="Printer"/>
    <x v="4"/>
    <n v="5"/>
    <n v="643.03"/>
    <n v="643.03"/>
    <s v="447 Main St"/>
    <s v="447"/>
    <s v="Main St"/>
    <s v="Online"/>
    <x v="1"/>
    <s v="Cancelled"/>
    <x v="1"/>
    <s v="TRK93504166"/>
    <s v="93504166"/>
    <n v="5"/>
    <s v="FREESHIP"/>
    <x v="1"/>
    <x v="0"/>
    <s v="Referral"/>
    <x v="1"/>
    <n v="3215.15"/>
    <n v="3215.15"/>
    <n v="3215.1499999999996"/>
    <s v="Customer_88"/>
    <x v="1"/>
    <n v="36"/>
    <x v="5"/>
    <x v="0"/>
    <n v="0"/>
    <n v="0"/>
    <n v="450.12099999999992"/>
    <n v="2250.6049999999996"/>
    <n v="3215.1499999999996"/>
    <n v="964.54500000000007"/>
    <n v="1.4285714285714286"/>
  </r>
  <r>
    <x v="87"/>
    <n v="200087"/>
    <d v="2024-10-10T00:00:00"/>
    <d v="2024-10-10T00:00:00"/>
    <n v="2024"/>
    <x v="3"/>
    <s v="Thursday"/>
    <s v="C91245"/>
    <n v="91245"/>
    <s v="Tablet"/>
    <x v="2"/>
    <n v="3"/>
    <n v="225.11"/>
    <n v="225.11"/>
    <s v="915 Main St"/>
    <s v="915"/>
    <s v="Main St"/>
    <s v="Cash"/>
    <x v="4"/>
    <s v="Shipped"/>
    <x v="0"/>
    <s v="TRK46976391"/>
    <s v="46976391"/>
    <n v="4"/>
    <s v="SAVE10"/>
    <x v="0"/>
    <x v="0"/>
    <s v="Facebook"/>
    <x v="3"/>
    <n v="675.33"/>
    <n v="675.33"/>
    <n v="675.33"/>
    <s v="Customer_89"/>
    <x v="1"/>
    <n v="35"/>
    <x v="4"/>
    <x v="0"/>
    <n v="0.1"/>
    <n v="67.533000000000001"/>
    <n v="157.577"/>
    <n v="472.73099999999999"/>
    <n v="607.79700000000003"/>
    <n v="135.06600000000003"/>
    <n v="1.2857142857142858"/>
  </r>
  <r>
    <x v="88"/>
    <n v="200088"/>
    <d v="2025-06-05T00:00:00"/>
    <d v="2025-06-05T00:00:00"/>
    <n v="2025"/>
    <x v="5"/>
    <s v="Thursday"/>
    <s v="C75439"/>
    <n v="75439"/>
    <s v="Desk"/>
    <x v="6"/>
    <n v="3"/>
    <n v="114.81"/>
    <n v="114.81"/>
    <s v="318 Main St"/>
    <s v="318"/>
    <s v="Main St"/>
    <s v="Gift Card"/>
    <x v="3"/>
    <s v="Cancelled"/>
    <x v="1"/>
    <s v="TRK19831653"/>
    <s v="19831653"/>
    <n v="7"/>
    <m/>
    <x v="2"/>
    <x v="1"/>
    <s v="Google"/>
    <x v="4"/>
    <n v="344.43"/>
    <n v="344.43"/>
    <n v="344.43"/>
    <s v="Customer_90"/>
    <x v="0"/>
    <n v="38"/>
    <x v="2"/>
    <x v="1"/>
    <n v="0"/>
    <n v="0"/>
    <n v="80.36699999999999"/>
    <n v="241.10099999999997"/>
    <n v="344.43"/>
    <n v="103.32900000000004"/>
    <n v="1.4285714285714288"/>
  </r>
  <r>
    <x v="89"/>
    <n v="200089"/>
    <d v="2025-02-25T00:00:00"/>
    <d v="2025-02-25T00:00:00"/>
    <n v="2025"/>
    <x v="2"/>
    <s v="Tuesday"/>
    <s v="C17181"/>
    <n v="17181"/>
    <s v="Printer"/>
    <x v="4"/>
    <n v="5"/>
    <n v="455.33"/>
    <n v="455.33"/>
    <s v="291 Main St"/>
    <s v="291"/>
    <s v="Main St"/>
    <s v="Credit Card"/>
    <x v="2"/>
    <s v="Cancelled"/>
    <x v="1"/>
    <s v="TRK78912978"/>
    <s v="78912978"/>
    <n v="8"/>
    <s v="FREESHIP"/>
    <x v="1"/>
    <x v="0"/>
    <s v="Google"/>
    <x v="4"/>
    <n v="2276.65"/>
    <n v="2276.65"/>
    <n v="2276.65"/>
    <s v="Customer_91"/>
    <x v="0"/>
    <n v="28"/>
    <x v="1"/>
    <x v="0"/>
    <n v="0"/>
    <n v="0"/>
    <n v="318.73099999999999"/>
    <n v="1593.655"/>
    <n v="2276.65"/>
    <n v="682.99500000000012"/>
    <n v="1.4285714285714286"/>
  </r>
  <r>
    <x v="90"/>
    <n v="200090"/>
    <d v="2023-09-18T00:00:00"/>
    <d v="2023-09-18T00:00:00"/>
    <n v="2023"/>
    <x v="11"/>
    <s v="Monday"/>
    <s v="C36540"/>
    <n v="36540"/>
    <s v="Chair"/>
    <x v="3"/>
    <n v="4"/>
    <n v="182.08"/>
    <n v="182.08"/>
    <s v="611 Main St"/>
    <s v="611"/>
    <s v="Main St"/>
    <s v="Gift Card"/>
    <x v="3"/>
    <s v="Delivered"/>
    <x v="3"/>
    <s v="TRK35828122"/>
    <s v="35828122"/>
    <n v="4"/>
    <s v="SAVE10"/>
    <x v="0"/>
    <x v="0"/>
    <s v="Email"/>
    <x v="2"/>
    <n v="728.32"/>
    <n v="728.32"/>
    <n v="728.32"/>
    <s v="Customer_92"/>
    <x v="1"/>
    <n v="39"/>
    <x v="3"/>
    <x v="1"/>
    <n v="0.1"/>
    <n v="72.832000000000008"/>
    <n v="127.456"/>
    <n v="509.82400000000001"/>
    <n v="655.48800000000006"/>
    <n v="145.66400000000004"/>
    <n v="1.2857142857142858"/>
  </r>
  <r>
    <x v="91"/>
    <n v="200091"/>
    <d v="2023-03-15T00:00:00"/>
    <d v="2023-03-15T00:00:00"/>
    <n v="2023"/>
    <x v="9"/>
    <s v="Wednesday"/>
    <s v="C98216"/>
    <n v="98216"/>
    <s v="Laptop"/>
    <x v="5"/>
    <n v="5"/>
    <n v="492.75"/>
    <n v="492.75"/>
    <s v="196 Main St"/>
    <s v="196"/>
    <s v="Main St"/>
    <s v="Cash"/>
    <x v="4"/>
    <s v="Shipped"/>
    <x v="0"/>
    <s v="TRK40986666"/>
    <s v="40986666"/>
    <n v="6"/>
    <s v="WINTER15"/>
    <x v="3"/>
    <x v="0"/>
    <s v="Referral"/>
    <x v="1"/>
    <n v="2463.75"/>
    <n v="2463.75"/>
    <n v="2463.75"/>
    <s v="Customer_93"/>
    <x v="1"/>
    <n v="18"/>
    <x v="3"/>
    <x v="0"/>
    <n v="0.15"/>
    <n v="369.5625"/>
    <n v="344.92499999999995"/>
    <n v="1724.6249999999998"/>
    <n v="2094.1875"/>
    <n v="369.56250000000023"/>
    <n v="1.2142857142857144"/>
  </r>
  <r>
    <x v="92"/>
    <n v="200092"/>
    <d v="2024-06-10T00:00:00"/>
    <d v="2024-06-10T00:00:00"/>
    <n v="2024"/>
    <x v="5"/>
    <s v="Monday"/>
    <s v="C29568"/>
    <n v="29568"/>
    <s v="Printer"/>
    <x v="4"/>
    <n v="4"/>
    <n v="48.61"/>
    <n v="48.61"/>
    <s v="203 Main St"/>
    <s v="203"/>
    <s v="Main St"/>
    <s v="Online"/>
    <x v="1"/>
    <s v="Shipped"/>
    <x v="0"/>
    <s v="TRK46531075"/>
    <s v="46531075"/>
    <n v="7"/>
    <s v="FREESHIP"/>
    <x v="1"/>
    <x v="0"/>
    <s v="Facebook"/>
    <x v="3"/>
    <n v="194.44"/>
    <n v="194.44"/>
    <n v="194.44"/>
    <s v="Customer_94"/>
    <x v="0"/>
    <n v="46"/>
    <x v="5"/>
    <x v="0"/>
    <n v="0"/>
    <n v="0"/>
    <n v="34.026999999999994"/>
    <n v="136.10799999999998"/>
    <n v="194.44"/>
    <n v="58.332000000000022"/>
    <n v="1.4285714285714288"/>
  </r>
  <r>
    <x v="93"/>
    <n v="200093"/>
    <d v="2023-01-14T00:00:00"/>
    <d v="2023-01-14T00:00:00"/>
    <n v="2023"/>
    <x v="0"/>
    <s v="Saturday"/>
    <s v="C97262"/>
    <n v="97262"/>
    <s v="Desk"/>
    <x v="6"/>
    <n v="4"/>
    <n v="431.01"/>
    <n v="431.01"/>
    <s v="837 Main St"/>
    <s v="837"/>
    <s v="Main St"/>
    <s v="Credit Card"/>
    <x v="2"/>
    <s v="Returned"/>
    <x v="2"/>
    <s v="TRK65990229"/>
    <s v="65990229"/>
    <n v="7"/>
    <m/>
    <x v="2"/>
    <x v="1"/>
    <s v="Referral"/>
    <x v="1"/>
    <n v="1724.04"/>
    <n v="1724.04"/>
    <n v="1724.04"/>
    <s v="Customer_95"/>
    <x v="0"/>
    <n v="60"/>
    <x v="3"/>
    <x v="1"/>
    <n v="0"/>
    <n v="0"/>
    <n v="301.70699999999999"/>
    <n v="1206.828"/>
    <n v="1724.04"/>
    <n v="517.21199999999999"/>
    <n v="1.4285714285714286"/>
  </r>
  <r>
    <x v="94"/>
    <n v="200094"/>
    <d v="2023-02-11T00:00:00"/>
    <d v="2023-02-11T00:00:00"/>
    <n v="2023"/>
    <x v="2"/>
    <s v="Saturday"/>
    <s v="C79821"/>
    <n v="79821"/>
    <s v="Chair"/>
    <x v="3"/>
    <n v="1"/>
    <n v="531.17999999999995"/>
    <n v="531.17999999999995"/>
    <s v="781 Main St"/>
    <s v="781"/>
    <s v="Main St"/>
    <s v="Gift Card"/>
    <x v="3"/>
    <s v="Returned"/>
    <x v="2"/>
    <s v="TRK12780193"/>
    <s v="12780193"/>
    <n v="6"/>
    <s v="WINTER15"/>
    <x v="3"/>
    <x v="0"/>
    <s v="Instagram"/>
    <x v="0"/>
    <n v="531.17999999999995"/>
    <n v="531.17999999999995"/>
    <n v="531.17999999999995"/>
    <s v="Customer_96"/>
    <x v="1"/>
    <n v="44"/>
    <x v="3"/>
    <x v="1"/>
    <n v="0.15"/>
    <n v="79.676999999999992"/>
    <n v="371.82599999999996"/>
    <n v="371.82599999999996"/>
    <n v="451.50299999999993"/>
    <n v="79.676999999999964"/>
    <n v="1.2142857142857142"/>
  </r>
  <r>
    <x v="95"/>
    <n v="200095"/>
    <d v="2023-03-24T00:00:00"/>
    <d v="2023-03-24T00:00:00"/>
    <n v="2023"/>
    <x v="9"/>
    <s v="Friday"/>
    <s v="C76761"/>
    <n v="76761"/>
    <s v="Printer"/>
    <x v="4"/>
    <n v="4"/>
    <n v="117.51"/>
    <n v="117.51"/>
    <s v="839 Main St"/>
    <s v="839"/>
    <s v="Main St"/>
    <s v="Debit Card"/>
    <x v="0"/>
    <s v="Returned"/>
    <x v="2"/>
    <s v="TRK60179774"/>
    <s v="60179774"/>
    <n v="7"/>
    <m/>
    <x v="2"/>
    <x v="1"/>
    <s v="Referral"/>
    <x v="1"/>
    <n v="470.04"/>
    <n v="470.04"/>
    <n v="470.04"/>
    <s v="Customer_97"/>
    <x v="0"/>
    <n v="24"/>
    <x v="5"/>
    <x v="0"/>
    <n v="0"/>
    <n v="0"/>
    <n v="82.257000000000005"/>
    <n v="329.02800000000002"/>
    <n v="470.04"/>
    <n v="141.012"/>
    <n v="1.4285714285714286"/>
  </r>
  <r>
    <x v="96"/>
    <n v="200096"/>
    <d v="2024-06-01T00:00:00"/>
    <d v="2024-06-01T00:00:00"/>
    <n v="2024"/>
    <x v="5"/>
    <s v="Saturday"/>
    <s v="C93007"/>
    <n v="93007"/>
    <s v="Phone"/>
    <x v="1"/>
    <n v="2"/>
    <n v="232.83"/>
    <n v="232.83"/>
    <s v="103 Main St"/>
    <s v="103"/>
    <s v="Main St"/>
    <s v="Gift Card"/>
    <x v="3"/>
    <s v="Delivered"/>
    <x v="3"/>
    <s v="TRK85696091"/>
    <s v="85696091"/>
    <n v="7"/>
    <m/>
    <x v="2"/>
    <x v="1"/>
    <s v="Instagram"/>
    <x v="0"/>
    <n v="465.66"/>
    <n v="465.66"/>
    <n v="465.66"/>
    <s v="Customer_98"/>
    <x v="1"/>
    <n v="34"/>
    <x v="3"/>
    <x v="0"/>
    <n v="0"/>
    <n v="0"/>
    <n v="162.98099999999999"/>
    <n v="325.96199999999999"/>
    <n v="465.66"/>
    <n v="139.69800000000004"/>
    <n v="1.4285714285714286"/>
  </r>
  <r>
    <x v="97"/>
    <n v="200097"/>
    <d v="2025-01-21T00:00:00"/>
    <d v="2025-01-21T00:00:00"/>
    <n v="2025"/>
    <x v="0"/>
    <s v="Tuesday"/>
    <s v="C15624"/>
    <n v="15624"/>
    <s v="Tablet"/>
    <x v="2"/>
    <n v="5"/>
    <n v="619.52"/>
    <n v="619.52"/>
    <s v="922 Main St"/>
    <s v="922"/>
    <s v="Main St"/>
    <s v="Debit Card"/>
    <x v="0"/>
    <s v="Pending"/>
    <x v="4"/>
    <s v="TRK40621141"/>
    <s v="40621141"/>
    <n v="9"/>
    <m/>
    <x v="2"/>
    <x v="1"/>
    <s v="Email"/>
    <x v="2"/>
    <n v="3097.6"/>
    <n v="3097.6"/>
    <n v="3097.6"/>
    <s v="Customer_99"/>
    <x v="0"/>
    <n v="32"/>
    <x v="2"/>
    <x v="0"/>
    <n v="0"/>
    <n v="0"/>
    <n v="433.66399999999999"/>
    <n v="2168.3199999999997"/>
    <n v="3097.6"/>
    <n v="929.2800000000002"/>
    <n v="1.4285714285714288"/>
  </r>
  <r>
    <x v="98"/>
    <n v="200098"/>
    <d v="2023-01-14T00:00:00"/>
    <d v="2023-01-14T00:00:00"/>
    <n v="2023"/>
    <x v="0"/>
    <s v="Saturday"/>
    <s v="C70921"/>
    <n v="70921"/>
    <s v="Printer"/>
    <x v="4"/>
    <n v="2"/>
    <n v="228.54"/>
    <n v="228.54"/>
    <s v="533 Main St"/>
    <s v="533"/>
    <s v="Main St"/>
    <s v="Debit Card"/>
    <x v="0"/>
    <s v="Pending"/>
    <x v="4"/>
    <s v="TRK54983109"/>
    <s v="54983109"/>
    <n v="3"/>
    <m/>
    <x v="2"/>
    <x v="1"/>
    <s v="Email"/>
    <x v="2"/>
    <n v="457.08"/>
    <n v="457.08"/>
    <n v="457.08"/>
    <s v="Customer_100"/>
    <x v="0"/>
    <n v="29"/>
    <x v="3"/>
    <x v="0"/>
    <n v="0"/>
    <n v="0"/>
    <n v="159.97799999999998"/>
    <n v="319.95599999999996"/>
    <n v="457.08"/>
    <n v="137.12400000000002"/>
    <n v="1.4285714285714286"/>
  </r>
  <r>
    <x v="99"/>
    <n v="200099"/>
    <d v="2025-04-12T00:00:00"/>
    <d v="2025-04-12T00:00:00"/>
    <n v="2025"/>
    <x v="6"/>
    <s v="Saturday"/>
    <s v="C30477"/>
    <n v="30477"/>
    <s v="Printer"/>
    <x v="4"/>
    <n v="1"/>
    <n v="201.58"/>
    <n v="201.58"/>
    <s v="717 Main St"/>
    <s v="717"/>
    <s v="Main St"/>
    <s v="Debit Card"/>
    <x v="0"/>
    <s v="Cancelled"/>
    <x v="1"/>
    <s v="TRK51829648"/>
    <s v="51829648"/>
    <n v="2"/>
    <s v="WINTER15"/>
    <x v="3"/>
    <x v="0"/>
    <s v="Email"/>
    <x v="2"/>
    <n v="201.58"/>
    <n v="201.58"/>
    <n v="201.58"/>
    <s v="Customer_101"/>
    <x v="1"/>
    <n v="47"/>
    <x v="0"/>
    <x v="0"/>
    <n v="0.15"/>
    <n v="30.237000000000002"/>
    <n v="141.10599999999999"/>
    <n v="141.10599999999999"/>
    <n v="171.34300000000002"/>
    <n v="30.237000000000023"/>
    <n v="1.2142857142857144"/>
  </r>
  <r>
    <x v="100"/>
    <n v="200100"/>
    <d v="2023-02-17T00:00:00"/>
    <d v="2023-02-17T00:00:00"/>
    <n v="2023"/>
    <x v="2"/>
    <s v="Friday"/>
    <s v="C74866"/>
    <n v="74866"/>
    <s v="Phone"/>
    <x v="1"/>
    <n v="3"/>
    <n v="664.79"/>
    <n v="664.79"/>
    <s v="743 Main St"/>
    <s v="743"/>
    <s v="Main St"/>
    <s v="Online"/>
    <x v="1"/>
    <s v="Delivered"/>
    <x v="3"/>
    <s v="TRK53783265"/>
    <s v="53783265"/>
    <n v="6"/>
    <m/>
    <x v="2"/>
    <x v="1"/>
    <s v="Facebook"/>
    <x v="3"/>
    <n v="1994.37"/>
    <n v="1994.37"/>
    <n v="1994.37"/>
    <s v="Customer_102"/>
    <x v="0"/>
    <n v="28"/>
    <x v="5"/>
    <x v="0"/>
    <n v="0"/>
    <n v="0"/>
    <n v="465.35299999999995"/>
    <n v="1396.0589999999997"/>
    <n v="1994.37"/>
    <n v="598.31100000000015"/>
    <n v="1.4285714285714288"/>
  </r>
  <r>
    <x v="101"/>
    <n v="200101"/>
    <d v="2023-11-25T00:00:00"/>
    <d v="2023-11-25T00:00:00"/>
    <n v="2023"/>
    <x v="7"/>
    <s v="Saturday"/>
    <s v="C15283"/>
    <n v="15283"/>
    <s v="Printer"/>
    <x v="4"/>
    <n v="1"/>
    <n v="381.02"/>
    <n v="381.02"/>
    <s v="152 Main St"/>
    <s v="152"/>
    <s v="Main St"/>
    <s v="Cash"/>
    <x v="4"/>
    <s v="Shipped"/>
    <x v="0"/>
    <s v="TRK19286291"/>
    <s v="19286291"/>
    <n v="6"/>
    <m/>
    <x v="2"/>
    <x v="1"/>
    <s v="Google"/>
    <x v="4"/>
    <n v="381.02"/>
    <n v="381.02"/>
    <n v="381.02"/>
    <s v="Customer_103"/>
    <x v="1"/>
    <n v="32"/>
    <x v="4"/>
    <x v="0"/>
    <n v="0"/>
    <n v="0"/>
    <n v="266.714"/>
    <n v="266.714"/>
    <n v="381.02"/>
    <n v="114.30599999999998"/>
    <n v="1.4285714285714286"/>
  </r>
  <r>
    <x v="102"/>
    <n v="200102"/>
    <d v="2023-03-08T00:00:00"/>
    <d v="2023-03-08T00:00:00"/>
    <n v="2023"/>
    <x v="9"/>
    <s v="Wednesday"/>
    <s v="C18037"/>
    <n v="18037"/>
    <s v="Laptop"/>
    <x v="5"/>
    <n v="2"/>
    <n v="70.34"/>
    <n v="70.34"/>
    <s v="944 Main St"/>
    <s v="944"/>
    <s v="Main St"/>
    <s v="Gift Card"/>
    <x v="3"/>
    <s v="Cancelled"/>
    <x v="1"/>
    <s v="TRK47362236"/>
    <s v="47362236"/>
    <n v="3"/>
    <s v="FREESHIP"/>
    <x v="1"/>
    <x v="0"/>
    <s v="Email"/>
    <x v="2"/>
    <n v="140.68"/>
    <n v="140.68"/>
    <n v="140.68"/>
    <s v="Customer_104"/>
    <x v="1"/>
    <n v="56"/>
    <x v="5"/>
    <x v="0"/>
    <n v="0"/>
    <n v="0"/>
    <n v="49.238"/>
    <n v="98.475999999999999"/>
    <n v="140.68"/>
    <n v="42.204000000000008"/>
    <n v="1.4285714285714286"/>
  </r>
  <r>
    <x v="103"/>
    <n v="200103"/>
    <d v="2025-01-25T00:00:00"/>
    <d v="2025-01-25T00:00:00"/>
    <n v="2025"/>
    <x v="0"/>
    <s v="Saturday"/>
    <s v="C62656"/>
    <n v="62656"/>
    <s v="Phone"/>
    <x v="1"/>
    <n v="4"/>
    <n v="218.43"/>
    <n v="218.43"/>
    <s v="514 Main St"/>
    <s v="514"/>
    <s v="Main St"/>
    <s v="Credit Card"/>
    <x v="2"/>
    <s v="Cancelled"/>
    <x v="1"/>
    <s v="TRK86296459"/>
    <s v="86296459"/>
    <n v="9"/>
    <s v="SAVE10"/>
    <x v="0"/>
    <x v="0"/>
    <s v="Email"/>
    <x v="2"/>
    <n v="873.72"/>
    <n v="873.72"/>
    <n v="873.72"/>
    <s v="Customer_105"/>
    <x v="0"/>
    <n v="29"/>
    <x v="0"/>
    <x v="0"/>
    <n v="0.1"/>
    <n v="87.372000000000014"/>
    <n v="152.90099999999998"/>
    <n v="611.60399999999993"/>
    <n v="786.34799999999996"/>
    <n v="174.74400000000003"/>
    <n v="1.2857142857142858"/>
  </r>
  <r>
    <x v="104"/>
    <n v="200104"/>
    <d v="2024-07-30T00:00:00"/>
    <d v="2024-07-30T00:00:00"/>
    <n v="2024"/>
    <x v="10"/>
    <s v="Tuesday"/>
    <s v="C65744"/>
    <n v="65744"/>
    <s v="Phone"/>
    <x v="1"/>
    <n v="1"/>
    <n v="582.04"/>
    <n v="582.04"/>
    <s v="647 Main St"/>
    <s v="647"/>
    <s v="Main St"/>
    <s v="Gift Card"/>
    <x v="3"/>
    <s v="Delivered"/>
    <x v="3"/>
    <s v="TRK39906058"/>
    <s v="39906058"/>
    <n v="1"/>
    <s v="FREESHIP"/>
    <x v="1"/>
    <x v="0"/>
    <s v="Email"/>
    <x v="2"/>
    <n v="582.04"/>
    <n v="582.04"/>
    <n v="582.04"/>
    <s v="Customer_106"/>
    <x v="1"/>
    <n v="47"/>
    <x v="3"/>
    <x v="0"/>
    <n v="0"/>
    <n v="0"/>
    <n v="407.42799999999994"/>
    <n v="407.42799999999994"/>
    <n v="582.04"/>
    <n v="174.61200000000002"/>
    <n v="1.4285714285714286"/>
  </r>
  <r>
    <x v="105"/>
    <n v="200105"/>
    <d v="2024-10-24T00:00:00"/>
    <d v="2024-10-24T00:00:00"/>
    <n v="2024"/>
    <x v="3"/>
    <s v="Thursday"/>
    <s v="C72290"/>
    <n v="72290"/>
    <s v="Printer"/>
    <x v="4"/>
    <n v="3"/>
    <n v="185.4"/>
    <n v="185.4"/>
    <s v="810 Main St"/>
    <s v="810"/>
    <s v="Main St"/>
    <s v="Gift Card"/>
    <x v="3"/>
    <s v="Cancelled"/>
    <x v="1"/>
    <s v="TRK68792129"/>
    <s v="68792129"/>
    <n v="7"/>
    <m/>
    <x v="2"/>
    <x v="1"/>
    <s v="Facebook"/>
    <x v="3"/>
    <n v="556.20000000000005"/>
    <n v="556.20000000000005"/>
    <n v="556.20000000000005"/>
    <s v="Customer_107"/>
    <x v="1"/>
    <n v="25"/>
    <x v="4"/>
    <x v="0"/>
    <n v="0"/>
    <n v="0"/>
    <n v="129.78"/>
    <n v="389.34000000000003"/>
    <n v="556.20000000000005"/>
    <n v="166.86"/>
    <n v="1.4285714285714286"/>
  </r>
  <r>
    <x v="106"/>
    <n v="200106"/>
    <d v="2023-09-08T00:00:00"/>
    <d v="2023-09-08T00:00:00"/>
    <n v="2023"/>
    <x v="11"/>
    <s v="Friday"/>
    <s v="C73514"/>
    <n v="73514"/>
    <s v="Desk"/>
    <x v="6"/>
    <n v="3"/>
    <n v="465.05"/>
    <n v="465.05"/>
    <s v="126 Main St"/>
    <s v="126"/>
    <s v="Main St"/>
    <s v="Credit Card"/>
    <x v="2"/>
    <s v="Cancelled"/>
    <x v="1"/>
    <s v="TRK96777924"/>
    <s v="96777924"/>
    <n v="3"/>
    <s v="SAVE10"/>
    <x v="0"/>
    <x v="0"/>
    <s v="Email"/>
    <x v="2"/>
    <n v="1395.15"/>
    <n v="1395.15"/>
    <n v="1395.15"/>
    <s v="Customer_108"/>
    <x v="1"/>
    <n v="57"/>
    <x v="5"/>
    <x v="1"/>
    <n v="0.1"/>
    <n v="139.51500000000001"/>
    <n v="325.53499999999997"/>
    <n v="976.6049999999999"/>
    <n v="1255.635"/>
    <n v="279.03000000000009"/>
    <n v="1.2857142857142858"/>
  </r>
  <r>
    <x v="107"/>
    <n v="200107"/>
    <d v="2023-03-27T00:00:00"/>
    <d v="2023-03-27T00:00:00"/>
    <n v="2023"/>
    <x v="9"/>
    <s v="Monday"/>
    <s v="C16775"/>
    <n v="16775"/>
    <s v="Printer"/>
    <x v="4"/>
    <n v="5"/>
    <n v="670.75"/>
    <n v="670.75"/>
    <s v="848 Main St"/>
    <s v="848"/>
    <s v="Main St"/>
    <s v="Gift Card"/>
    <x v="3"/>
    <s v="Shipped"/>
    <x v="0"/>
    <s v="TRK34392124"/>
    <s v="34392124"/>
    <n v="8"/>
    <s v="FREESHIP"/>
    <x v="1"/>
    <x v="0"/>
    <s v="Instagram"/>
    <x v="0"/>
    <n v="3353.75"/>
    <n v="3353.75"/>
    <n v="3353.75"/>
    <s v="Customer_109"/>
    <x v="0"/>
    <n v="60"/>
    <x v="4"/>
    <x v="0"/>
    <n v="0"/>
    <n v="0"/>
    <n v="469.52499999999998"/>
    <n v="2347.625"/>
    <n v="3353.75"/>
    <n v="1006.125"/>
    <n v="1.4285714285714286"/>
  </r>
  <r>
    <x v="108"/>
    <n v="200108"/>
    <d v="2024-12-28T00:00:00"/>
    <d v="2024-12-28T00:00:00"/>
    <n v="2024"/>
    <x v="8"/>
    <s v="Saturday"/>
    <s v="C33099"/>
    <n v="33099"/>
    <s v="Laptop"/>
    <x v="5"/>
    <n v="5"/>
    <n v="48.38"/>
    <n v="48.38"/>
    <s v="522 Main St"/>
    <s v="522"/>
    <s v="Main St"/>
    <s v="Gift Card"/>
    <x v="3"/>
    <s v="Delivered"/>
    <x v="3"/>
    <s v="TRK28522330"/>
    <s v="28522330"/>
    <n v="9"/>
    <s v="WINTER15"/>
    <x v="3"/>
    <x v="0"/>
    <s v="Email"/>
    <x v="2"/>
    <n v="241.9"/>
    <n v="241.9"/>
    <n v="241.9"/>
    <s v="Customer_110"/>
    <x v="0"/>
    <n v="52"/>
    <x v="1"/>
    <x v="0"/>
    <n v="0.15"/>
    <n v="36.284999999999997"/>
    <n v="33.866"/>
    <n v="169.32999999999998"/>
    <n v="205.61500000000001"/>
    <n v="36.285000000000025"/>
    <n v="1.2142857142857144"/>
  </r>
  <r>
    <x v="109"/>
    <n v="200109"/>
    <d v="2023-09-17T00:00:00"/>
    <d v="2023-09-17T00:00:00"/>
    <n v="2023"/>
    <x v="11"/>
    <s v="Sunday"/>
    <s v="C51157"/>
    <n v="51157"/>
    <s v="Desk"/>
    <x v="6"/>
    <n v="3"/>
    <n v="592.87"/>
    <n v="592.87"/>
    <s v="131 Main St"/>
    <s v="131"/>
    <s v="Main St"/>
    <s v="Gift Card"/>
    <x v="3"/>
    <s v="Shipped"/>
    <x v="0"/>
    <s v="TRK18674578"/>
    <s v="18674578"/>
    <n v="3"/>
    <s v="FREESHIP"/>
    <x v="1"/>
    <x v="0"/>
    <s v="Referral"/>
    <x v="1"/>
    <n v="1778.61"/>
    <n v="1778.61"/>
    <n v="1778.6100000000001"/>
    <s v="Customer_111"/>
    <x v="1"/>
    <n v="19"/>
    <x v="4"/>
    <x v="1"/>
    <n v="0"/>
    <n v="0"/>
    <n v="415.00899999999996"/>
    <n v="1245.0269999999998"/>
    <n v="1778.6100000000001"/>
    <n v="533.58300000000031"/>
    <n v="1.4285714285714288"/>
  </r>
  <r>
    <x v="110"/>
    <n v="200110"/>
    <d v="2024-04-21T00:00:00"/>
    <d v="2024-04-21T00:00:00"/>
    <n v="2024"/>
    <x v="6"/>
    <s v="Sunday"/>
    <s v="C74562"/>
    <n v="74562"/>
    <s v="Tablet"/>
    <x v="2"/>
    <n v="1"/>
    <n v="220.77"/>
    <n v="220.77"/>
    <s v="388 Main St"/>
    <s v="388"/>
    <s v="Main St"/>
    <s v="Gift Card"/>
    <x v="3"/>
    <s v="Pending"/>
    <x v="4"/>
    <s v="TRK32062079"/>
    <s v="32062079"/>
    <n v="5"/>
    <s v="FREESHIP"/>
    <x v="1"/>
    <x v="0"/>
    <s v="Instagram"/>
    <x v="0"/>
    <n v="220.77"/>
    <n v="220.77"/>
    <n v="220.77"/>
    <s v="Customer_112"/>
    <x v="1"/>
    <n v="50"/>
    <x v="5"/>
    <x v="0"/>
    <n v="0"/>
    <n v="0"/>
    <n v="154.53899999999999"/>
    <n v="154.53899999999999"/>
    <n v="220.77"/>
    <n v="66.231000000000023"/>
    <n v="1.4285714285714288"/>
  </r>
  <r>
    <x v="111"/>
    <n v="200111"/>
    <d v="2025-05-07T00:00:00"/>
    <d v="2025-05-07T00:00:00"/>
    <n v="2025"/>
    <x v="4"/>
    <s v="Wednesday"/>
    <s v="C95271"/>
    <n v="95271"/>
    <s v="Desk"/>
    <x v="6"/>
    <n v="3"/>
    <n v="309.22000000000003"/>
    <n v="309.22000000000003"/>
    <s v="620 Main St"/>
    <s v="620"/>
    <s v="Main St"/>
    <s v="Online"/>
    <x v="1"/>
    <s v="Cancelled"/>
    <x v="1"/>
    <s v="TRK74904969"/>
    <s v="74904969"/>
    <n v="7"/>
    <s v="FREESHIP"/>
    <x v="1"/>
    <x v="0"/>
    <s v="Google"/>
    <x v="4"/>
    <n v="927.66000000000008"/>
    <n v="927.66000000000008"/>
    <n v="927.66000000000008"/>
    <s v="Customer_113"/>
    <x v="1"/>
    <n v="19"/>
    <x v="3"/>
    <x v="1"/>
    <n v="0"/>
    <n v="0"/>
    <n v="216.45400000000001"/>
    <n v="649.36200000000008"/>
    <n v="927.66000000000008"/>
    <n v="278.298"/>
    <n v="1.4285714285714286"/>
  </r>
  <r>
    <x v="112"/>
    <n v="200112"/>
    <d v="2023-01-01T00:00:00"/>
    <d v="2023-01-01T00:00:00"/>
    <n v="2023"/>
    <x v="0"/>
    <s v="Sunday"/>
    <s v="C81366"/>
    <n v="81366"/>
    <s v="Monitor"/>
    <x v="0"/>
    <n v="1"/>
    <n v="410.6"/>
    <n v="410.6"/>
    <s v="423 Main St"/>
    <s v="423"/>
    <s v="Main St"/>
    <s v="Online"/>
    <x v="1"/>
    <s v="Cancelled"/>
    <x v="1"/>
    <s v="TRK17062206"/>
    <s v="17062206"/>
    <n v="2"/>
    <s v="WINTER15"/>
    <x v="3"/>
    <x v="0"/>
    <s v="Referral"/>
    <x v="1"/>
    <n v="410.6"/>
    <n v="410.6"/>
    <n v="410.6"/>
    <s v="Customer_114"/>
    <x v="1"/>
    <n v="19"/>
    <x v="0"/>
    <x v="0"/>
    <n v="0.15"/>
    <n v="61.59"/>
    <n v="287.42"/>
    <n v="287.42"/>
    <n v="349.01"/>
    <n v="61.589999999999975"/>
    <n v="1.2142857142857142"/>
  </r>
  <r>
    <x v="113"/>
    <n v="200113"/>
    <d v="2024-01-17T00:00:00"/>
    <d v="2024-01-17T00:00:00"/>
    <n v="2024"/>
    <x v="0"/>
    <s v="Wednesday"/>
    <s v="C65905"/>
    <n v="65905"/>
    <s v="Laptop"/>
    <x v="5"/>
    <n v="5"/>
    <n v="190.08"/>
    <n v="190.08"/>
    <s v="605 Main St"/>
    <s v="605"/>
    <s v="Main St"/>
    <s v="Cash"/>
    <x v="4"/>
    <s v="Shipped"/>
    <x v="0"/>
    <s v="TRK73954365"/>
    <s v="73954365"/>
    <n v="9"/>
    <s v="FREESHIP"/>
    <x v="1"/>
    <x v="0"/>
    <s v="Instagram"/>
    <x v="0"/>
    <n v="950.40000000000009"/>
    <n v="950.40000000000009"/>
    <n v="950.40000000000009"/>
    <s v="Customer_115"/>
    <x v="1"/>
    <n v="42"/>
    <x v="3"/>
    <x v="0"/>
    <n v="0"/>
    <n v="0"/>
    <n v="133.05600000000001"/>
    <n v="665.28000000000009"/>
    <n v="950.40000000000009"/>
    <n v="285.12"/>
    <n v="1.4285714285714286"/>
  </r>
  <r>
    <x v="114"/>
    <n v="200114"/>
    <d v="2025-01-27T00:00:00"/>
    <d v="2025-01-27T00:00:00"/>
    <n v="2025"/>
    <x v="0"/>
    <s v="Monday"/>
    <s v="C77272"/>
    <n v="77272"/>
    <s v="Monitor"/>
    <x v="0"/>
    <n v="5"/>
    <n v="498.48"/>
    <n v="498.48"/>
    <s v="115 Main St"/>
    <s v="115"/>
    <s v="Main St"/>
    <s v="Online"/>
    <x v="1"/>
    <s v="Pending"/>
    <x v="4"/>
    <s v="TRK29708128"/>
    <s v="29708128"/>
    <n v="8"/>
    <s v="SAVE10"/>
    <x v="0"/>
    <x v="0"/>
    <s v="Google"/>
    <x v="4"/>
    <n v="2492.4"/>
    <n v="2492.4"/>
    <n v="2492.4"/>
    <s v="Customer_116"/>
    <x v="1"/>
    <n v="24"/>
    <x v="1"/>
    <x v="0"/>
    <n v="0.1"/>
    <n v="249.24"/>
    <n v="348.93599999999998"/>
    <n v="1744.6799999999998"/>
    <n v="2243.16"/>
    <n v="498.48"/>
    <n v="1.2857142857142858"/>
  </r>
  <r>
    <x v="115"/>
    <n v="200115"/>
    <d v="2023-11-27T00:00:00"/>
    <d v="2023-11-27T00:00:00"/>
    <n v="2023"/>
    <x v="7"/>
    <s v="Monday"/>
    <s v="C32580"/>
    <n v="32580"/>
    <s v="Phone"/>
    <x v="1"/>
    <n v="5"/>
    <n v="374.99"/>
    <n v="374.99"/>
    <s v="122 Main St"/>
    <s v="122"/>
    <s v="Main St"/>
    <s v="Online"/>
    <x v="1"/>
    <s v="Shipped"/>
    <x v="0"/>
    <s v="TRK23670394"/>
    <s v="23670394"/>
    <n v="9"/>
    <s v="SAVE10"/>
    <x v="0"/>
    <x v="0"/>
    <s v="Facebook"/>
    <x v="3"/>
    <n v="1874.95"/>
    <n v="1874.95"/>
    <n v="1874.95"/>
    <s v="Customer_117"/>
    <x v="0"/>
    <n v="47"/>
    <x v="4"/>
    <x v="0"/>
    <n v="0.1"/>
    <n v="187.495"/>
    <n v="262.49299999999999"/>
    <n v="1312.4649999999999"/>
    <n v="1687.4549999999999"/>
    <n v="374.99"/>
    <n v="1.2857142857142858"/>
  </r>
  <r>
    <x v="116"/>
    <n v="200116"/>
    <d v="2023-03-19T00:00:00"/>
    <d v="2023-03-19T00:00:00"/>
    <n v="2023"/>
    <x v="9"/>
    <s v="Sunday"/>
    <s v="C47761"/>
    <n v="47761"/>
    <s v="Printer"/>
    <x v="4"/>
    <n v="4"/>
    <n v="291.35000000000002"/>
    <n v="291.35000000000002"/>
    <s v="109 Main St"/>
    <s v="109"/>
    <s v="Main St"/>
    <s v="Credit Card"/>
    <x v="2"/>
    <s v="Cancelled"/>
    <x v="1"/>
    <s v="TRK66669207"/>
    <s v="66669207"/>
    <n v="6"/>
    <s v="WINTER15"/>
    <x v="3"/>
    <x v="0"/>
    <s v="Facebook"/>
    <x v="3"/>
    <n v="1165.4000000000001"/>
    <n v="1165.4000000000001"/>
    <n v="1165.4000000000001"/>
    <s v="Customer_118"/>
    <x v="1"/>
    <n v="30"/>
    <x v="0"/>
    <x v="0"/>
    <n v="0.15"/>
    <n v="174.81"/>
    <n v="203.94499999999999"/>
    <n v="815.78"/>
    <n v="990.59000000000015"/>
    <n v="174.81000000000017"/>
    <n v="1.2142857142857144"/>
  </r>
  <r>
    <x v="117"/>
    <n v="200117"/>
    <d v="2023-03-08T00:00:00"/>
    <d v="2023-03-08T00:00:00"/>
    <n v="2023"/>
    <x v="9"/>
    <s v="Wednesday"/>
    <s v="C49187"/>
    <n v="49187"/>
    <s v="Tablet"/>
    <x v="2"/>
    <n v="1"/>
    <n v="535.5"/>
    <n v="535.5"/>
    <s v="593 Main St"/>
    <s v="593"/>
    <s v="Main St"/>
    <s v="Gift Card"/>
    <x v="3"/>
    <s v="Cancelled"/>
    <x v="1"/>
    <s v="TRK81888598"/>
    <s v="81888598"/>
    <n v="5"/>
    <s v="WINTER15"/>
    <x v="3"/>
    <x v="0"/>
    <s v="Referral"/>
    <x v="1"/>
    <n v="535.5"/>
    <n v="535.5"/>
    <n v="535.5"/>
    <s v="Customer_119"/>
    <x v="0"/>
    <n v="23"/>
    <x v="2"/>
    <x v="0"/>
    <n v="0.15"/>
    <n v="80.325000000000003"/>
    <n v="374.84999999999997"/>
    <n v="374.84999999999997"/>
    <n v="455.17500000000001"/>
    <n v="80.325000000000045"/>
    <n v="1.2142857142857144"/>
  </r>
  <r>
    <x v="118"/>
    <n v="200118"/>
    <d v="2023-10-09T00:00:00"/>
    <d v="2023-10-09T00:00:00"/>
    <n v="2023"/>
    <x v="3"/>
    <s v="Monday"/>
    <s v="C27898"/>
    <n v="27898"/>
    <s v="Printer"/>
    <x v="4"/>
    <n v="5"/>
    <n v="502.71"/>
    <n v="502.71"/>
    <s v="807 Main St"/>
    <s v="807"/>
    <s v="Main St"/>
    <s v="Gift Card"/>
    <x v="3"/>
    <s v="Shipped"/>
    <x v="0"/>
    <s v="TRK61957665"/>
    <s v="61957665"/>
    <n v="7"/>
    <s v="FREESHIP"/>
    <x v="1"/>
    <x v="0"/>
    <s v="Google"/>
    <x v="4"/>
    <n v="2513.5500000000002"/>
    <n v="2513.5500000000002"/>
    <n v="2513.5499999999997"/>
    <s v="Customer_120"/>
    <x v="0"/>
    <n v="50"/>
    <x v="4"/>
    <x v="0"/>
    <n v="0"/>
    <n v="0"/>
    <n v="351.89699999999999"/>
    <n v="1759.4849999999999"/>
    <n v="2513.5499999999997"/>
    <n v="754.06499999999983"/>
    <n v="1.4285714285714286"/>
  </r>
  <r>
    <x v="119"/>
    <n v="200119"/>
    <d v="2025-06-11T00:00:00"/>
    <d v="2025-06-11T00:00:00"/>
    <n v="2025"/>
    <x v="5"/>
    <s v="Wednesday"/>
    <s v="C14683"/>
    <n v="14683"/>
    <s v="Desk"/>
    <x v="6"/>
    <n v="2"/>
    <n v="534.66999999999996"/>
    <n v="534.66999999999996"/>
    <s v="187 Main St"/>
    <s v="187"/>
    <s v="Main St"/>
    <s v="Debit Card"/>
    <x v="0"/>
    <s v="Shipped"/>
    <x v="0"/>
    <s v="TRK47373682"/>
    <s v="47373682"/>
    <n v="7"/>
    <s v="FREESHIP"/>
    <x v="1"/>
    <x v="0"/>
    <s v="Referral"/>
    <x v="1"/>
    <n v="1069.3399999999999"/>
    <n v="1069.3399999999999"/>
    <n v="1069.3399999999999"/>
    <s v="Customer_121"/>
    <x v="1"/>
    <n v="31"/>
    <x v="0"/>
    <x v="1"/>
    <n v="0"/>
    <n v="0"/>
    <n v="374.26899999999995"/>
    <n v="748.5379999999999"/>
    <n v="1069.3399999999999"/>
    <n v="320.80200000000002"/>
    <n v="1.4285714285714286"/>
  </r>
  <r>
    <x v="120"/>
    <n v="200120"/>
    <d v="2023-04-11T00:00:00"/>
    <d v="2023-04-11T00:00:00"/>
    <n v="2023"/>
    <x v="6"/>
    <s v="Tuesday"/>
    <s v="C58108"/>
    <n v="58108"/>
    <s v="Tablet"/>
    <x v="2"/>
    <n v="4"/>
    <n v="629.34"/>
    <n v="629.34"/>
    <s v="986 Main St"/>
    <s v="986"/>
    <s v="Main St"/>
    <s v="Cash"/>
    <x v="4"/>
    <s v="Cancelled"/>
    <x v="1"/>
    <s v="TRK66218053"/>
    <s v="66218053"/>
    <n v="4"/>
    <s v="WINTER15"/>
    <x v="3"/>
    <x v="0"/>
    <s v="Instagram"/>
    <x v="0"/>
    <n v="2517.36"/>
    <n v="2517.36"/>
    <n v="2517.36"/>
    <s v="Customer_122"/>
    <x v="0"/>
    <n v="20"/>
    <x v="0"/>
    <x v="0"/>
    <n v="0.15"/>
    <n v="377.60399999999998"/>
    <n v="440.53800000000001"/>
    <n v="1762.152"/>
    <n v="2139.7560000000003"/>
    <n v="377.60400000000027"/>
    <n v="1.2142857142857144"/>
  </r>
  <r>
    <x v="121"/>
    <n v="200121"/>
    <d v="2023-11-30T00:00:00"/>
    <d v="2023-11-30T00:00:00"/>
    <n v="2023"/>
    <x v="7"/>
    <s v="Thursday"/>
    <s v="C89822"/>
    <n v="89822"/>
    <s v="Desk"/>
    <x v="6"/>
    <n v="1"/>
    <n v="410.78"/>
    <n v="410.78"/>
    <s v="673 Main St"/>
    <s v="673"/>
    <s v="Main St"/>
    <s v="Cash"/>
    <x v="4"/>
    <s v="Cancelled"/>
    <x v="1"/>
    <s v="TRK24138598"/>
    <s v="24138598"/>
    <n v="1"/>
    <s v="FREESHIP"/>
    <x v="1"/>
    <x v="0"/>
    <s v="Instagram"/>
    <x v="0"/>
    <n v="410.78"/>
    <n v="410.78"/>
    <n v="410.78"/>
    <s v="Customer_123"/>
    <x v="0"/>
    <n v="23"/>
    <x v="0"/>
    <x v="1"/>
    <n v="0"/>
    <n v="0"/>
    <n v="287.54599999999994"/>
    <n v="287.54599999999994"/>
    <n v="410.78"/>
    <n v="123.23400000000004"/>
    <n v="1.4285714285714288"/>
  </r>
  <r>
    <x v="122"/>
    <n v="200122"/>
    <d v="2024-04-15T00:00:00"/>
    <d v="2024-04-15T00:00:00"/>
    <n v="2024"/>
    <x v="6"/>
    <s v="Monday"/>
    <s v="C96787"/>
    <n v="96787"/>
    <s v="Laptop"/>
    <x v="5"/>
    <n v="2"/>
    <n v="533.02"/>
    <n v="533.02"/>
    <s v="588 Main St"/>
    <s v="588"/>
    <s v="Main St"/>
    <s v="Gift Card"/>
    <x v="3"/>
    <s v="Shipped"/>
    <x v="0"/>
    <s v="TRK30422853"/>
    <s v="30422853"/>
    <n v="2"/>
    <m/>
    <x v="2"/>
    <x v="1"/>
    <s v="Facebook"/>
    <x v="3"/>
    <n v="1066.04"/>
    <n v="1066.04"/>
    <n v="1066.04"/>
    <s v="Customer_124"/>
    <x v="0"/>
    <n v="52"/>
    <x v="1"/>
    <x v="0"/>
    <n v="0"/>
    <n v="0"/>
    <n v="373.11399999999998"/>
    <n v="746.22799999999995"/>
    <n v="1066.04"/>
    <n v="319.81200000000001"/>
    <n v="1.4285714285714286"/>
  </r>
  <r>
    <x v="123"/>
    <n v="200123"/>
    <d v="2023-07-06T00:00:00"/>
    <d v="2023-07-06T00:00:00"/>
    <n v="2023"/>
    <x v="10"/>
    <s v="Thursday"/>
    <s v="C86064"/>
    <n v="86064"/>
    <s v="Desk"/>
    <x v="6"/>
    <n v="3"/>
    <n v="278.04000000000002"/>
    <n v="278.04000000000002"/>
    <s v="727 Main St"/>
    <s v="727"/>
    <s v="Main St"/>
    <s v="Online"/>
    <x v="1"/>
    <s v="Delivered"/>
    <x v="3"/>
    <s v="TRK62182901"/>
    <s v="62182901"/>
    <n v="5"/>
    <m/>
    <x v="2"/>
    <x v="1"/>
    <s v="Instagram"/>
    <x v="0"/>
    <n v="834.12000000000012"/>
    <n v="834.12000000000012"/>
    <n v="834.12000000000012"/>
    <s v="Customer_125"/>
    <x v="0"/>
    <n v="41"/>
    <x v="1"/>
    <x v="1"/>
    <n v="0"/>
    <n v="0"/>
    <n v="194.62800000000001"/>
    <n v="583.88400000000001"/>
    <n v="834.12000000000012"/>
    <n v="250.2360000000001"/>
    <n v="1.4285714285714288"/>
  </r>
  <r>
    <x v="124"/>
    <n v="200124"/>
    <d v="2024-07-28T00:00:00"/>
    <d v="2024-07-28T00:00:00"/>
    <n v="2024"/>
    <x v="10"/>
    <s v="Sunday"/>
    <s v="C97148"/>
    <n v="97148"/>
    <s v="Printer"/>
    <x v="4"/>
    <n v="4"/>
    <n v="283.79000000000002"/>
    <n v="283.79000000000002"/>
    <s v="563 Main St"/>
    <s v="563"/>
    <s v="Main St"/>
    <s v="Online"/>
    <x v="1"/>
    <s v="Pending"/>
    <x v="4"/>
    <s v="TRK85321126"/>
    <s v="85321126"/>
    <n v="8"/>
    <m/>
    <x v="2"/>
    <x v="1"/>
    <s v="Google"/>
    <x v="4"/>
    <n v="1135.1600000000001"/>
    <n v="1135.1600000000001"/>
    <n v="1135.1600000000001"/>
    <s v="Customer_126"/>
    <x v="0"/>
    <n v="20"/>
    <x v="2"/>
    <x v="0"/>
    <n v="0"/>
    <n v="0"/>
    <n v="198.65299999999999"/>
    <n v="794.61199999999997"/>
    <n v="1135.1600000000001"/>
    <n v="340.54800000000012"/>
    <n v="1.4285714285714288"/>
  </r>
  <r>
    <x v="125"/>
    <n v="200125"/>
    <d v="2024-11-06T00:00:00"/>
    <d v="2024-11-06T00:00:00"/>
    <n v="2024"/>
    <x v="7"/>
    <s v="Wednesday"/>
    <s v="C91099"/>
    <n v="91099"/>
    <s v="Phone"/>
    <x v="1"/>
    <n v="2"/>
    <n v="512.65"/>
    <n v="512.65"/>
    <s v="758 Main St"/>
    <s v="758"/>
    <s v="Main St"/>
    <s v="Credit Card"/>
    <x v="2"/>
    <s v="Shipped"/>
    <x v="0"/>
    <s v="TRK81846174"/>
    <s v="81846174"/>
    <n v="5"/>
    <s v="SAVE10"/>
    <x v="0"/>
    <x v="0"/>
    <s v="Email"/>
    <x v="2"/>
    <n v="1025.3"/>
    <n v="1025.3"/>
    <n v="1025.3"/>
    <s v="Customer_127"/>
    <x v="0"/>
    <n v="35"/>
    <x v="5"/>
    <x v="0"/>
    <n v="0.1"/>
    <n v="102.53"/>
    <n v="358.85499999999996"/>
    <n v="717.70999999999992"/>
    <n v="922.77"/>
    <n v="205.06000000000006"/>
    <n v="1.2857142857142858"/>
  </r>
  <r>
    <x v="126"/>
    <n v="200126"/>
    <d v="2025-05-03T00:00:00"/>
    <d v="2025-05-03T00:00:00"/>
    <n v="2025"/>
    <x v="4"/>
    <s v="Saturday"/>
    <s v="C55606"/>
    <n v="55606"/>
    <s v="Desk"/>
    <x v="6"/>
    <n v="4"/>
    <n v="275.5"/>
    <n v="275.5"/>
    <s v="353 Main St"/>
    <s v="353"/>
    <s v="Main St"/>
    <s v="Gift Card"/>
    <x v="3"/>
    <s v="Shipped"/>
    <x v="0"/>
    <s v="TRK68250319"/>
    <s v="68250319"/>
    <n v="8"/>
    <s v="FREESHIP"/>
    <x v="1"/>
    <x v="0"/>
    <s v="Google"/>
    <x v="4"/>
    <n v="1102"/>
    <n v="1102"/>
    <n v="1102"/>
    <s v="Customer_128"/>
    <x v="1"/>
    <n v="25"/>
    <x v="4"/>
    <x v="1"/>
    <n v="0"/>
    <n v="0"/>
    <n v="192.85"/>
    <n v="771.4"/>
    <n v="1102"/>
    <n v="330.6"/>
    <n v="1.4285714285714286"/>
  </r>
  <r>
    <x v="127"/>
    <n v="200127"/>
    <d v="2023-08-10T00:00:00"/>
    <d v="2023-08-10T00:00:00"/>
    <n v="2023"/>
    <x v="1"/>
    <s v="Thursday"/>
    <s v="C71486"/>
    <n v="71486"/>
    <s v="Desk"/>
    <x v="6"/>
    <n v="3"/>
    <n v="469.32"/>
    <n v="469.32"/>
    <s v="365 Main St"/>
    <s v="365"/>
    <s v="Main St"/>
    <s v="Debit Card"/>
    <x v="0"/>
    <s v="Shipped"/>
    <x v="0"/>
    <s v="TRK73929833"/>
    <s v="73929833"/>
    <n v="3"/>
    <m/>
    <x v="2"/>
    <x v="1"/>
    <s v="Google"/>
    <x v="4"/>
    <n v="1407.96"/>
    <n v="1407.96"/>
    <n v="1407.96"/>
    <s v="Customer_129"/>
    <x v="1"/>
    <n v="54"/>
    <x v="2"/>
    <x v="1"/>
    <n v="0"/>
    <n v="0"/>
    <n v="328.524"/>
    <n v="985.572"/>
    <n v="1407.96"/>
    <n v="422.38800000000003"/>
    <n v="1.4285714285714286"/>
  </r>
  <r>
    <x v="128"/>
    <n v="200128"/>
    <d v="2023-02-17T00:00:00"/>
    <d v="2023-02-17T00:00:00"/>
    <n v="2023"/>
    <x v="2"/>
    <s v="Friday"/>
    <s v="C86408"/>
    <n v="86408"/>
    <s v="Tablet"/>
    <x v="2"/>
    <n v="4"/>
    <n v="21.07"/>
    <n v="21.07"/>
    <s v="244 Main St"/>
    <s v="244"/>
    <s v="Main St"/>
    <s v="Gift Card"/>
    <x v="3"/>
    <s v="Delivered"/>
    <x v="3"/>
    <s v="TRK41432648"/>
    <s v="41432648"/>
    <n v="4"/>
    <s v="FREESHIP"/>
    <x v="1"/>
    <x v="0"/>
    <s v="Google"/>
    <x v="4"/>
    <n v="84.28"/>
    <n v="84.28"/>
    <n v="84.28"/>
    <s v="Customer_130"/>
    <x v="0"/>
    <n v="48"/>
    <x v="1"/>
    <x v="0"/>
    <n v="0"/>
    <n v="0"/>
    <n v="14.748999999999999"/>
    <n v="58.995999999999995"/>
    <n v="84.28"/>
    <n v="25.284000000000006"/>
    <n v="1.4285714285714286"/>
  </r>
  <r>
    <x v="129"/>
    <n v="200129"/>
    <d v="2023-10-27T00:00:00"/>
    <d v="2023-10-27T00:00:00"/>
    <n v="2023"/>
    <x v="3"/>
    <s v="Friday"/>
    <s v="C52751"/>
    <n v="52751"/>
    <s v="Laptop"/>
    <x v="5"/>
    <n v="4"/>
    <n v="263.93"/>
    <n v="263.93"/>
    <s v="427 Main St"/>
    <s v="427"/>
    <s v="Main St"/>
    <s v="Debit Card"/>
    <x v="0"/>
    <s v="Shipped"/>
    <x v="0"/>
    <s v="TRK72481234"/>
    <s v="72481234"/>
    <n v="4"/>
    <s v="FREESHIP"/>
    <x v="1"/>
    <x v="0"/>
    <s v="Facebook"/>
    <x v="3"/>
    <n v="1055.72"/>
    <n v="1055.72"/>
    <n v="1055.72"/>
    <s v="Customer_131"/>
    <x v="0"/>
    <n v="58"/>
    <x v="1"/>
    <x v="0"/>
    <n v="0"/>
    <n v="0"/>
    <n v="184.751"/>
    <n v="739.00400000000002"/>
    <n v="1055.72"/>
    <n v="316.71600000000001"/>
    <n v="1.4285714285714286"/>
  </r>
  <r>
    <x v="130"/>
    <n v="200130"/>
    <d v="2025-01-22T00:00:00"/>
    <d v="2025-01-22T00:00:00"/>
    <n v="2025"/>
    <x v="0"/>
    <s v="Wednesday"/>
    <s v="C29059"/>
    <n v="29059"/>
    <s v="Desk"/>
    <x v="6"/>
    <n v="3"/>
    <n v="501.3"/>
    <n v="501.3"/>
    <s v="513 Main St"/>
    <s v="513"/>
    <s v="Main St"/>
    <s v="Online"/>
    <x v="1"/>
    <s v="Cancelled"/>
    <x v="1"/>
    <s v="TRK88360704"/>
    <s v="88360704"/>
    <n v="3"/>
    <s v="WINTER15"/>
    <x v="3"/>
    <x v="0"/>
    <s v="Facebook"/>
    <x v="3"/>
    <n v="1503.9"/>
    <n v="1503.9"/>
    <n v="1503.9"/>
    <s v="Customer_132"/>
    <x v="1"/>
    <n v="49"/>
    <x v="4"/>
    <x v="1"/>
    <n v="0.15"/>
    <n v="225.58500000000001"/>
    <n v="350.90999999999997"/>
    <n v="1052.73"/>
    <n v="1278.3150000000001"/>
    <n v="225.58500000000004"/>
    <n v="1.2142857142857144"/>
  </r>
  <r>
    <x v="131"/>
    <n v="200131"/>
    <d v="2023-01-08T00:00:00"/>
    <d v="2023-01-08T00:00:00"/>
    <n v="2023"/>
    <x v="0"/>
    <s v="Sunday"/>
    <s v="C72862"/>
    <n v="72862"/>
    <s v="Tablet"/>
    <x v="2"/>
    <n v="1"/>
    <n v="84.8"/>
    <n v="84.8"/>
    <s v="606 Main St"/>
    <s v="606"/>
    <s v="Main St"/>
    <s v="Gift Card"/>
    <x v="3"/>
    <s v="Pending"/>
    <x v="4"/>
    <s v="TRK51648833"/>
    <s v="51648833"/>
    <n v="5"/>
    <m/>
    <x v="2"/>
    <x v="1"/>
    <s v="Instagram"/>
    <x v="0"/>
    <n v="84.8"/>
    <n v="84.8"/>
    <n v="84.8"/>
    <s v="Customer_133"/>
    <x v="1"/>
    <n v="27"/>
    <x v="4"/>
    <x v="0"/>
    <n v="0"/>
    <n v="0"/>
    <n v="59.359999999999992"/>
    <n v="59.359999999999992"/>
    <n v="84.8"/>
    <n v="25.440000000000005"/>
    <n v="1.4285714285714286"/>
  </r>
  <r>
    <x v="132"/>
    <n v="200132"/>
    <d v="2023-03-28T00:00:00"/>
    <d v="2023-03-28T00:00:00"/>
    <n v="2023"/>
    <x v="9"/>
    <s v="Tuesday"/>
    <s v="C96257"/>
    <n v="96257"/>
    <s v="Tablet"/>
    <x v="2"/>
    <n v="4"/>
    <n v="450.75"/>
    <n v="450.75"/>
    <s v="583 Main St"/>
    <s v="583"/>
    <s v="Main St"/>
    <s v="Credit Card"/>
    <x v="2"/>
    <s v="Shipped"/>
    <x v="0"/>
    <s v="TRK13137948"/>
    <s v="13137948"/>
    <n v="6"/>
    <s v="WINTER15"/>
    <x v="3"/>
    <x v="0"/>
    <s v="Email"/>
    <x v="2"/>
    <n v="1803"/>
    <n v="1803"/>
    <n v="1803"/>
    <s v="Customer_134"/>
    <x v="0"/>
    <n v="52"/>
    <x v="5"/>
    <x v="0"/>
    <n v="0.15"/>
    <n v="270.45"/>
    <n v="315.52499999999998"/>
    <n v="1262.0999999999999"/>
    <n v="1532.55"/>
    <n v="270.45000000000005"/>
    <n v="1.2142857142857144"/>
  </r>
  <r>
    <x v="133"/>
    <n v="200133"/>
    <d v="2025-06-20T00:00:00"/>
    <d v="2025-06-20T00:00:00"/>
    <n v="2025"/>
    <x v="5"/>
    <s v="Friday"/>
    <s v="C87432"/>
    <n v="87432"/>
    <s v="Chair"/>
    <x v="3"/>
    <n v="4"/>
    <n v="302.05"/>
    <n v="302.05"/>
    <s v="636 Main St"/>
    <s v="636"/>
    <s v="Main St"/>
    <s v="Debit Card"/>
    <x v="0"/>
    <s v="Cancelled"/>
    <x v="1"/>
    <s v="TRK68969625"/>
    <s v="68969625"/>
    <n v="6"/>
    <s v="SAVE10"/>
    <x v="0"/>
    <x v="0"/>
    <s v="Google"/>
    <x v="4"/>
    <n v="1208.2"/>
    <n v="1208.2"/>
    <n v="1208.2"/>
    <s v="Customer_135"/>
    <x v="0"/>
    <n v="35"/>
    <x v="2"/>
    <x v="1"/>
    <n v="0.1"/>
    <n v="120.82000000000001"/>
    <n v="211.435"/>
    <n v="845.74"/>
    <n v="1087.3800000000001"/>
    <n v="241.6400000000001"/>
    <n v="1.2857142857142858"/>
  </r>
  <r>
    <x v="134"/>
    <n v="200134"/>
    <d v="2025-06-23T00:00:00"/>
    <d v="2025-06-23T00:00:00"/>
    <n v="2025"/>
    <x v="5"/>
    <s v="Monday"/>
    <s v="C16253"/>
    <n v="16253"/>
    <s v="Laptop"/>
    <x v="5"/>
    <n v="2"/>
    <n v="199.7"/>
    <n v="199.7"/>
    <s v="583 Main St"/>
    <s v="583"/>
    <s v="Main St"/>
    <s v="Cash"/>
    <x v="4"/>
    <s v="Pending"/>
    <x v="4"/>
    <s v="TRK17354894"/>
    <s v="17354894"/>
    <n v="4"/>
    <m/>
    <x v="2"/>
    <x v="1"/>
    <s v="Email"/>
    <x v="2"/>
    <n v="399.4"/>
    <n v="399.4"/>
    <n v="399.4"/>
    <s v="Customer_136"/>
    <x v="0"/>
    <n v="20"/>
    <x v="4"/>
    <x v="0"/>
    <n v="0"/>
    <n v="0"/>
    <n v="139.79"/>
    <n v="279.58"/>
    <n v="399.4"/>
    <n v="119.82"/>
    <n v="1.4285714285714286"/>
  </r>
  <r>
    <x v="135"/>
    <n v="200135"/>
    <d v="2023-08-04T00:00:00"/>
    <d v="2023-08-04T00:00:00"/>
    <n v="2023"/>
    <x v="1"/>
    <s v="Friday"/>
    <s v="C79909"/>
    <n v="79909"/>
    <s v="Printer"/>
    <x v="4"/>
    <n v="2"/>
    <n v="68.81"/>
    <n v="68.81"/>
    <s v="642 Main St"/>
    <s v="642"/>
    <s v="Main St"/>
    <s v="Gift Card"/>
    <x v="3"/>
    <s v="Shipped"/>
    <x v="0"/>
    <s v="TRK86742257"/>
    <s v="86742257"/>
    <n v="5"/>
    <s v="SAVE10"/>
    <x v="0"/>
    <x v="0"/>
    <s v="Referral"/>
    <x v="1"/>
    <n v="137.62"/>
    <n v="137.62"/>
    <n v="137.62"/>
    <s v="Customer_137"/>
    <x v="1"/>
    <n v="19"/>
    <x v="0"/>
    <x v="0"/>
    <n v="0.1"/>
    <n v="13.762"/>
    <n v="48.167000000000002"/>
    <n v="96.334000000000003"/>
    <n v="123.858"/>
    <n v="27.524000000000001"/>
    <n v="1.2857142857142858"/>
  </r>
  <r>
    <x v="136"/>
    <n v="200136"/>
    <d v="2024-04-27T00:00:00"/>
    <d v="2024-04-27T00:00:00"/>
    <n v="2024"/>
    <x v="6"/>
    <s v="Saturday"/>
    <s v="C73370"/>
    <n v="73370"/>
    <s v="Laptop"/>
    <x v="5"/>
    <n v="1"/>
    <n v="44.35"/>
    <n v="44.35"/>
    <s v="595 Main St"/>
    <s v="595"/>
    <s v="Main St"/>
    <s v="Gift Card"/>
    <x v="3"/>
    <s v="Cancelled"/>
    <x v="1"/>
    <s v="TRK67820278"/>
    <s v="67820278"/>
    <n v="1"/>
    <s v="SAVE10"/>
    <x v="0"/>
    <x v="0"/>
    <s v="Instagram"/>
    <x v="0"/>
    <n v="44.35"/>
    <n v="44.35"/>
    <n v="44.35"/>
    <s v="Customer_138"/>
    <x v="1"/>
    <n v="48"/>
    <x v="1"/>
    <x v="0"/>
    <n v="0.1"/>
    <n v="4.4350000000000005"/>
    <n v="31.044999999999998"/>
    <n v="31.044999999999998"/>
    <n v="39.914999999999999"/>
    <n v="8.870000000000001"/>
    <n v="1.2857142857142858"/>
  </r>
  <r>
    <x v="137"/>
    <n v="200137"/>
    <d v="2024-11-26T00:00:00"/>
    <d v="2024-11-26T00:00:00"/>
    <n v="2024"/>
    <x v="7"/>
    <s v="Tuesday"/>
    <s v="C50682"/>
    <n v="50682"/>
    <s v="Monitor"/>
    <x v="0"/>
    <n v="2"/>
    <n v="250.98"/>
    <n v="250.98"/>
    <s v="598 Main St"/>
    <s v="598"/>
    <s v="Main St"/>
    <s v="Credit Card"/>
    <x v="2"/>
    <s v="Delivered"/>
    <x v="3"/>
    <s v="TRK12242337"/>
    <s v="12242337"/>
    <n v="5"/>
    <m/>
    <x v="2"/>
    <x v="1"/>
    <s v="Google"/>
    <x v="4"/>
    <n v="501.96"/>
    <n v="501.96"/>
    <n v="501.96"/>
    <s v="Customer_139"/>
    <x v="1"/>
    <n v="49"/>
    <x v="4"/>
    <x v="0"/>
    <n v="0"/>
    <n v="0"/>
    <n v="175.68599999999998"/>
    <n v="351.37199999999996"/>
    <n v="501.96"/>
    <n v="150.58800000000002"/>
    <n v="1.4285714285714286"/>
  </r>
  <r>
    <x v="138"/>
    <n v="200138"/>
    <d v="2023-12-21T00:00:00"/>
    <d v="2023-12-21T00:00:00"/>
    <n v="2023"/>
    <x v="8"/>
    <s v="Thursday"/>
    <s v="C21905"/>
    <n v="21905"/>
    <s v="Tablet"/>
    <x v="2"/>
    <n v="1"/>
    <n v="298.06"/>
    <n v="298.06"/>
    <s v="478 Main St"/>
    <s v="478"/>
    <s v="Main St"/>
    <s v="Debit Card"/>
    <x v="0"/>
    <s v="Pending"/>
    <x v="4"/>
    <s v="TRK31863841"/>
    <s v="31863841"/>
    <n v="3"/>
    <s v="WINTER15"/>
    <x v="3"/>
    <x v="0"/>
    <s v="Google"/>
    <x v="4"/>
    <n v="298.06"/>
    <n v="298.06"/>
    <n v="298.06"/>
    <s v="Customer_140"/>
    <x v="1"/>
    <n v="33"/>
    <x v="0"/>
    <x v="0"/>
    <n v="0.15"/>
    <n v="44.708999999999996"/>
    <n v="208.642"/>
    <n v="208.642"/>
    <n v="253.351"/>
    <n v="44.709000000000003"/>
    <n v="1.2142857142857144"/>
  </r>
  <r>
    <x v="139"/>
    <n v="200139"/>
    <d v="2023-04-10T00:00:00"/>
    <d v="2023-04-10T00:00:00"/>
    <n v="2023"/>
    <x v="6"/>
    <s v="Monday"/>
    <s v="C61440"/>
    <n v="61440"/>
    <s v="Phone"/>
    <x v="1"/>
    <n v="1"/>
    <n v="583.9"/>
    <n v="583.9"/>
    <s v="714 Main St"/>
    <s v="714"/>
    <s v="Main St"/>
    <s v="Cash"/>
    <x v="4"/>
    <s v="Returned"/>
    <x v="2"/>
    <s v="TRK33114521"/>
    <s v="33114521"/>
    <n v="1"/>
    <m/>
    <x v="2"/>
    <x v="1"/>
    <s v="Email"/>
    <x v="2"/>
    <n v="583.9"/>
    <n v="583.9"/>
    <n v="583.9"/>
    <s v="Customer_141"/>
    <x v="0"/>
    <n v="31"/>
    <x v="4"/>
    <x v="0"/>
    <n v="0"/>
    <n v="0"/>
    <n v="408.72999999999996"/>
    <n v="408.72999999999996"/>
    <n v="583.9"/>
    <n v="175.17000000000002"/>
    <n v="1.4285714285714286"/>
  </r>
  <r>
    <x v="140"/>
    <n v="200140"/>
    <d v="2025-05-31T00:00:00"/>
    <d v="2025-05-31T00:00:00"/>
    <n v="2025"/>
    <x v="4"/>
    <s v="Saturday"/>
    <s v="C33110"/>
    <n v="33110"/>
    <s v="Chair"/>
    <x v="3"/>
    <n v="3"/>
    <n v="528.14"/>
    <n v="528.14"/>
    <s v="388 Main St"/>
    <s v="388"/>
    <s v="Main St"/>
    <s v="Online"/>
    <x v="1"/>
    <s v="Delivered"/>
    <x v="3"/>
    <s v="TRK38624225"/>
    <s v="38624225"/>
    <n v="3"/>
    <s v="FREESHIP"/>
    <x v="1"/>
    <x v="0"/>
    <s v="Email"/>
    <x v="2"/>
    <n v="1584.42"/>
    <n v="1584.42"/>
    <n v="1584.42"/>
    <s v="Customer_142"/>
    <x v="0"/>
    <n v="59"/>
    <x v="3"/>
    <x v="1"/>
    <n v="0"/>
    <n v="0"/>
    <n v="369.69799999999998"/>
    <n v="1109.0940000000001"/>
    <n v="1584.42"/>
    <n v="475.32600000000002"/>
    <n v="1.4285714285714286"/>
  </r>
  <r>
    <x v="141"/>
    <n v="200141"/>
    <d v="2023-11-18T00:00:00"/>
    <d v="2023-11-18T00:00:00"/>
    <n v="2023"/>
    <x v="7"/>
    <s v="Saturday"/>
    <s v="C80004"/>
    <n v="80004"/>
    <s v="Printer"/>
    <x v="4"/>
    <n v="3"/>
    <n v="684.14"/>
    <n v="684.14"/>
    <s v="151 Main St"/>
    <s v="151"/>
    <s v="Main St"/>
    <s v="Cash"/>
    <x v="4"/>
    <s v="Cancelled"/>
    <x v="1"/>
    <s v="TRK66230753"/>
    <s v="66230753"/>
    <n v="3"/>
    <s v="WINTER15"/>
    <x v="3"/>
    <x v="0"/>
    <s v="Instagram"/>
    <x v="0"/>
    <n v="2052.42"/>
    <n v="2052.42"/>
    <n v="2052.42"/>
    <s v="Customer_143"/>
    <x v="0"/>
    <n v="33"/>
    <x v="2"/>
    <x v="0"/>
    <n v="0.15"/>
    <n v="307.863"/>
    <n v="478.89799999999997"/>
    <n v="1436.694"/>
    <n v="1744.557"/>
    <n v="307.86300000000006"/>
    <n v="1.2142857142857144"/>
  </r>
  <r>
    <x v="142"/>
    <n v="200142"/>
    <d v="2023-09-06T00:00:00"/>
    <d v="2023-09-06T00:00:00"/>
    <n v="2023"/>
    <x v="11"/>
    <s v="Wednesday"/>
    <s v="C86374"/>
    <n v="86374"/>
    <s v="Desk"/>
    <x v="6"/>
    <n v="5"/>
    <n v="272.77"/>
    <n v="272.77"/>
    <s v="573 Main St"/>
    <s v="573"/>
    <s v="Main St"/>
    <s v="Cash"/>
    <x v="4"/>
    <s v="Pending"/>
    <x v="4"/>
    <s v="TRK79451491"/>
    <s v="79451491"/>
    <n v="7"/>
    <s v="WINTER15"/>
    <x v="3"/>
    <x v="0"/>
    <s v="Email"/>
    <x v="2"/>
    <n v="1363.85"/>
    <n v="1363.85"/>
    <n v="1363.85"/>
    <s v="Customer_144"/>
    <x v="0"/>
    <n v="23"/>
    <x v="3"/>
    <x v="1"/>
    <n v="0.15"/>
    <n v="204.57749999999999"/>
    <n v="190.93899999999996"/>
    <n v="954.69499999999982"/>
    <n v="1159.2725"/>
    <n v="204.57750000000021"/>
    <n v="1.2142857142857146"/>
  </r>
  <r>
    <x v="143"/>
    <n v="200143"/>
    <d v="2024-06-13T00:00:00"/>
    <d v="2024-06-13T00:00:00"/>
    <n v="2024"/>
    <x v="5"/>
    <s v="Thursday"/>
    <s v="C66521"/>
    <n v="66521"/>
    <s v="Chair"/>
    <x v="3"/>
    <n v="4"/>
    <n v="400.07"/>
    <n v="400.07"/>
    <s v="933 Main St"/>
    <s v="933"/>
    <s v="Main St"/>
    <s v="Online"/>
    <x v="1"/>
    <s v="Shipped"/>
    <x v="0"/>
    <s v="TRK34654244"/>
    <s v="34654244"/>
    <n v="5"/>
    <m/>
    <x v="2"/>
    <x v="1"/>
    <s v="Referral"/>
    <x v="1"/>
    <n v="1600.28"/>
    <n v="1600.28"/>
    <n v="1600.28"/>
    <s v="Customer_145"/>
    <x v="0"/>
    <n v="55"/>
    <x v="0"/>
    <x v="1"/>
    <n v="0"/>
    <n v="0"/>
    <n v="280.04899999999998"/>
    <n v="1120.1959999999999"/>
    <n v="1600.28"/>
    <n v="480.08400000000006"/>
    <n v="1.4285714285714286"/>
  </r>
  <r>
    <x v="144"/>
    <n v="200144"/>
    <d v="2023-08-04T00:00:00"/>
    <d v="2023-08-04T00:00:00"/>
    <n v="2023"/>
    <x v="1"/>
    <s v="Friday"/>
    <s v="C63365"/>
    <n v="63365"/>
    <s v="Desk"/>
    <x v="6"/>
    <n v="5"/>
    <n v="219.78"/>
    <n v="219.78"/>
    <s v="895 Main St"/>
    <s v="895"/>
    <s v="Main St"/>
    <s v="Credit Card"/>
    <x v="2"/>
    <s v="Pending"/>
    <x v="4"/>
    <s v="TRK80100887"/>
    <s v="80100887"/>
    <n v="8"/>
    <m/>
    <x v="2"/>
    <x v="1"/>
    <s v="Facebook"/>
    <x v="3"/>
    <n v="1098.9000000000001"/>
    <n v="1098.9000000000001"/>
    <n v="1098.9000000000001"/>
    <s v="Customer_146"/>
    <x v="0"/>
    <n v="24"/>
    <x v="5"/>
    <x v="1"/>
    <n v="0"/>
    <n v="0"/>
    <n v="153.846"/>
    <n v="769.23"/>
    <n v="1098.9000000000001"/>
    <n v="329.67000000000007"/>
    <n v="1.4285714285714286"/>
  </r>
  <r>
    <x v="145"/>
    <n v="200145"/>
    <d v="2024-03-02T00:00:00"/>
    <d v="2024-03-02T00:00:00"/>
    <n v="2024"/>
    <x v="9"/>
    <s v="Saturday"/>
    <s v="C85929"/>
    <n v="85929"/>
    <s v="Printer"/>
    <x v="4"/>
    <n v="3"/>
    <n v="146.91"/>
    <n v="146.91"/>
    <s v="798 Main St"/>
    <s v="798"/>
    <s v="Main St"/>
    <s v="Credit Card"/>
    <x v="2"/>
    <s v="Delivered"/>
    <x v="3"/>
    <s v="TRK29318610"/>
    <s v="29318610"/>
    <n v="6"/>
    <s v="FREESHIP"/>
    <x v="1"/>
    <x v="0"/>
    <s v="Google"/>
    <x v="4"/>
    <n v="440.73"/>
    <n v="440.73"/>
    <n v="440.73"/>
    <s v="Customer_147"/>
    <x v="0"/>
    <n v="27"/>
    <x v="2"/>
    <x v="0"/>
    <n v="0"/>
    <n v="0"/>
    <n v="102.83699999999999"/>
    <n v="308.51099999999997"/>
    <n v="440.73"/>
    <n v="132.21900000000005"/>
    <n v="1.4285714285714288"/>
  </r>
  <r>
    <x v="146"/>
    <n v="200146"/>
    <d v="2025-04-30T00:00:00"/>
    <d v="2025-04-30T00:00:00"/>
    <n v="2025"/>
    <x v="6"/>
    <s v="Wednesday"/>
    <s v="C84645"/>
    <n v="84645"/>
    <s v="Tablet"/>
    <x v="2"/>
    <n v="2"/>
    <n v="411.49"/>
    <n v="411.49"/>
    <s v="404 Main St"/>
    <s v="404"/>
    <s v="Main St"/>
    <s v="Credit Card"/>
    <x v="2"/>
    <s v="Returned"/>
    <x v="2"/>
    <s v="TRK68893369"/>
    <s v="68893369"/>
    <n v="4"/>
    <m/>
    <x v="2"/>
    <x v="1"/>
    <s v="Instagram"/>
    <x v="0"/>
    <n v="822.98"/>
    <n v="822.98"/>
    <n v="822.98"/>
    <s v="Customer_148"/>
    <x v="0"/>
    <n v="41"/>
    <x v="3"/>
    <x v="0"/>
    <n v="0"/>
    <n v="0"/>
    <n v="288.04300000000001"/>
    <n v="576.08600000000001"/>
    <n v="822.98"/>
    <n v="246.89400000000001"/>
    <n v="1.4285714285714286"/>
  </r>
  <r>
    <x v="147"/>
    <n v="200147"/>
    <d v="2025-05-06T00:00:00"/>
    <d v="2025-05-06T00:00:00"/>
    <n v="2025"/>
    <x v="4"/>
    <s v="Tuesday"/>
    <s v="C46316"/>
    <n v="46316"/>
    <s v="Laptop"/>
    <x v="5"/>
    <n v="2"/>
    <n v="465.18"/>
    <n v="465.18"/>
    <s v="893 Main St"/>
    <s v="893"/>
    <s v="Main St"/>
    <s v="Credit Card"/>
    <x v="2"/>
    <s v="Cancelled"/>
    <x v="1"/>
    <s v="TRK16196000"/>
    <s v="16196000"/>
    <n v="2"/>
    <s v="SAVE10"/>
    <x v="0"/>
    <x v="0"/>
    <s v="Google"/>
    <x v="4"/>
    <n v="930.36"/>
    <n v="930.36"/>
    <n v="930.36"/>
    <s v="Customer_149"/>
    <x v="0"/>
    <n v="41"/>
    <x v="4"/>
    <x v="0"/>
    <n v="0.1"/>
    <n v="93.036000000000001"/>
    <n v="325.62599999999998"/>
    <n v="651.25199999999995"/>
    <n v="837.32400000000007"/>
    <n v="186.07200000000012"/>
    <n v="1.2857142857142858"/>
  </r>
  <r>
    <x v="148"/>
    <n v="200148"/>
    <d v="2024-12-15T00:00:00"/>
    <d v="2024-12-15T00:00:00"/>
    <n v="2024"/>
    <x v="8"/>
    <s v="Sunday"/>
    <s v="C35100"/>
    <n v="35100"/>
    <s v="Phone"/>
    <x v="1"/>
    <n v="2"/>
    <n v="319.91000000000003"/>
    <n v="319.91000000000003"/>
    <s v="139 Main St"/>
    <s v="139"/>
    <s v="Main St"/>
    <s v="Credit Card"/>
    <x v="2"/>
    <s v="Cancelled"/>
    <x v="1"/>
    <s v="TRK56853491"/>
    <s v="56853491"/>
    <n v="3"/>
    <s v="WINTER15"/>
    <x v="3"/>
    <x v="0"/>
    <s v="Google"/>
    <x v="4"/>
    <n v="639.82000000000005"/>
    <n v="639.82000000000005"/>
    <n v="639.82000000000005"/>
    <s v="Customer_150"/>
    <x v="1"/>
    <n v="46"/>
    <x v="0"/>
    <x v="0"/>
    <n v="0.15"/>
    <n v="95.972999999999999"/>
    <n v="223.93700000000001"/>
    <n v="447.87400000000002"/>
    <n v="543.84700000000009"/>
    <n v="95.97300000000007"/>
    <n v="1.2142857142857144"/>
  </r>
  <r>
    <x v="149"/>
    <n v="200149"/>
    <d v="2023-12-27T00:00:00"/>
    <d v="2023-12-27T00:00:00"/>
    <n v="2023"/>
    <x v="8"/>
    <s v="Wednesday"/>
    <s v="C39671"/>
    <n v="39671"/>
    <s v="Laptop"/>
    <x v="5"/>
    <n v="1"/>
    <n v="217.56"/>
    <n v="217.56"/>
    <s v="174 Main St"/>
    <s v="174"/>
    <s v="Main St"/>
    <s v="Debit Card"/>
    <x v="0"/>
    <s v="Delivered"/>
    <x v="3"/>
    <s v="TRK47153818"/>
    <s v="47153818"/>
    <n v="3"/>
    <m/>
    <x v="2"/>
    <x v="1"/>
    <s v="Facebook"/>
    <x v="3"/>
    <n v="217.56"/>
    <n v="217.56"/>
    <n v="217.56"/>
    <s v="Customer_151"/>
    <x v="0"/>
    <n v="46"/>
    <x v="0"/>
    <x v="0"/>
    <n v="0"/>
    <n v="0"/>
    <n v="152.292"/>
    <n v="152.292"/>
    <n v="217.56"/>
    <n v="65.268000000000001"/>
    <n v="1.4285714285714286"/>
  </r>
  <r>
    <x v="150"/>
    <n v="200150"/>
    <d v="2023-12-13T00:00:00"/>
    <d v="2023-12-13T00:00:00"/>
    <n v="2023"/>
    <x v="8"/>
    <s v="Wednesday"/>
    <s v="C25503"/>
    <n v="25503"/>
    <s v="Phone"/>
    <x v="1"/>
    <n v="2"/>
    <n v="105.57"/>
    <n v="105.57"/>
    <s v="981 Main St"/>
    <s v="981"/>
    <s v="Main St"/>
    <s v="Debit Card"/>
    <x v="0"/>
    <s v="Returned"/>
    <x v="2"/>
    <s v="TRK29878837"/>
    <s v="29878837"/>
    <n v="5"/>
    <s v="WINTER15"/>
    <x v="3"/>
    <x v="0"/>
    <s v="Google"/>
    <x v="4"/>
    <n v="211.14"/>
    <n v="211.14"/>
    <n v="211.14"/>
    <s v="Customer_152"/>
    <x v="0"/>
    <n v="51"/>
    <x v="3"/>
    <x v="0"/>
    <n v="0.15"/>
    <n v="31.670999999999996"/>
    <n v="73.898999999999987"/>
    <n v="147.79799999999997"/>
    <n v="179.46899999999999"/>
    <n v="31.671000000000021"/>
    <n v="1.2142857142857144"/>
  </r>
  <r>
    <x v="151"/>
    <n v="200151"/>
    <d v="2023-12-01T00:00:00"/>
    <d v="2023-12-01T00:00:00"/>
    <n v="2023"/>
    <x v="8"/>
    <s v="Friday"/>
    <s v="C32960"/>
    <n v="32960"/>
    <s v="Printer"/>
    <x v="4"/>
    <n v="5"/>
    <n v="444.76"/>
    <n v="444.76"/>
    <s v="947 Main St"/>
    <s v="947"/>
    <s v="Main St"/>
    <s v="Debit Card"/>
    <x v="0"/>
    <s v="Returned"/>
    <x v="2"/>
    <s v="TRK91226500"/>
    <s v="91226500"/>
    <n v="7"/>
    <m/>
    <x v="2"/>
    <x v="1"/>
    <s v="Email"/>
    <x v="2"/>
    <n v="2223.8000000000002"/>
    <n v="2223.8000000000002"/>
    <n v="2223.8000000000002"/>
    <s v="Customer_153"/>
    <x v="1"/>
    <n v="46"/>
    <x v="2"/>
    <x v="0"/>
    <n v="0"/>
    <n v="0"/>
    <n v="311.33199999999999"/>
    <n v="1556.6599999999999"/>
    <n v="2223.8000000000002"/>
    <n v="667.14000000000033"/>
    <n v="1.4285714285714288"/>
  </r>
  <r>
    <x v="152"/>
    <n v="200152"/>
    <d v="2025-01-02T00:00:00"/>
    <d v="2025-01-02T00:00:00"/>
    <n v="2025"/>
    <x v="0"/>
    <s v="Thursday"/>
    <s v="C77736"/>
    <n v="77736"/>
    <s v="Chair"/>
    <x v="3"/>
    <n v="2"/>
    <n v="399.04"/>
    <n v="399.04"/>
    <s v="659 Main St"/>
    <s v="659"/>
    <s v="Main St"/>
    <s v="Cash"/>
    <x v="4"/>
    <s v="Cancelled"/>
    <x v="1"/>
    <s v="TRK90329250"/>
    <s v="90329250"/>
    <n v="3"/>
    <s v="FREESHIP"/>
    <x v="1"/>
    <x v="0"/>
    <s v="Referral"/>
    <x v="1"/>
    <n v="798.08"/>
    <n v="798.08"/>
    <n v="798.08"/>
    <s v="Customer_154"/>
    <x v="1"/>
    <n v="31"/>
    <x v="4"/>
    <x v="1"/>
    <n v="0"/>
    <n v="0"/>
    <n v="279.32799999999997"/>
    <n v="558.65599999999995"/>
    <n v="798.08"/>
    <n v="239.42400000000009"/>
    <n v="1.4285714285714288"/>
  </r>
  <r>
    <x v="153"/>
    <n v="200153"/>
    <d v="2024-12-18T00:00:00"/>
    <d v="2024-12-18T00:00:00"/>
    <n v="2024"/>
    <x v="8"/>
    <s v="Wednesday"/>
    <s v="C71570"/>
    <n v="71570"/>
    <s v="Chair"/>
    <x v="3"/>
    <n v="4"/>
    <n v="534.48"/>
    <n v="534.48"/>
    <s v="437 Main St"/>
    <s v="437"/>
    <s v="Main St"/>
    <s v="Online"/>
    <x v="1"/>
    <s v="Returned"/>
    <x v="2"/>
    <s v="TRK95992269"/>
    <s v="95992269"/>
    <n v="9"/>
    <s v="WINTER15"/>
    <x v="3"/>
    <x v="0"/>
    <s v="Instagram"/>
    <x v="0"/>
    <n v="2137.92"/>
    <n v="2137.92"/>
    <n v="2137.92"/>
    <s v="Customer_155"/>
    <x v="0"/>
    <n v="52"/>
    <x v="4"/>
    <x v="1"/>
    <n v="0.15"/>
    <n v="320.68799999999999"/>
    <n v="374.13599999999997"/>
    <n v="1496.5439999999999"/>
    <n v="1817.232"/>
    <n v="320.6880000000001"/>
    <n v="1.2142857142857144"/>
  </r>
  <r>
    <x v="154"/>
    <n v="200154"/>
    <d v="2023-07-20T00:00:00"/>
    <d v="2023-07-20T00:00:00"/>
    <n v="2023"/>
    <x v="10"/>
    <s v="Thursday"/>
    <s v="C73587"/>
    <n v="73587"/>
    <s v="Phone"/>
    <x v="1"/>
    <n v="4"/>
    <n v="408.21"/>
    <n v="408.21"/>
    <s v="727 Main St"/>
    <s v="727"/>
    <s v="Main St"/>
    <s v="Credit Card"/>
    <x v="2"/>
    <s v="Pending"/>
    <x v="4"/>
    <s v="TRK13955543"/>
    <s v="13955543"/>
    <n v="9"/>
    <m/>
    <x v="2"/>
    <x v="1"/>
    <s v="Instagram"/>
    <x v="0"/>
    <n v="1632.84"/>
    <n v="1632.84"/>
    <n v="1632.84"/>
    <s v="Customer_156"/>
    <x v="1"/>
    <n v="57"/>
    <x v="2"/>
    <x v="0"/>
    <n v="0"/>
    <n v="0"/>
    <n v="285.74699999999996"/>
    <n v="1142.9879999999998"/>
    <n v="1632.84"/>
    <n v="489.85200000000009"/>
    <n v="1.4285714285714286"/>
  </r>
  <r>
    <x v="155"/>
    <n v="200155"/>
    <d v="2023-02-27T00:00:00"/>
    <d v="2023-02-27T00:00:00"/>
    <n v="2023"/>
    <x v="2"/>
    <s v="Monday"/>
    <s v="C62740"/>
    <n v="62740"/>
    <s v="Phone"/>
    <x v="1"/>
    <n v="1"/>
    <n v="424.4"/>
    <n v="424.4"/>
    <s v="446 Main St"/>
    <s v="446"/>
    <s v="Main St"/>
    <s v="Online"/>
    <x v="1"/>
    <s v="Shipped"/>
    <x v="0"/>
    <s v="TRK20706408"/>
    <s v="20706408"/>
    <n v="6"/>
    <s v="WINTER15"/>
    <x v="3"/>
    <x v="0"/>
    <s v="Referral"/>
    <x v="1"/>
    <n v="424.4"/>
    <n v="424.4"/>
    <n v="424.4"/>
    <s v="Customer_157"/>
    <x v="1"/>
    <n v="23"/>
    <x v="2"/>
    <x v="0"/>
    <n v="0.15"/>
    <n v="63.66"/>
    <n v="297.08"/>
    <n v="297.08"/>
    <n v="360.74"/>
    <n v="63.660000000000025"/>
    <n v="1.2142857142857144"/>
  </r>
  <r>
    <x v="156"/>
    <n v="200156"/>
    <d v="2024-11-08T00:00:00"/>
    <d v="2024-11-08T00:00:00"/>
    <n v="2024"/>
    <x v="7"/>
    <s v="Friday"/>
    <s v="C58808"/>
    <n v="58808"/>
    <s v="Chair"/>
    <x v="3"/>
    <n v="2"/>
    <n v="269.83"/>
    <n v="269.83"/>
    <s v="651 Main St"/>
    <s v="651"/>
    <s v="Main St"/>
    <s v="Online"/>
    <x v="1"/>
    <s v="Delivered"/>
    <x v="3"/>
    <s v="TRK24451893"/>
    <s v="24451893"/>
    <n v="4"/>
    <s v="SAVE10"/>
    <x v="0"/>
    <x v="0"/>
    <s v="Email"/>
    <x v="2"/>
    <n v="539.66"/>
    <n v="539.66"/>
    <n v="539.66"/>
    <s v="Customer_158"/>
    <x v="0"/>
    <n v="60"/>
    <x v="2"/>
    <x v="1"/>
    <n v="0.1"/>
    <n v="53.966000000000001"/>
    <n v="188.88099999999997"/>
    <n v="377.76199999999994"/>
    <n v="485.69399999999996"/>
    <n v="107.93200000000002"/>
    <n v="1.2857142857142858"/>
  </r>
  <r>
    <x v="157"/>
    <n v="200157"/>
    <d v="2025-02-21T00:00:00"/>
    <d v="2025-02-21T00:00:00"/>
    <n v="2025"/>
    <x v="2"/>
    <s v="Friday"/>
    <s v="C50422"/>
    <n v="50422"/>
    <s v="Monitor"/>
    <x v="0"/>
    <n v="2"/>
    <n v="564.58000000000004"/>
    <n v="564.58000000000004"/>
    <s v="636 Main St"/>
    <s v="636"/>
    <s v="Main St"/>
    <s v="Online"/>
    <x v="1"/>
    <s v="Returned"/>
    <x v="2"/>
    <s v="TRK71227815"/>
    <s v="71227815"/>
    <n v="4"/>
    <s v="WINTER15"/>
    <x v="3"/>
    <x v="0"/>
    <s v="Facebook"/>
    <x v="3"/>
    <n v="1129.1600000000001"/>
    <n v="1129.1600000000001"/>
    <n v="1129.1600000000001"/>
    <s v="Customer_159"/>
    <x v="1"/>
    <n v="56"/>
    <x v="0"/>
    <x v="0"/>
    <n v="0.15"/>
    <n v="169.374"/>
    <n v="395.20600000000002"/>
    <n v="790.41200000000003"/>
    <n v="959.78600000000006"/>
    <n v="169.37400000000002"/>
    <n v="1.2142857142857144"/>
  </r>
  <r>
    <x v="158"/>
    <n v="200158"/>
    <d v="2024-05-16T00:00:00"/>
    <d v="2024-05-16T00:00:00"/>
    <n v="2024"/>
    <x v="4"/>
    <s v="Thursday"/>
    <s v="C23334"/>
    <n v="23334"/>
    <s v="Tablet"/>
    <x v="2"/>
    <n v="1"/>
    <n v="331.06"/>
    <n v="331.06"/>
    <s v="737 Main St"/>
    <s v="737"/>
    <s v="Main St"/>
    <s v="Credit Card"/>
    <x v="2"/>
    <s v="Pending"/>
    <x v="4"/>
    <s v="TRK46335144"/>
    <s v="46335144"/>
    <n v="5"/>
    <s v="WINTER15"/>
    <x v="3"/>
    <x v="0"/>
    <s v="Instagram"/>
    <x v="0"/>
    <n v="331.06"/>
    <n v="331.06"/>
    <n v="331.06"/>
    <s v="Customer_160"/>
    <x v="0"/>
    <n v="21"/>
    <x v="1"/>
    <x v="0"/>
    <n v="0.15"/>
    <n v="49.658999999999999"/>
    <n v="231.74199999999999"/>
    <n v="231.74199999999999"/>
    <n v="281.40100000000001"/>
    <n v="49.65900000000002"/>
    <n v="1.2142857142857144"/>
  </r>
  <r>
    <x v="159"/>
    <n v="200159"/>
    <d v="2023-10-31T00:00:00"/>
    <d v="2023-10-31T00:00:00"/>
    <n v="2023"/>
    <x v="3"/>
    <s v="Tuesday"/>
    <s v="C48965"/>
    <n v="48965"/>
    <s v="Printer"/>
    <x v="4"/>
    <n v="1"/>
    <n v="299.35000000000002"/>
    <n v="299.35000000000002"/>
    <s v="819 Main St"/>
    <s v="819"/>
    <s v="Main St"/>
    <s v="Credit Card"/>
    <x v="2"/>
    <s v="Cancelled"/>
    <x v="1"/>
    <s v="TRK50921780"/>
    <s v="50921780"/>
    <n v="5"/>
    <s v="WINTER15"/>
    <x v="3"/>
    <x v="0"/>
    <s v="Email"/>
    <x v="2"/>
    <n v="299.35000000000002"/>
    <n v="299.35000000000002"/>
    <n v="299.35000000000002"/>
    <s v="Customer_161"/>
    <x v="1"/>
    <n v="34"/>
    <x v="5"/>
    <x v="0"/>
    <n v="0.15"/>
    <n v="44.902500000000003"/>
    <n v="209.54500000000002"/>
    <n v="209.54500000000002"/>
    <n v="254.44750000000002"/>
    <n v="44.902500000000003"/>
    <n v="1.2142857142857142"/>
  </r>
  <r>
    <x v="160"/>
    <n v="200160"/>
    <d v="2023-02-17T00:00:00"/>
    <d v="2023-02-17T00:00:00"/>
    <n v="2023"/>
    <x v="2"/>
    <s v="Friday"/>
    <s v="C38669"/>
    <n v="38669"/>
    <s v="Monitor"/>
    <x v="0"/>
    <n v="4"/>
    <n v="101.32"/>
    <n v="101.32"/>
    <s v="240 Main St"/>
    <s v="240"/>
    <s v="Main St"/>
    <s v="Cash"/>
    <x v="4"/>
    <s v="Pending"/>
    <x v="4"/>
    <s v="TRK81738254"/>
    <s v="81738254"/>
    <n v="7"/>
    <m/>
    <x v="2"/>
    <x v="1"/>
    <s v="Referral"/>
    <x v="1"/>
    <n v="405.28"/>
    <n v="405.28"/>
    <n v="405.28"/>
    <s v="Customer_162"/>
    <x v="0"/>
    <n v="53"/>
    <x v="1"/>
    <x v="0"/>
    <n v="0"/>
    <n v="0"/>
    <n v="70.923999999999992"/>
    <n v="283.69599999999997"/>
    <n v="405.28"/>
    <n v="121.584"/>
    <n v="1.4285714285714286"/>
  </r>
  <r>
    <x v="161"/>
    <n v="200161"/>
    <d v="2024-03-29T00:00:00"/>
    <d v="2024-03-29T00:00:00"/>
    <n v="2024"/>
    <x v="9"/>
    <s v="Friday"/>
    <s v="C35091"/>
    <n v="35091"/>
    <s v="Monitor"/>
    <x v="0"/>
    <n v="1"/>
    <n v="211.14"/>
    <n v="211.14"/>
    <s v="513 Main St"/>
    <s v="513"/>
    <s v="Main St"/>
    <s v="Credit Card"/>
    <x v="2"/>
    <s v="Cancelled"/>
    <x v="1"/>
    <s v="TRK53784452"/>
    <s v="53784452"/>
    <n v="1"/>
    <s v="SAVE10"/>
    <x v="0"/>
    <x v="0"/>
    <s v="Facebook"/>
    <x v="3"/>
    <n v="211.14"/>
    <n v="211.14"/>
    <n v="211.14"/>
    <s v="Customer_163"/>
    <x v="0"/>
    <n v="53"/>
    <x v="0"/>
    <x v="0"/>
    <n v="0.1"/>
    <n v="21.114000000000001"/>
    <n v="147.79799999999997"/>
    <n v="147.79799999999997"/>
    <n v="190.02599999999998"/>
    <n v="42.228000000000009"/>
    <n v="1.2857142857142858"/>
  </r>
  <r>
    <x v="162"/>
    <n v="200162"/>
    <d v="2023-07-27T00:00:00"/>
    <d v="2023-07-27T00:00:00"/>
    <n v="2023"/>
    <x v="10"/>
    <s v="Thursday"/>
    <s v="C82313"/>
    <n v="82313"/>
    <s v="Chair"/>
    <x v="3"/>
    <n v="3"/>
    <n v="65.86"/>
    <n v="65.86"/>
    <s v="917 Main St"/>
    <s v="917"/>
    <s v="Main St"/>
    <s v="Online"/>
    <x v="1"/>
    <s v="Pending"/>
    <x v="4"/>
    <s v="TRK79854624"/>
    <s v="79854624"/>
    <n v="8"/>
    <s v="WINTER15"/>
    <x v="3"/>
    <x v="0"/>
    <s v="Google"/>
    <x v="4"/>
    <n v="197.58"/>
    <n v="197.58"/>
    <n v="197.57999999999998"/>
    <s v="Customer_164"/>
    <x v="0"/>
    <n v="43"/>
    <x v="1"/>
    <x v="1"/>
    <n v="0.15"/>
    <n v="29.637"/>
    <n v="46.101999999999997"/>
    <n v="138.30599999999998"/>
    <n v="167.94299999999998"/>
    <n v="29.637"/>
    <n v="1.2142857142857144"/>
  </r>
  <r>
    <x v="163"/>
    <n v="200163"/>
    <d v="2025-06-24T00:00:00"/>
    <d v="2025-06-24T00:00:00"/>
    <n v="2025"/>
    <x v="5"/>
    <s v="Tuesday"/>
    <s v="C99589"/>
    <n v="99589"/>
    <s v="Tablet"/>
    <x v="2"/>
    <n v="1"/>
    <n v="641.39"/>
    <n v="641.39"/>
    <s v="277 Main St"/>
    <s v="277"/>
    <s v="Main St"/>
    <s v="Online"/>
    <x v="1"/>
    <s v="Cancelled"/>
    <x v="1"/>
    <s v="TRK16695001"/>
    <s v="16695001"/>
    <n v="1"/>
    <m/>
    <x v="2"/>
    <x v="1"/>
    <s v="Referral"/>
    <x v="1"/>
    <n v="641.39"/>
    <n v="641.39"/>
    <n v="641.39"/>
    <s v="Customer_165"/>
    <x v="1"/>
    <n v="49"/>
    <x v="1"/>
    <x v="0"/>
    <n v="0"/>
    <n v="0"/>
    <n v="448.97299999999996"/>
    <n v="448.97299999999996"/>
    <n v="641.39"/>
    <n v="192.41700000000003"/>
    <n v="1.4285714285714286"/>
  </r>
  <r>
    <x v="164"/>
    <n v="200164"/>
    <d v="2023-12-28T00:00:00"/>
    <d v="2023-12-28T00:00:00"/>
    <n v="2023"/>
    <x v="8"/>
    <s v="Thursday"/>
    <s v="C70566"/>
    <n v="70566"/>
    <s v="Desk"/>
    <x v="6"/>
    <n v="5"/>
    <n v="536.58000000000004"/>
    <n v="536.58000000000004"/>
    <s v="667 Main St"/>
    <s v="667"/>
    <s v="Main St"/>
    <s v="Gift Card"/>
    <x v="3"/>
    <s v="Pending"/>
    <x v="4"/>
    <s v="TRK49673411"/>
    <s v="49673411"/>
    <n v="5"/>
    <s v="SAVE10"/>
    <x v="0"/>
    <x v="0"/>
    <s v="Google"/>
    <x v="4"/>
    <n v="2682.9"/>
    <n v="2682.9"/>
    <n v="2682.9"/>
    <s v="Customer_166"/>
    <x v="0"/>
    <n v="53"/>
    <x v="1"/>
    <x v="1"/>
    <n v="0.1"/>
    <n v="268.29000000000002"/>
    <n v="375.60599999999999"/>
    <n v="1878.03"/>
    <n v="2414.61"/>
    <n v="536.58000000000015"/>
    <n v="1.2857142857142858"/>
  </r>
  <r>
    <x v="165"/>
    <n v="200165"/>
    <d v="2024-09-14T00:00:00"/>
    <d v="2024-09-14T00:00:00"/>
    <n v="2024"/>
    <x v="11"/>
    <s v="Saturday"/>
    <s v="C60355"/>
    <n v="60355"/>
    <s v="Monitor"/>
    <x v="0"/>
    <n v="2"/>
    <n v="500.29"/>
    <n v="500.29"/>
    <s v="226 Main St"/>
    <s v="226"/>
    <s v="Main St"/>
    <s v="Online"/>
    <x v="1"/>
    <s v="Returned"/>
    <x v="2"/>
    <s v="TRK30155194"/>
    <s v="30155194"/>
    <n v="7"/>
    <s v="WINTER15"/>
    <x v="3"/>
    <x v="0"/>
    <s v="Google"/>
    <x v="4"/>
    <n v="1000.58"/>
    <n v="1000.58"/>
    <n v="1000.58"/>
    <s v="Customer_167"/>
    <x v="0"/>
    <n v="47"/>
    <x v="4"/>
    <x v="0"/>
    <n v="0.15"/>
    <n v="150.08699999999999"/>
    <n v="350.20299999999997"/>
    <n v="700.40599999999995"/>
    <n v="850.49300000000005"/>
    <n v="150.0870000000001"/>
    <n v="1.2142857142857144"/>
  </r>
  <r>
    <x v="166"/>
    <n v="200166"/>
    <d v="2025-03-04T00:00:00"/>
    <d v="2025-03-04T00:00:00"/>
    <n v="2025"/>
    <x v="9"/>
    <s v="Tuesday"/>
    <s v="C28889"/>
    <n v="28889"/>
    <s v="Chair"/>
    <x v="3"/>
    <n v="3"/>
    <n v="86.29"/>
    <n v="86.29"/>
    <s v="565 Main St"/>
    <s v="565"/>
    <s v="Main St"/>
    <s v="Cash"/>
    <x v="4"/>
    <s v="Delivered"/>
    <x v="3"/>
    <s v="TRK23791726"/>
    <s v="23791726"/>
    <n v="6"/>
    <s v="WINTER15"/>
    <x v="3"/>
    <x v="0"/>
    <s v="Instagram"/>
    <x v="0"/>
    <n v="258.87"/>
    <n v="258.87"/>
    <n v="258.87"/>
    <s v="Customer_168"/>
    <x v="0"/>
    <n v="44"/>
    <x v="3"/>
    <x v="1"/>
    <n v="0.15"/>
    <n v="38.830500000000001"/>
    <n v="60.402999999999999"/>
    <n v="181.209"/>
    <n v="220.0395"/>
    <n v="38.830500000000001"/>
    <n v="1.2142857142857142"/>
  </r>
  <r>
    <x v="167"/>
    <n v="200167"/>
    <d v="2023-05-27T00:00:00"/>
    <d v="2023-05-27T00:00:00"/>
    <n v="2023"/>
    <x v="4"/>
    <s v="Saturday"/>
    <s v="C88304"/>
    <n v="88304"/>
    <s v="Chair"/>
    <x v="3"/>
    <n v="2"/>
    <n v="384.14"/>
    <n v="384.14"/>
    <s v="219 Main St"/>
    <s v="219"/>
    <s v="Main St"/>
    <s v="Online"/>
    <x v="1"/>
    <s v="Returned"/>
    <x v="2"/>
    <s v="TRK44268941"/>
    <s v="44268941"/>
    <n v="2"/>
    <s v="WINTER15"/>
    <x v="3"/>
    <x v="0"/>
    <s v="Email"/>
    <x v="2"/>
    <n v="768.28"/>
    <n v="768.28"/>
    <n v="768.28"/>
    <s v="Customer_169"/>
    <x v="1"/>
    <n v="45"/>
    <x v="5"/>
    <x v="1"/>
    <n v="0.15"/>
    <n v="115.24199999999999"/>
    <n v="268.89799999999997"/>
    <n v="537.79599999999994"/>
    <n v="653.03800000000001"/>
    <n v="115.24200000000008"/>
    <n v="1.2142857142857144"/>
  </r>
  <r>
    <x v="168"/>
    <n v="200168"/>
    <d v="2025-01-04T00:00:00"/>
    <d v="2025-01-04T00:00:00"/>
    <n v="2025"/>
    <x v="0"/>
    <s v="Saturday"/>
    <s v="C49517"/>
    <n v="49517"/>
    <s v="Printer"/>
    <x v="4"/>
    <n v="1"/>
    <n v="594.96"/>
    <n v="594.96"/>
    <s v="878 Main St"/>
    <s v="878"/>
    <s v="Main St"/>
    <s v="Cash"/>
    <x v="4"/>
    <s v="Returned"/>
    <x v="2"/>
    <s v="TRK78551375"/>
    <s v="78551375"/>
    <n v="6"/>
    <m/>
    <x v="2"/>
    <x v="1"/>
    <s v="Facebook"/>
    <x v="3"/>
    <n v="594.96"/>
    <n v="594.96"/>
    <n v="594.96"/>
    <s v="Customer_170"/>
    <x v="0"/>
    <n v="20"/>
    <x v="3"/>
    <x v="0"/>
    <n v="0"/>
    <n v="0"/>
    <n v="416.47199999999998"/>
    <n v="416.47199999999998"/>
    <n v="594.96"/>
    <n v="178.48800000000006"/>
    <n v="1.4285714285714288"/>
  </r>
  <r>
    <x v="169"/>
    <n v="200169"/>
    <d v="2024-04-07T00:00:00"/>
    <d v="2024-04-07T00:00:00"/>
    <n v="2024"/>
    <x v="6"/>
    <s v="Sunday"/>
    <s v="C35785"/>
    <n v="35785"/>
    <s v="Printer"/>
    <x v="4"/>
    <n v="1"/>
    <n v="427.82"/>
    <n v="427.82"/>
    <s v="732 Main St"/>
    <s v="732"/>
    <s v="Main St"/>
    <s v="Online"/>
    <x v="1"/>
    <s v="Delivered"/>
    <x v="3"/>
    <s v="TRK78923089"/>
    <s v="78923089"/>
    <n v="2"/>
    <s v="WINTER15"/>
    <x v="3"/>
    <x v="0"/>
    <s v="Email"/>
    <x v="2"/>
    <n v="427.82"/>
    <n v="427.82"/>
    <n v="427.82"/>
    <s v="Customer_171"/>
    <x v="0"/>
    <n v="18"/>
    <x v="1"/>
    <x v="0"/>
    <n v="0.15"/>
    <n v="64.173000000000002"/>
    <n v="299.47399999999999"/>
    <n v="299.47399999999999"/>
    <n v="363.64699999999999"/>
    <n v="64.173000000000002"/>
    <n v="1.2142857142857142"/>
  </r>
  <r>
    <x v="170"/>
    <n v="200170"/>
    <d v="2025-04-04T00:00:00"/>
    <d v="2025-04-04T00:00:00"/>
    <n v="2025"/>
    <x v="6"/>
    <s v="Friday"/>
    <s v="C80223"/>
    <n v="80223"/>
    <s v="Desk"/>
    <x v="6"/>
    <n v="4"/>
    <n v="662.94"/>
    <n v="662.94"/>
    <s v="535 Main St"/>
    <s v="535"/>
    <s v="Main St"/>
    <s v="Cash"/>
    <x v="4"/>
    <s v="Cancelled"/>
    <x v="1"/>
    <s v="TRK68632951"/>
    <s v="68632951"/>
    <n v="8"/>
    <s v="SAVE10"/>
    <x v="0"/>
    <x v="0"/>
    <s v="Instagram"/>
    <x v="0"/>
    <n v="2651.76"/>
    <n v="2651.76"/>
    <n v="2651.76"/>
    <s v="Customer_172"/>
    <x v="0"/>
    <n v="58"/>
    <x v="0"/>
    <x v="1"/>
    <n v="0.1"/>
    <n v="265.17600000000004"/>
    <n v="464.05799999999999"/>
    <n v="1856.232"/>
    <n v="2386.5840000000003"/>
    <n v="530.35200000000032"/>
    <n v="1.2857142857142858"/>
  </r>
  <r>
    <x v="171"/>
    <n v="200171"/>
    <d v="2023-08-15T00:00:00"/>
    <d v="2023-08-15T00:00:00"/>
    <n v="2023"/>
    <x v="1"/>
    <s v="Tuesday"/>
    <s v="C20448"/>
    <n v="20448"/>
    <s v="Tablet"/>
    <x v="2"/>
    <n v="2"/>
    <n v="148.22"/>
    <n v="148.22"/>
    <s v="336 Main St"/>
    <s v="336"/>
    <s v="Main St"/>
    <s v="Credit Card"/>
    <x v="2"/>
    <s v="Delivered"/>
    <x v="3"/>
    <s v="TRK67379895"/>
    <s v="67379895"/>
    <n v="7"/>
    <s v="WINTER15"/>
    <x v="3"/>
    <x v="0"/>
    <s v="Instagram"/>
    <x v="0"/>
    <n v="296.44"/>
    <n v="296.44"/>
    <n v="296.44"/>
    <s v="Customer_173"/>
    <x v="1"/>
    <n v="34"/>
    <x v="1"/>
    <x v="0"/>
    <n v="0.15"/>
    <n v="44.466000000000001"/>
    <n v="103.75399999999999"/>
    <n v="207.50799999999998"/>
    <n v="251.97399999999999"/>
    <n v="44.466000000000008"/>
    <n v="1.2142857142857144"/>
  </r>
  <r>
    <x v="172"/>
    <n v="200172"/>
    <d v="2025-04-06T00:00:00"/>
    <d v="2025-04-06T00:00:00"/>
    <n v="2025"/>
    <x v="6"/>
    <s v="Sunday"/>
    <s v="C34134"/>
    <n v="34134"/>
    <s v="Printer"/>
    <x v="4"/>
    <n v="1"/>
    <n v="254.12"/>
    <n v="254.12"/>
    <s v="365 Main St"/>
    <s v="365"/>
    <s v="Main St"/>
    <s v="Online"/>
    <x v="1"/>
    <s v="Delivered"/>
    <x v="3"/>
    <s v="TRK43074303"/>
    <s v="43074303"/>
    <n v="1"/>
    <s v="WINTER15"/>
    <x v="3"/>
    <x v="0"/>
    <s v="Email"/>
    <x v="2"/>
    <n v="254.12"/>
    <n v="254.12"/>
    <n v="254.12"/>
    <s v="Customer_174"/>
    <x v="0"/>
    <n v="24"/>
    <x v="0"/>
    <x v="0"/>
    <n v="0.15"/>
    <n v="38.118000000000002"/>
    <n v="177.88399999999999"/>
    <n v="177.88399999999999"/>
    <n v="216.00200000000001"/>
    <n v="38.118000000000023"/>
    <n v="1.2142857142857144"/>
  </r>
  <r>
    <x v="173"/>
    <n v="200173"/>
    <d v="2024-03-24T00:00:00"/>
    <d v="2024-03-24T00:00:00"/>
    <n v="2024"/>
    <x v="9"/>
    <s v="Sunday"/>
    <s v="C95901"/>
    <n v="95901"/>
    <s v="Phone"/>
    <x v="1"/>
    <n v="3"/>
    <n v="664.46"/>
    <n v="664.46"/>
    <s v="806 Main St"/>
    <s v="806"/>
    <s v="Main St"/>
    <s v="Online"/>
    <x v="1"/>
    <s v="Delivered"/>
    <x v="3"/>
    <s v="TRK56989066"/>
    <s v="56989066"/>
    <n v="4"/>
    <s v="FREESHIP"/>
    <x v="1"/>
    <x v="0"/>
    <s v="Google"/>
    <x v="4"/>
    <n v="1993.38"/>
    <n v="1993.38"/>
    <n v="1993.38"/>
    <s v="Customer_175"/>
    <x v="1"/>
    <n v="48"/>
    <x v="2"/>
    <x v="0"/>
    <n v="0"/>
    <n v="0"/>
    <n v="465.12200000000001"/>
    <n v="1395.366"/>
    <n v="1993.38"/>
    <n v="598.01400000000012"/>
    <n v="1.4285714285714286"/>
  </r>
  <r>
    <x v="174"/>
    <n v="200174"/>
    <d v="2024-04-16T00:00:00"/>
    <d v="2024-04-16T00:00:00"/>
    <n v="2024"/>
    <x v="6"/>
    <s v="Tuesday"/>
    <s v="C51145"/>
    <n v="51145"/>
    <s v="Printer"/>
    <x v="4"/>
    <n v="4"/>
    <n v="600.80999999999995"/>
    <n v="600.80999999999995"/>
    <s v="790 Main St"/>
    <s v="790"/>
    <s v="Main St"/>
    <s v="Debit Card"/>
    <x v="0"/>
    <s v="Delivered"/>
    <x v="3"/>
    <s v="TRK59154274"/>
    <s v="59154274"/>
    <n v="9"/>
    <s v="SAVE10"/>
    <x v="0"/>
    <x v="0"/>
    <s v="Email"/>
    <x v="2"/>
    <n v="2403.2399999999998"/>
    <n v="2403.2399999999998"/>
    <n v="2403.2399999999998"/>
    <s v="Customer_176"/>
    <x v="0"/>
    <n v="46"/>
    <x v="2"/>
    <x v="0"/>
    <n v="0.1"/>
    <n v="240.32399999999998"/>
    <n v="420.56699999999995"/>
    <n v="1682.2679999999998"/>
    <n v="2162.9159999999997"/>
    <n v="480.64799999999991"/>
    <n v="1.2857142857142856"/>
  </r>
  <r>
    <x v="175"/>
    <n v="200175"/>
    <d v="2025-02-08T00:00:00"/>
    <d v="2025-02-08T00:00:00"/>
    <n v="2025"/>
    <x v="2"/>
    <s v="Saturday"/>
    <s v="C78170"/>
    <n v="78170"/>
    <s v="Chair"/>
    <x v="3"/>
    <n v="5"/>
    <n v="68.34"/>
    <n v="68.34"/>
    <s v="332 Main St"/>
    <s v="332"/>
    <s v="Main St"/>
    <s v="Debit Card"/>
    <x v="0"/>
    <s v="Pending"/>
    <x v="4"/>
    <s v="TRK71410605"/>
    <s v="71410605"/>
    <n v="6"/>
    <s v="WINTER15"/>
    <x v="3"/>
    <x v="0"/>
    <s v="Referral"/>
    <x v="1"/>
    <n v="341.7"/>
    <n v="341.7"/>
    <n v="341.70000000000005"/>
    <s v="Customer_177"/>
    <x v="0"/>
    <n v="24"/>
    <x v="4"/>
    <x v="1"/>
    <n v="0.15"/>
    <n v="51.254999999999995"/>
    <n v="47.838000000000001"/>
    <n v="239.19"/>
    <n v="290.44500000000005"/>
    <n v="51.255000000000052"/>
    <n v="1.2142857142857144"/>
  </r>
  <r>
    <x v="176"/>
    <n v="200176"/>
    <d v="2025-06-28T00:00:00"/>
    <d v="2025-06-28T00:00:00"/>
    <n v="2025"/>
    <x v="5"/>
    <s v="Saturday"/>
    <s v="C80151"/>
    <n v="80151"/>
    <s v="Tablet"/>
    <x v="2"/>
    <n v="4"/>
    <n v="430.83"/>
    <n v="430.83"/>
    <s v="553 Main St"/>
    <s v="553"/>
    <s v="Main St"/>
    <s v="Gift Card"/>
    <x v="3"/>
    <s v="Pending"/>
    <x v="4"/>
    <s v="TRK88251529"/>
    <s v="88251529"/>
    <n v="8"/>
    <s v="WINTER15"/>
    <x v="3"/>
    <x v="0"/>
    <s v="Referral"/>
    <x v="1"/>
    <n v="1723.32"/>
    <n v="1723.32"/>
    <n v="1723.32"/>
    <s v="Customer_178"/>
    <x v="1"/>
    <n v="20"/>
    <x v="4"/>
    <x v="0"/>
    <n v="0.15"/>
    <n v="258.49799999999999"/>
    <n v="301.58099999999996"/>
    <n v="1206.3239999999998"/>
    <n v="1464.8219999999999"/>
    <n v="258.49800000000005"/>
    <n v="1.2142857142857144"/>
  </r>
  <r>
    <x v="177"/>
    <n v="200177"/>
    <d v="2023-08-05T00:00:00"/>
    <d v="2023-08-05T00:00:00"/>
    <n v="2023"/>
    <x v="1"/>
    <s v="Saturday"/>
    <s v="C55632"/>
    <n v="55632"/>
    <s v="Chair"/>
    <x v="3"/>
    <n v="5"/>
    <n v="431.69"/>
    <n v="431.69"/>
    <s v="354 Main St"/>
    <s v="354"/>
    <s v="Main St"/>
    <s v="Credit Card"/>
    <x v="2"/>
    <s v="Pending"/>
    <x v="4"/>
    <s v="TRK13003066"/>
    <s v="13003066"/>
    <n v="10"/>
    <m/>
    <x v="2"/>
    <x v="1"/>
    <s v="Facebook"/>
    <x v="3"/>
    <n v="2158.4499999999998"/>
    <n v="2158.4499999999998"/>
    <n v="2158.4499999999998"/>
    <s v="Customer_179"/>
    <x v="0"/>
    <n v="59"/>
    <x v="0"/>
    <x v="1"/>
    <n v="0"/>
    <n v="0"/>
    <n v="302.18299999999999"/>
    <n v="1510.915"/>
    <n v="2158.4499999999998"/>
    <n v="647.53499999999985"/>
    <n v="1.4285714285714284"/>
  </r>
  <r>
    <x v="178"/>
    <n v="200178"/>
    <d v="2024-04-11T00:00:00"/>
    <d v="2024-04-11T00:00:00"/>
    <n v="2024"/>
    <x v="6"/>
    <s v="Thursday"/>
    <s v="C53070"/>
    <n v="53070"/>
    <s v="Chair"/>
    <x v="3"/>
    <n v="4"/>
    <n v="512.05999999999995"/>
    <n v="512.05999999999995"/>
    <s v="283 Main St"/>
    <s v="283"/>
    <s v="Main St"/>
    <s v="Online"/>
    <x v="1"/>
    <s v="Delivered"/>
    <x v="3"/>
    <s v="TRK49791755"/>
    <s v="49791755"/>
    <n v="5"/>
    <s v="SAVE10"/>
    <x v="0"/>
    <x v="0"/>
    <s v="Google"/>
    <x v="4"/>
    <n v="2048.2399999999998"/>
    <n v="2048.2399999999998"/>
    <n v="2048.2399999999998"/>
    <s v="Customer_180"/>
    <x v="1"/>
    <n v="55"/>
    <x v="0"/>
    <x v="1"/>
    <n v="0.1"/>
    <n v="204.82399999999998"/>
    <n v="358.44199999999995"/>
    <n v="1433.7679999999998"/>
    <n v="1843.4159999999997"/>
    <n v="409.64799999999991"/>
    <n v="1.2857142857142856"/>
  </r>
  <r>
    <x v="179"/>
    <n v="200179"/>
    <d v="2024-11-24T00:00:00"/>
    <d v="2024-11-24T00:00:00"/>
    <n v="2024"/>
    <x v="7"/>
    <s v="Sunday"/>
    <s v="C27401"/>
    <n v="27401"/>
    <s v="Laptop"/>
    <x v="5"/>
    <n v="3"/>
    <n v="539.91"/>
    <n v="539.91"/>
    <s v="500 Main St"/>
    <s v="500"/>
    <s v="Main St"/>
    <s v="Credit Card"/>
    <x v="2"/>
    <s v="Delivered"/>
    <x v="3"/>
    <s v="TRK14332053"/>
    <s v="14332053"/>
    <n v="8"/>
    <m/>
    <x v="2"/>
    <x v="1"/>
    <s v="Email"/>
    <x v="2"/>
    <n v="1619.73"/>
    <n v="1619.73"/>
    <n v="1619.73"/>
    <s v="Customer_181"/>
    <x v="1"/>
    <n v="60"/>
    <x v="1"/>
    <x v="0"/>
    <n v="0"/>
    <n v="0"/>
    <n v="377.93699999999995"/>
    <n v="1133.8109999999999"/>
    <n v="1619.73"/>
    <n v="485.9190000000001"/>
    <n v="1.4285714285714286"/>
  </r>
  <r>
    <x v="180"/>
    <n v="200180"/>
    <d v="2023-03-18T00:00:00"/>
    <d v="2023-03-18T00:00:00"/>
    <n v="2023"/>
    <x v="9"/>
    <s v="Saturday"/>
    <s v="C87216"/>
    <n v="87216"/>
    <s v="Tablet"/>
    <x v="2"/>
    <n v="5"/>
    <n v="316.07"/>
    <n v="316.07"/>
    <s v="970 Main St"/>
    <s v="970"/>
    <s v="Main St"/>
    <s v="Cash"/>
    <x v="4"/>
    <s v="Returned"/>
    <x v="2"/>
    <s v="TRK18713727"/>
    <s v="18713727"/>
    <n v="10"/>
    <m/>
    <x v="2"/>
    <x v="1"/>
    <s v="Google"/>
    <x v="4"/>
    <n v="1580.35"/>
    <n v="1580.35"/>
    <n v="1580.35"/>
    <s v="Customer_182"/>
    <x v="1"/>
    <n v="49"/>
    <x v="1"/>
    <x v="0"/>
    <n v="0"/>
    <n v="0"/>
    <n v="221.249"/>
    <n v="1106.2449999999999"/>
    <n v="1580.35"/>
    <n v="474.10500000000002"/>
    <n v="1.4285714285714286"/>
  </r>
  <r>
    <x v="181"/>
    <n v="200181"/>
    <d v="2024-08-31T00:00:00"/>
    <d v="2024-08-31T00:00:00"/>
    <n v="2024"/>
    <x v="1"/>
    <s v="Saturday"/>
    <s v="C38966"/>
    <n v="38966"/>
    <s v="Printer"/>
    <x v="4"/>
    <n v="5"/>
    <n v="404.39"/>
    <n v="404.39"/>
    <s v="247 Main St"/>
    <s v="247"/>
    <s v="Main St"/>
    <s v="Online"/>
    <x v="1"/>
    <s v="Shipped"/>
    <x v="0"/>
    <s v="TRK17205146"/>
    <s v="17205146"/>
    <n v="10"/>
    <m/>
    <x v="2"/>
    <x v="1"/>
    <s v="Referral"/>
    <x v="1"/>
    <n v="2021.95"/>
    <n v="2021.95"/>
    <n v="2021.9499999999998"/>
    <s v="Customer_183"/>
    <x v="0"/>
    <n v="47"/>
    <x v="5"/>
    <x v="0"/>
    <n v="0"/>
    <n v="0"/>
    <n v="283.07299999999998"/>
    <n v="1415.3649999999998"/>
    <n v="2021.9499999999998"/>
    <n v="606.58500000000004"/>
    <n v="1.4285714285714286"/>
  </r>
  <r>
    <x v="182"/>
    <n v="200182"/>
    <d v="2025-03-19T00:00:00"/>
    <d v="2025-03-19T00:00:00"/>
    <n v="2025"/>
    <x v="9"/>
    <s v="Wednesday"/>
    <s v="C16612"/>
    <n v="16612"/>
    <s v="Desk"/>
    <x v="6"/>
    <n v="1"/>
    <n v="600.54"/>
    <n v="600.54"/>
    <s v="596 Main St"/>
    <s v="596"/>
    <s v="Main St"/>
    <s v="Debit Card"/>
    <x v="0"/>
    <s v="Pending"/>
    <x v="4"/>
    <s v="TRK96188223"/>
    <s v="96188223"/>
    <n v="4"/>
    <s v="WINTER15"/>
    <x v="3"/>
    <x v="0"/>
    <s v="Google"/>
    <x v="4"/>
    <n v="600.54"/>
    <n v="600.54"/>
    <n v="600.54"/>
    <s v="Customer_184"/>
    <x v="1"/>
    <n v="35"/>
    <x v="4"/>
    <x v="1"/>
    <n v="0.15"/>
    <n v="90.080999999999989"/>
    <n v="420.37799999999993"/>
    <n v="420.37799999999993"/>
    <n v="510.45899999999995"/>
    <n v="90.081000000000017"/>
    <n v="1.2142857142857144"/>
  </r>
  <r>
    <x v="183"/>
    <n v="200183"/>
    <d v="2024-04-18T00:00:00"/>
    <d v="2024-04-18T00:00:00"/>
    <n v="2024"/>
    <x v="6"/>
    <s v="Thursday"/>
    <s v="C39246"/>
    <n v="39246"/>
    <s v="Monitor"/>
    <x v="0"/>
    <n v="5"/>
    <n v="186.28"/>
    <n v="186.28"/>
    <s v="258 Main St"/>
    <s v="258"/>
    <s v="Main St"/>
    <s v="Debit Card"/>
    <x v="0"/>
    <s v="Delivered"/>
    <x v="3"/>
    <s v="TRK16658182"/>
    <s v="16658182"/>
    <n v="8"/>
    <s v="SAVE10"/>
    <x v="0"/>
    <x v="0"/>
    <s v="Email"/>
    <x v="2"/>
    <n v="931.4"/>
    <n v="931.4"/>
    <n v="931.4"/>
    <s v="Customer_185"/>
    <x v="1"/>
    <n v="30"/>
    <x v="4"/>
    <x v="0"/>
    <n v="0.1"/>
    <n v="93.14"/>
    <n v="130.39599999999999"/>
    <n v="651.9799999999999"/>
    <n v="838.26"/>
    <n v="186.28000000000009"/>
    <n v="1.2857142857142858"/>
  </r>
  <r>
    <x v="184"/>
    <n v="200184"/>
    <d v="2024-04-04T00:00:00"/>
    <d v="2024-04-04T00:00:00"/>
    <n v="2024"/>
    <x v="6"/>
    <s v="Thursday"/>
    <s v="C65180"/>
    <n v="65180"/>
    <s v="Tablet"/>
    <x v="2"/>
    <n v="4"/>
    <n v="214.54"/>
    <n v="214.54"/>
    <s v="231 Main St"/>
    <s v="231"/>
    <s v="Main St"/>
    <s v="Gift Card"/>
    <x v="3"/>
    <s v="Cancelled"/>
    <x v="1"/>
    <s v="TRK39255469"/>
    <s v="39255469"/>
    <n v="7"/>
    <m/>
    <x v="2"/>
    <x v="1"/>
    <s v="Referral"/>
    <x v="1"/>
    <n v="858.16"/>
    <n v="858.16"/>
    <n v="858.16"/>
    <s v="Customer_186"/>
    <x v="0"/>
    <n v="32"/>
    <x v="1"/>
    <x v="0"/>
    <n v="0"/>
    <n v="0"/>
    <n v="150.178"/>
    <n v="600.71199999999999"/>
    <n v="858.16"/>
    <n v="257.44799999999998"/>
    <n v="1.4285714285714286"/>
  </r>
  <r>
    <x v="185"/>
    <n v="200185"/>
    <d v="2025-02-02T00:00:00"/>
    <d v="2025-02-02T00:00:00"/>
    <n v="2025"/>
    <x v="2"/>
    <s v="Sunday"/>
    <s v="C46877"/>
    <n v="46877"/>
    <s v="Laptop"/>
    <x v="5"/>
    <n v="1"/>
    <n v="210.7"/>
    <n v="210.7"/>
    <s v="572 Main St"/>
    <s v="572"/>
    <s v="Main St"/>
    <s v="Online"/>
    <x v="1"/>
    <s v="Shipped"/>
    <x v="0"/>
    <s v="TRK96935978"/>
    <s v="96935978"/>
    <n v="2"/>
    <s v="WINTER15"/>
    <x v="3"/>
    <x v="0"/>
    <s v="Referral"/>
    <x v="1"/>
    <n v="210.7"/>
    <n v="210.7"/>
    <n v="210.7"/>
    <s v="Customer_187"/>
    <x v="0"/>
    <n v="51"/>
    <x v="1"/>
    <x v="0"/>
    <n v="0.15"/>
    <n v="31.604999999999997"/>
    <n v="147.48999999999998"/>
    <n v="147.48999999999998"/>
    <n v="179.095"/>
    <n v="31.605000000000018"/>
    <n v="1.2142857142857144"/>
  </r>
  <r>
    <x v="186"/>
    <n v="200186"/>
    <d v="2023-12-07T00:00:00"/>
    <d v="2023-12-07T00:00:00"/>
    <n v="2023"/>
    <x v="8"/>
    <s v="Thursday"/>
    <s v="C30334"/>
    <n v="30334"/>
    <s v="Phone"/>
    <x v="1"/>
    <n v="2"/>
    <n v="133.55000000000001"/>
    <n v="133.55000000000001"/>
    <s v="322 Main St"/>
    <s v="322"/>
    <s v="Main St"/>
    <s v="Cash"/>
    <x v="4"/>
    <s v="Pending"/>
    <x v="4"/>
    <s v="TRK66388885"/>
    <s v="66388885"/>
    <n v="7"/>
    <s v="FREESHIP"/>
    <x v="1"/>
    <x v="0"/>
    <s v="Facebook"/>
    <x v="3"/>
    <n v="267.10000000000002"/>
    <n v="267.10000000000002"/>
    <n v="267.10000000000002"/>
    <s v="Customer_188"/>
    <x v="0"/>
    <n v="47"/>
    <x v="0"/>
    <x v="0"/>
    <n v="0"/>
    <n v="0"/>
    <n v="93.484999999999999"/>
    <n v="186.97"/>
    <n v="267.10000000000002"/>
    <n v="80.130000000000024"/>
    <n v="1.4285714285714286"/>
  </r>
  <r>
    <x v="187"/>
    <n v="200187"/>
    <d v="2023-02-08T00:00:00"/>
    <d v="2023-02-08T00:00:00"/>
    <n v="2023"/>
    <x v="2"/>
    <s v="Wednesday"/>
    <s v="C21227"/>
    <n v="21227"/>
    <s v="Chair"/>
    <x v="3"/>
    <n v="1"/>
    <n v="590.87"/>
    <n v="590.87"/>
    <s v="689 Main St"/>
    <s v="689"/>
    <s v="Main St"/>
    <s v="Gift Card"/>
    <x v="3"/>
    <s v="Returned"/>
    <x v="2"/>
    <s v="TRK79129657"/>
    <s v="79129657"/>
    <n v="6"/>
    <s v="FREESHIP"/>
    <x v="1"/>
    <x v="0"/>
    <s v="Referral"/>
    <x v="1"/>
    <n v="590.87"/>
    <n v="590.87"/>
    <n v="590.87"/>
    <s v="Customer_189"/>
    <x v="1"/>
    <n v="60"/>
    <x v="5"/>
    <x v="1"/>
    <n v="0"/>
    <n v="0"/>
    <n v="413.60899999999998"/>
    <n v="413.60899999999998"/>
    <n v="590.87"/>
    <n v="177.26100000000002"/>
    <n v="1.4285714285714286"/>
  </r>
  <r>
    <x v="188"/>
    <n v="200188"/>
    <d v="2025-03-15T00:00:00"/>
    <d v="2025-03-15T00:00:00"/>
    <n v="2025"/>
    <x v="9"/>
    <s v="Saturday"/>
    <s v="C97715"/>
    <n v="97715"/>
    <s v="Chair"/>
    <x v="3"/>
    <n v="2"/>
    <n v="363.91"/>
    <n v="363.91"/>
    <s v="927 Main St"/>
    <s v="927"/>
    <s v="Main St"/>
    <s v="Gift Card"/>
    <x v="3"/>
    <s v="Shipped"/>
    <x v="0"/>
    <s v="TRK19515949"/>
    <s v="19515949"/>
    <n v="2"/>
    <s v="FREESHIP"/>
    <x v="1"/>
    <x v="0"/>
    <s v="Referral"/>
    <x v="1"/>
    <n v="727.82"/>
    <n v="727.82"/>
    <n v="727.82"/>
    <s v="Customer_190"/>
    <x v="1"/>
    <n v="35"/>
    <x v="2"/>
    <x v="1"/>
    <n v="0"/>
    <n v="0"/>
    <n v="254.73699999999999"/>
    <n v="509.47399999999999"/>
    <n v="727.82"/>
    <n v="218.34600000000006"/>
    <n v="1.4285714285714286"/>
  </r>
  <r>
    <x v="189"/>
    <n v="200189"/>
    <d v="2023-07-05T00:00:00"/>
    <d v="2023-07-05T00:00:00"/>
    <n v="2023"/>
    <x v="10"/>
    <s v="Wednesday"/>
    <s v="C48939"/>
    <n v="48939"/>
    <s v="Printer"/>
    <x v="4"/>
    <n v="5"/>
    <n v="429.45"/>
    <n v="429.45"/>
    <s v="597 Main St"/>
    <s v="597"/>
    <s v="Main St"/>
    <s v="Gift Card"/>
    <x v="3"/>
    <s v="Cancelled"/>
    <x v="1"/>
    <s v="TRK62786764"/>
    <s v="62786764"/>
    <n v="5"/>
    <s v="WINTER15"/>
    <x v="3"/>
    <x v="0"/>
    <s v="Email"/>
    <x v="2"/>
    <n v="2147.25"/>
    <n v="2147.25"/>
    <n v="2147.25"/>
    <s v="Customer_191"/>
    <x v="0"/>
    <n v="39"/>
    <x v="1"/>
    <x v="0"/>
    <n v="0.15"/>
    <n v="322.08749999999998"/>
    <n v="300.61499999999995"/>
    <n v="1503.0749999999998"/>
    <n v="1825.1624999999999"/>
    <n v="322.08750000000009"/>
    <n v="1.2142857142857144"/>
  </r>
  <r>
    <x v="190"/>
    <n v="200190"/>
    <d v="2024-08-31T00:00:00"/>
    <d v="2024-08-31T00:00:00"/>
    <n v="2024"/>
    <x v="1"/>
    <s v="Saturday"/>
    <s v="C35483"/>
    <n v="35483"/>
    <s v="Printer"/>
    <x v="4"/>
    <n v="3"/>
    <n v="223.7"/>
    <n v="223.7"/>
    <s v="725 Main St"/>
    <s v="725"/>
    <s v="Main St"/>
    <s v="Cash"/>
    <x v="4"/>
    <s v="Returned"/>
    <x v="2"/>
    <s v="TRK79638203"/>
    <s v="79638203"/>
    <n v="3"/>
    <s v="SAVE10"/>
    <x v="0"/>
    <x v="0"/>
    <s v="Email"/>
    <x v="2"/>
    <n v="671.09999999999991"/>
    <n v="671.09999999999991"/>
    <n v="671.09999999999991"/>
    <s v="Customer_192"/>
    <x v="0"/>
    <n v="49"/>
    <x v="3"/>
    <x v="0"/>
    <n v="0.1"/>
    <n v="67.11"/>
    <n v="156.58999999999997"/>
    <n v="469.76999999999992"/>
    <n v="603.9899999999999"/>
    <n v="134.21999999999997"/>
    <n v="1.2857142857142856"/>
  </r>
  <r>
    <x v="191"/>
    <n v="200191"/>
    <d v="2025-03-08T00:00:00"/>
    <d v="2025-03-08T00:00:00"/>
    <n v="2025"/>
    <x v="9"/>
    <s v="Saturday"/>
    <s v="C51494"/>
    <n v="51494"/>
    <s v="Laptop"/>
    <x v="5"/>
    <n v="2"/>
    <n v="488.87"/>
    <n v="488.87"/>
    <s v="505 Main St"/>
    <s v="505"/>
    <s v="Main St"/>
    <s v="Online"/>
    <x v="1"/>
    <s v="Cancelled"/>
    <x v="1"/>
    <s v="TRK58520306"/>
    <s v="58520306"/>
    <n v="4"/>
    <s v="FREESHIP"/>
    <x v="1"/>
    <x v="0"/>
    <s v="Google"/>
    <x v="4"/>
    <n v="977.74"/>
    <n v="977.74"/>
    <n v="977.74"/>
    <s v="Customer_193"/>
    <x v="0"/>
    <n v="32"/>
    <x v="0"/>
    <x v="0"/>
    <n v="0"/>
    <n v="0"/>
    <n v="342.209"/>
    <n v="684.41800000000001"/>
    <n v="977.74"/>
    <n v="293.322"/>
    <n v="1.4285714285714286"/>
  </r>
  <r>
    <x v="192"/>
    <n v="200192"/>
    <d v="2023-08-11T00:00:00"/>
    <d v="2023-08-11T00:00:00"/>
    <n v="2023"/>
    <x v="1"/>
    <s v="Friday"/>
    <s v="C58410"/>
    <n v="58410"/>
    <s v="Desk"/>
    <x v="6"/>
    <n v="1"/>
    <n v="645.46"/>
    <n v="645.46"/>
    <s v="151 Main St"/>
    <s v="151"/>
    <s v="Main St"/>
    <s v="Gift Card"/>
    <x v="3"/>
    <s v="Cancelled"/>
    <x v="1"/>
    <s v="TRK19749672"/>
    <s v="19749672"/>
    <n v="5"/>
    <s v="SAVE10"/>
    <x v="0"/>
    <x v="0"/>
    <s v="Google"/>
    <x v="4"/>
    <n v="645.46"/>
    <n v="645.46"/>
    <n v="645.46"/>
    <s v="Customer_194"/>
    <x v="0"/>
    <n v="24"/>
    <x v="1"/>
    <x v="1"/>
    <n v="0.1"/>
    <n v="64.546000000000006"/>
    <n v="451.822"/>
    <n v="451.822"/>
    <n v="580.91399999999999"/>
    <n v="129.09199999999998"/>
    <n v="1.2857142857142856"/>
  </r>
  <r>
    <x v="193"/>
    <n v="200193"/>
    <d v="2023-07-21T00:00:00"/>
    <d v="2023-07-21T00:00:00"/>
    <n v="2023"/>
    <x v="10"/>
    <s v="Friday"/>
    <s v="C11644"/>
    <n v="11644"/>
    <s v="Printer"/>
    <x v="4"/>
    <n v="1"/>
    <n v="46.66"/>
    <n v="46.66"/>
    <s v="429 Main St"/>
    <s v="429"/>
    <s v="Main St"/>
    <s v="Cash"/>
    <x v="4"/>
    <s v="Cancelled"/>
    <x v="1"/>
    <s v="TRK81320339"/>
    <s v="81320339"/>
    <n v="6"/>
    <m/>
    <x v="2"/>
    <x v="1"/>
    <s v="Google"/>
    <x v="4"/>
    <n v="46.66"/>
    <n v="46.66"/>
    <n v="46.66"/>
    <s v="Customer_195"/>
    <x v="1"/>
    <n v="18"/>
    <x v="1"/>
    <x v="0"/>
    <n v="0"/>
    <n v="0"/>
    <n v="32.661999999999999"/>
    <n v="32.661999999999999"/>
    <n v="46.66"/>
    <n v="13.997999999999998"/>
    <n v="1.4285714285714286"/>
  </r>
  <r>
    <x v="194"/>
    <n v="200194"/>
    <d v="2024-06-08T00:00:00"/>
    <d v="2024-06-08T00:00:00"/>
    <n v="2024"/>
    <x v="5"/>
    <s v="Saturday"/>
    <s v="C53501"/>
    <n v="53501"/>
    <s v="Monitor"/>
    <x v="0"/>
    <n v="1"/>
    <n v="249.57"/>
    <n v="249.57"/>
    <s v="899 Main St"/>
    <s v="899"/>
    <s v="Main St"/>
    <s v="Cash"/>
    <x v="4"/>
    <s v="Shipped"/>
    <x v="0"/>
    <s v="TRK90144892"/>
    <s v="90144892"/>
    <n v="3"/>
    <s v="FREESHIP"/>
    <x v="1"/>
    <x v="0"/>
    <s v="Google"/>
    <x v="4"/>
    <n v="249.57"/>
    <n v="249.57"/>
    <n v="249.57"/>
    <s v="Customer_196"/>
    <x v="1"/>
    <n v="44"/>
    <x v="2"/>
    <x v="0"/>
    <n v="0"/>
    <n v="0"/>
    <n v="174.69899999999998"/>
    <n v="174.69899999999998"/>
    <n v="249.57"/>
    <n v="74.871000000000009"/>
    <n v="1.4285714285714286"/>
  </r>
  <r>
    <x v="195"/>
    <n v="200195"/>
    <d v="2024-04-22T00:00:00"/>
    <d v="2024-04-22T00:00:00"/>
    <n v="2024"/>
    <x v="6"/>
    <s v="Monday"/>
    <s v="C63619"/>
    <n v="63619"/>
    <s v="Chair"/>
    <x v="3"/>
    <n v="3"/>
    <n v="619.21"/>
    <n v="619.21"/>
    <s v="801 Main St"/>
    <s v="801"/>
    <s v="Main St"/>
    <s v="Debit Card"/>
    <x v="0"/>
    <s v="Cancelled"/>
    <x v="1"/>
    <s v="TRK65385674"/>
    <s v="65385674"/>
    <n v="6"/>
    <m/>
    <x v="2"/>
    <x v="1"/>
    <s v="Email"/>
    <x v="2"/>
    <n v="1857.63"/>
    <n v="1857.63"/>
    <n v="1857.63"/>
    <s v="Customer_197"/>
    <x v="1"/>
    <n v="57"/>
    <x v="0"/>
    <x v="1"/>
    <n v="0"/>
    <n v="0"/>
    <n v="433.447"/>
    <n v="1300.3409999999999"/>
    <n v="1857.63"/>
    <n v="557.28900000000021"/>
    <n v="1.4285714285714288"/>
  </r>
  <r>
    <x v="196"/>
    <n v="200196"/>
    <d v="2025-01-24T00:00:00"/>
    <d v="2025-01-24T00:00:00"/>
    <n v="2025"/>
    <x v="0"/>
    <s v="Friday"/>
    <s v="C40882"/>
    <n v="40882"/>
    <s v="Desk"/>
    <x v="6"/>
    <n v="4"/>
    <n v="217.13"/>
    <n v="217.13"/>
    <s v="719 Main St"/>
    <s v="719"/>
    <s v="Main St"/>
    <s v="Cash"/>
    <x v="4"/>
    <s v="Delivered"/>
    <x v="3"/>
    <s v="TRK64165503"/>
    <s v="64165503"/>
    <n v="8"/>
    <s v="WINTER15"/>
    <x v="3"/>
    <x v="0"/>
    <s v="Email"/>
    <x v="2"/>
    <n v="868.52"/>
    <n v="868.52"/>
    <n v="868.52"/>
    <s v="Customer_198"/>
    <x v="0"/>
    <n v="28"/>
    <x v="0"/>
    <x v="1"/>
    <n v="0.15"/>
    <n v="130.27799999999999"/>
    <n v="151.99099999999999"/>
    <n v="607.96399999999994"/>
    <n v="738.24199999999996"/>
    <n v="130.27800000000002"/>
    <n v="1.2142857142857144"/>
  </r>
  <r>
    <x v="197"/>
    <n v="200197"/>
    <d v="2023-08-27T00:00:00"/>
    <d v="2023-08-27T00:00:00"/>
    <n v="2023"/>
    <x v="1"/>
    <s v="Sunday"/>
    <s v="C80135"/>
    <n v="80135"/>
    <s v="Laptop"/>
    <x v="5"/>
    <n v="5"/>
    <n v="221.51"/>
    <n v="221.51"/>
    <s v="723 Main St"/>
    <s v="723"/>
    <s v="Main St"/>
    <s v="Cash"/>
    <x v="4"/>
    <s v="Returned"/>
    <x v="2"/>
    <s v="TRK95222269"/>
    <s v="95222269"/>
    <n v="5"/>
    <s v="WINTER15"/>
    <x v="3"/>
    <x v="0"/>
    <s v="Referral"/>
    <x v="1"/>
    <n v="1107.55"/>
    <n v="1107.55"/>
    <n v="1107.55"/>
    <s v="Customer_199"/>
    <x v="0"/>
    <n v="23"/>
    <x v="4"/>
    <x v="0"/>
    <n v="0.15"/>
    <n v="166.13249999999999"/>
    <n v="155.05699999999999"/>
    <n v="775.28499999999997"/>
    <n v="941.41750000000002"/>
    <n v="166.13250000000005"/>
    <n v="1.2142857142857144"/>
  </r>
  <r>
    <x v="198"/>
    <n v="200198"/>
    <d v="2024-06-11T00:00:00"/>
    <d v="2024-06-11T00:00:00"/>
    <n v="2024"/>
    <x v="5"/>
    <s v="Tuesday"/>
    <s v="C37594"/>
    <n v="37594"/>
    <s v="Laptop"/>
    <x v="5"/>
    <n v="4"/>
    <n v="340.3"/>
    <n v="340.3"/>
    <s v="926 Main St"/>
    <s v="926"/>
    <s v="Main St"/>
    <s v="Cash"/>
    <x v="4"/>
    <s v="Cancelled"/>
    <x v="1"/>
    <s v="TRK94405162"/>
    <s v="94405162"/>
    <n v="8"/>
    <s v="SAVE10"/>
    <x v="0"/>
    <x v="0"/>
    <s v="Referral"/>
    <x v="1"/>
    <n v="1361.2"/>
    <n v="1361.2"/>
    <n v="1361.2"/>
    <s v="Customer_200"/>
    <x v="1"/>
    <n v="48"/>
    <x v="0"/>
    <x v="0"/>
    <n v="0.1"/>
    <n v="136.12"/>
    <n v="238.20999999999998"/>
    <n v="952.83999999999992"/>
    <n v="1225.08"/>
    <n v="272.24"/>
    <n v="1.2857142857142858"/>
  </r>
  <r>
    <x v="199"/>
    <n v="200199"/>
    <d v="2025-01-23T00:00:00"/>
    <d v="2025-01-23T00:00:00"/>
    <n v="2025"/>
    <x v="0"/>
    <s v="Thursday"/>
    <s v="C87524"/>
    <n v="87524"/>
    <s v="Phone"/>
    <x v="1"/>
    <n v="1"/>
    <n v="625"/>
    <n v="625"/>
    <s v="358 Main St"/>
    <s v="358"/>
    <s v="Main St"/>
    <s v="Online"/>
    <x v="1"/>
    <s v="Returned"/>
    <x v="2"/>
    <s v="TRK21114341"/>
    <s v="21114341"/>
    <n v="5"/>
    <s v="WINTER15"/>
    <x v="3"/>
    <x v="0"/>
    <s v="Google"/>
    <x v="4"/>
    <n v="625"/>
    <n v="625"/>
    <n v="625"/>
    <s v="Customer_201"/>
    <x v="0"/>
    <n v="46"/>
    <x v="3"/>
    <x v="0"/>
    <n v="0.15"/>
    <n v="93.75"/>
    <n v="437.5"/>
    <n v="437.5"/>
    <n v="531.25"/>
    <n v="93.75"/>
    <n v="1.2142857142857142"/>
  </r>
  <r>
    <x v="200"/>
    <n v="200200"/>
    <d v="2025-06-07T00:00:00"/>
    <d v="2025-06-07T00:00:00"/>
    <n v="2025"/>
    <x v="5"/>
    <s v="Saturday"/>
    <s v="C97681"/>
    <n v="97681"/>
    <s v="Tablet"/>
    <x v="2"/>
    <n v="5"/>
    <n v="433.26"/>
    <n v="433.26"/>
    <s v="895 Main St"/>
    <s v="895"/>
    <s v="Main St"/>
    <s v="Credit Card"/>
    <x v="2"/>
    <s v="Delivered"/>
    <x v="3"/>
    <s v="TRK37531040"/>
    <s v="37531040"/>
    <n v="9"/>
    <s v="SAVE10"/>
    <x v="0"/>
    <x v="0"/>
    <s v="Google"/>
    <x v="4"/>
    <n v="2166.3000000000002"/>
    <n v="2166.3000000000002"/>
    <n v="2166.3000000000002"/>
    <s v="Customer_202"/>
    <x v="0"/>
    <n v="32"/>
    <x v="3"/>
    <x v="0"/>
    <n v="0.1"/>
    <n v="216.63000000000002"/>
    <n v="303.28199999999998"/>
    <n v="1516.4099999999999"/>
    <n v="1949.67"/>
    <n v="433.26000000000022"/>
    <n v="1.2857142857142858"/>
  </r>
  <r>
    <x v="201"/>
    <n v="200201"/>
    <d v="2023-06-18T00:00:00"/>
    <d v="2023-06-18T00:00:00"/>
    <n v="2023"/>
    <x v="5"/>
    <s v="Sunday"/>
    <s v="C10126"/>
    <n v="10126"/>
    <s v="Monitor"/>
    <x v="0"/>
    <n v="2"/>
    <n v="674.9"/>
    <n v="674.9"/>
    <s v="146 Main St"/>
    <s v="146"/>
    <s v="Main St"/>
    <s v="Online"/>
    <x v="1"/>
    <s v="Shipped"/>
    <x v="0"/>
    <s v="TRK75607531"/>
    <s v="75607531"/>
    <n v="4"/>
    <s v="SAVE10"/>
    <x v="0"/>
    <x v="0"/>
    <s v="Facebook"/>
    <x v="3"/>
    <n v="1349.8"/>
    <n v="1349.8"/>
    <n v="1349.8"/>
    <s v="Customer_203"/>
    <x v="1"/>
    <n v="54"/>
    <x v="0"/>
    <x v="0"/>
    <n v="0.1"/>
    <n v="134.97999999999999"/>
    <n v="472.42999999999995"/>
    <n v="944.8599999999999"/>
    <n v="1214.82"/>
    <n v="269.96000000000004"/>
    <n v="1.2857142857142858"/>
  </r>
  <r>
    <x v="202"/>
    <n v="200202"/>
    <d v="2025-02-06T00:00:00"/>
    <d v="2025-02-06T00:00:00"/>
    <n v="2025"/>
    <x v="2"/>
    <s v="Thursday"/>
    <s v="C36938"/>
    <n v="36938"/>
    <s v="Monitor"/>
    <x v="0"/>
    <n v="3"/>
    <n v="253.98"/>
    <n v="253.98"/>
    <s v="636 Main St"/>
    <s v="636"/>
    <s v="Main St"/>
    <s v="Credit Card"/>
    <x v="2"/>
    <s v="Cancelled"/>
    <x v="1"/>
    <s v="TRK52522904"/>
    <s v="52522904"/>
    <n v="3"/>
    <s v="FREESHIP"/>
    <x v="1"/>
    <x v="0"/>
    <s v="Email"/>
    <x v="2"/>
    <n v="761.93999999999994"/>
    <n v="761.93999999999994"/>
    <n v="761.93999999999994"/>
    <s v="Customer_204"/>
    <x v="1"/>
    <n v="31"/>
    <x v="0"/>
    <x v="0"/>
    <n v="0"/>
    <n v="0"/>
    <n v="177.78599999999997"/>
    <n v="533.35799999999995"/>
    <n v="761.93999999999994"/>
    <n v="228.58199999999999"/>
    <n v="1.4285714285714286"/>
  </r>
  <r>
    <x v="203"/>
    <n v="200203"/>
    <d v="2025-01-21T00:00:00"/>
    <d v="2025-01-21T00:00:00"/>
    <n v="2025"/>
    <x v="0"/>
    <s v="Tuesday"/>
    <s v="C99173"/>
    <n v="99173"/>
    <s v="Printer"/>
    <x v="4"/>
    <n v="3"/>
    <n v="356.84"/>
    <n v="356.84"/>
    <s v="172 Main St"/>
    <s v="172"/>
    <s v="Main St"/>
    <s v="Online"/>
    <x v="1"/>
    <s v="Shipped"/>
    <x v="0"/>
    <s v="TRK89849342"/>
    <s v="89849342"/>
    <n v="5"/>
    <s v="SAVE10"/>
    <x v="0"/>
    <x v="0"/>
    <s v="Instagram"/>
    <x v="0"/>
    <n v="1070.52"/>
    <n v="1070.52"/>
    <n v="1070.52"/>
    <s v="Customer_205"/>
    <x v="0"/>
    <n v="34"/>
    <x v="4"/>
    <x v="0"/>
    <n v="0.1"/>
    <n v="107.05200000000001"/>
    <n v="249.78799999999995"/>
    <n v="749.36399999999981"/>
    <n v="963.46799999999996"/>
    <n v="214.10400000000016"/>
    <n v="1.285714285714286"/>
  </r>
  <r>
    <x v="204"/>
    <n v="200204"/>
    <d v="2023-09-05T00:00:00"/>
    <d v="2023-09-05T00:00:00"/>
    <n v="2023"/>
    <x v="11"/>
    <s v="Tuesday"/>
    <s v="C99775"/>
    <n v="99775"/>
    <s v="Laptop"/>
    <x v="5"/>
    <n v="4"/>
    <n v="413.71"/>
    <n v="413.71"/>
    <s v="478 Main St"/>
    <s v="478"/>
    <s v="Main St"/>
    <s v="Gift Card"/>
    <x v="3"/>
    <s v="Cancelled"/>
    <x v="1"/>
    <s v="TRK21638425"/>
    <s v="21638425"/>
    <n v="9"/>
    <s v="FREESHIP"/>
    <x v="1"/>
    <x v="0"/>
    <s v="Facebook"/>
    <x v="3"/>
    <n v="1654.84"/>
    <n v="1654.84"/>
    <n v="1654.84"/>
    <s v="Customer_206"/>
    <x v="1"/>
    <n v="47"/>
    <x v="0"/>
    <x v="0"/>
    <n v="0"/>
    <n v="0"/>
    <n v="289.59699999999998"/>
    <n v="1158.3879999999999"/>
    <n v="1654.84"/>
    <n v="496.452"/>
    <n v="1.4285714285714286"/>
  </r>
  <r>
    <x v="205"/>
    <n v="200205"/>
    <d v="2023-03-04T00:00:00"/>
    <d v="2023-03-04T00:00:00"/>
    <n v="2023"/>
    <x v="9"/>
    <s v="Saturday"/>
    <s v="C19266"/>
    <n v="19266"/>
    <s v="Desk"/>
    <x v="6"/>
    <n v="3"/>
    <n v="147.38999999999999"/>
    <n v="147.38999999999999"/>
    <s v="609 Main St"/>
    <s v="609"/>
    <s v="Main St"/>
    <s v="Debit Card"/>
    <x v="0"/>
    <s v="Returned"/>
    <x v="2"/>
    <s v="TRK58357269"/>
    <s v="58357269"/>
    <n v="3"/>
    <m/>
    <x v="2"/>
    <x v="1"/>
    <s v="Email"/>
    <x v="2"/>
    <n v="442.17"/>
    <n v="442.17"/>
    <n v="442.16999999999996"/>
    <s v="Customer_207"/>
    <x v="0"/>
    <n v="33"/>
    <x v="1"/>
    <x v="1"/>
    <n v="0"/>
    <n v="0"/>
    <n v="103.17299999999999"/>
    <n v="309.51899999999995"/>
    <n v="442.16999999999996"/>
    <n v="132.65100000000001"/>
    <n v="1.4285714285714286"/>
  </r>
  <r>
    <x v="206"/>
    <n v="200206"/>
    <d v="2024-04-16T00:00:00"/>
    <d v="2024-04-16T00:00:00"/>
    <n v="2024"/>
    <x v="6"/>
    <s v="Tuesday"/>
    <s v="C31072"/>
    <n v="31072"/>
    <s v="Laptop"/>
    <x v="5"/>
    <n v="4"/>
    <n v="229.1"/>
    <n v="229.1"/>
    <s v="729 Main St"/>
    <s v="729"/>
    <s v="Main St"/>
    <s v="Gift Card"/>
    <x v="3"/>
    <s v="Returned"/>
    <x v="2"/>
    <s v="TRK77172975"/>
    <s v="77172975"/>
    <n v="8"/>
    <s v="WINTER15"/>
    <x v="3"/>
    <x v="0"/>
    <s v="Email"/>
    <x v="2"/>
    <n v="916.4"/>
    <n v="916.4"/>
    <n v="916.4"/>
    <s v="Customer_208"/>
    <x v="0"/>
    <n v="59"/>
    <x v="3"/>
    <x v="0"/>
    <n v="0.15"/>
    <n v="137.45999999999998"/>
    <n v="160.36999999999998"/>
    <n v="641.4799999999999"/>
    <n v="778.94"/>
    <n v="137.46000000000015"/>
    <n v="1.2142857142857146"/>
  </r>
  <r>
    <x v="207"/>
    <n v="200207"/>
    <d v="2025-03-18T00:00:00"/>
    <d v="2025-03-18T00:00:00"/>
    <n v="2025"/>
    <x v="9"/>
    <s v="Tuesday"/>
    <s v="C54595"/>
    <n v="54595"/>
    <s v="Phone"/>
    <x v="1"/>
    <n v="1"/>
    <n v="121.96"/>
    <n v="121.96"/>
    <s v="999 Main St"/>
    <s v="999"/>
    <s v="Main St"/>
    <s v="Debit Card"/>
    <x v="0"/>
    <s v="Delivered"/>
    <x v="3"/>
    <s v="TRK44416659"/>
    <s v="44416659"/>
    <n v="3"/>
    <m/>
    <x v="2"/>
    <x v="1"/>
    <s v="Google"/>
    <x v="4"/>
    <n v="121.96"/>
    <n v="121.96"/>
    <n v="121.96"/>
    <s v="Customer_209"/>
    <x v="1"/>
    <n v="39"/>
    <x v="4"/>
    <x v="0"/>
    <n v="0"/>
    <n v="0"/>
    <n v="85.371999999999986"/>
    <n v="85.371999999999986"/>
    <n v="121.96"/>
    <n v="36.588000000000008"/>
    <n v="1.4285714285714288"/>
  </r>
  <r>
    <x v="208"/>
    <n v="200208"/>
    <d v="2024-10-08T00:00:00"/>
    <d v="2024-10-08T00:00:00"/>
    <n v="2024"/>
    <x v="3"/>
    <s v="Tuesday"/>
    <s v="C87777"/>
    <n v="87777"/>
    <s v="Desk"/>
    <x v="6"/>
    <n v="2"/>
    <n v="408.32"/>
    <n v="408.32"/>
    <s v="597 Main St"/>
    <s v="597"/>
    <s v="Main St"/>
    <s v="Online"/>
    <x v="1"/>
    <s v="Shipped"/>
    <x v="0"/>
    <s v="TRK29003608"/>
    <s v="29003608"/>
    <n v="3"/>
    <s v="FREESHIP"/>
    <x v="1"/>
    <x v="0"/>
    <s v="Facebook"/>
    <x v="3"/>
    <n v="816.64"/>
    <n v="816.64"/>
    <n v="816.64"/>
    <s v="Customer_210"/>
    <x v="1"/>
    <n v="18"/>
    <x v="1"/>
    <x v="1"/>
    <n v="0"/>
    <n v="0"/>
    <n v="285.82399999999996"/>
    <n v="571.64799999999991"/>
    <n v="816.64"/>
    <n v="244.99200000000008"/>
    <n v="1.4285714285714288"/>
  </r>
  <r>
    <x v="209"/>
    <n v="200209"/>
    <d v="2023-08-29T00:00:00"/>
    <d v="2023-08-29T00:00:00"/>
    <n v="2023"/>
    <x v="1"/>
    <s v="Tuesday"/>
    <s v="C35854"/>
    <n v="35854"/>
    <s v="Tablet"/>
    <x v="2"/>
    <n v="5"/>
    <n v="187.97"/>
    <n v="187.97"/>
    <s v="706 Main St"/>
    <s v="706"/>
    <s v="Main St"/>
    <s v="Cash"/>
    <x v="4"/>
    <s v="Returned"/>
    <x v="2"/>
    <s v="TRK30615168"/>
    <s v="30615168"/>
    <n v="9"/>
    <s v="SAVE10"/>
    <x v="0"/>
    <x v="0"/>
    <s v="Google"/>
    <x v="4"/>
    <n v="939.85"/>
    <n v="939.85"/>
    <n v="939.85"/>
    <s v="Customer_211"/>
    <x v="1"/>
    <n v="30"/>
    <x v="5"/>
    <x v="0"/>
    <n v="0.1"/>
    <n v="93.985000000000014"/>
    <n v="131.57899999999998"/>
    <n v="657.89499999999987"/>
    <n v="845.86500000000001"/>
    <n v="187.97000000000014"/>
    <n v="1.285714285714286"/>
  </r>
  <r>
    <x v="210"/>
    <n v="200210"/>
    <d v="2024-12-05T00:00:00"/>
    <d v="2024-12-05T00:00:00"/>
    <n v="2024"/>
    <x v="8"/>
    <s v="Thursday"/>
    <s v="C93821"/>
    <n v="93821"/>
    <s v="Chair"/>
    <x v="3"/>
    <n v="3"/>
    <n v="358.48"/>
    <n v="358.48"/>
    <s v="513 Main St"/>
    <s v="513"/>
    <s v="Main St"/>
    <s v="Gift Card"/>
    <x v="3"/>
    <s v="Delivered"/>
    <x v="3"/>
    <s v="TRK10658539"/>
    <s v="10658539"/>
    <n v="7"/>
    <s v="FREESHIP"/>
    <x v="1"/>
    <x v="0"/>
    <s v="Facebook"/>
    <x v="3"/>
    <n v="1075.44"/>
    <n v="1075.44"/>
    <n v="1075.44"/>
    <s v="Customer_212"/>
    <x v="0"/>
    <n v="33"/>
    <x v="2"/>
    <x v="1"/>
    <n v="0"/>
    <n v="0"/>
    <n v="250.93600000000001"/>
    <n v="752.80799999999999"/>
    <n v="1075.44"/>
    <n v="322.63200000000006"/>
    <n v="1.4285714285714286"/>
  </r>
  <r>
    <x v="211"/>
    <n v="200211"/>
    <d v="2025-01-03T00:00:00"/>
    <d v="2025-01-03T00:00:00"/>
    <n v="2025"/>
    <x v="0"/>
    <s v="Friday"/>
    <s v="C54390"/>
    <n v="54390"/>
    <s v="Printer"/>
    <x v="4"/>
    <n v="3"/>
    <n v="193.58"/>
    <n v="193.58"/>
    <s v="185 Main St"/>
    <s v="185"/>
    <s v="Main St"/>
    <s v="Gift Card"/>
    <x v="3"/>
    <s v="Pending"/>
    <x v="4"/>
    <s v="TRK83853742"/>
    <s v="83853742"/>
    <n v="7"/>
    <s v="FREESHIP"/>
    <x v="1"/>
    <x v="0"/>
    <s v="Email"/>
    <x v="2"/>
    <n v="580.74"/>
    <n v="580.74"/>
    <n v="580.74"/>
    <s v="Customer_213"/>
    <x v="0"/>
    <n v="50"/>
    <x v="1"/>
    <x v="0"/>
    <n v="0"/>
    <n v="0"/>
    <n v="135.506"/>
    <n v="406.51800000000003"/>
    <n v="580.74"/>
    <n v="174.22199999999998"/>
    <n v="1.4285714285714284"/>
  </r>
  <r>
    <x v="212"/>
    <n v="200212"/>
    <d v="2023-06-20T00:00:00"/>
    <d v="2023-06-20T00:00:00"/>
    <n v="2023"/>
    <x v="5"/>
    <s v="Tuesday"/>
    <s v="C53215"/>
    <n v="53215"/>
    <s v="Monitor"/>
    <x v="0"/>
    <n v="1"/>
    <n v="265.38"/>
    <n v="265.38"/>
    <s v="367 Main St"/>
    <s v="367"/>
    <s v="Main St"/>
    <s v="Credit Card"/>
    <x v="2"/>
    <s v="Cancelled"/>
    <x v="1"/>
    <s v="TRK34751835"/>
    <s v="34751835"/>
    <n v="6"/>
    <s v="WINTER15"/>
    <x v="3"/>
    <x v="0"/>
    <s v="Email"/>
    <x v="2"/>
    <n v="265.38"/>
    <n v="265.38"/>
    <n v="265.38"/>
    <s v="Customer_214"/>
    <x v="0"/>
    <n v="29"/>
    <x v="4"/>
    <x v="0"/>
    <n v="0.15"/>
    <n v="39.806999999999995"/>
    <n v="185.76599999999999"/>
    <n v="185.76599999999999"/>
    <n v="225.57300000000001"/>
    <n v="39.807000000000016"/>
    <n v="1.2142857142857144"/>
  </r>
  <r>
    <x v="213"/>
    <n v="200213"/>
    <d v="2023-04-20T00:00:00"/>
    <d v="2023-04-20T00:00:00"/>
    <n v="2023"/>
    <x v="6"/>
    <s v="Thursday"/>
    <s v="C71122"/>
    <n v="71122"/>
    <s v="Laptop"/>
    <x v="5"/>
    <n v="1"/>
    <n v="634.4"/>
    <n v="634.4"/>
    <s v="317 Main St"/>
    <s v="317"/>
    <s v="Main St"/>
    <s v="Cash"/>
    <x v="4"/>
    <s v="Cancelled"/>
    <x v="1"/>
    <s v="TRK54757882"/>
    <s v="54757882"/>
    <n v="6"/>
    <s v="SAVE10"/>
    <x v="0"/>
    <x v="0"/>
    <s v="Email"/>
    <x v="2"/>
    <n v="634.4"/>
    <n v="634.4"/>
    <n v="634.4"/>
    <s v="Customer_215"/>
    <x v="1"/>
    <n v="19"/>
    <x v="4"/>
    <x v="0"/>
    <n v="0.1"/>
    <n v="63.44"/>
    <n v="444.08"/>
    <n v="444.08"/>
    <n v="570.96"/>
    <n v="126.88000000000005"/>
    <n v="1.2857142857142858"/>
  </r>
  <r>
    <x v="214"/>
    <n v="200214"/>
    <d v="2024-08-21T00:00:00"/>
    <d v="2024-08-21T00:00:00"/>
    <n v="2024"/>
    <x v="1"/>
    <s v="Wednesday"/>
    <s v="C29483"/>
    <n v="29483"/>
    <s v="Desk"/>
    <x v="6"/>
    <n v="4"/>
    <n v="305.72000000000003"/>
    <n v="305.72000000000003"/>
    <s v="673 Main St"/>
    <s v="673"/>
    <s v="Main St"/>
    <s v="Online"/>
    <x v="1"/>
    <s v="Delivered"/>
    <x v="3"/>
    <s v="TRK89423603"/>
    <s v="89423603"/>
    <n v="5"/>
    <m/>
    <x v="2"/>
    <x v="1"/>
    <s v="Facebook"/>
    <x v="3"/>
    <n v="1222.8800000000001"/>
    <n v="1222.8800000000001"/>
    <n v="1222.8800000000001"/>
    <s v="Customer_216"/>
    <x v="1"/>
    <n v="19"/>
    <x v="0"/>
    <x v="1"/>
    <n v="0"/>
    <n v="0"/>
    <n v="214.00400000000002"/>
    <n v="856.01600000000008"/>
    <n v="1222.8800000000001"/>
    <n v="366.86400000000003"/>
    <n v="1.4285714285714286"/>
  </r>
  <r>
    <x v="215"/>
    <n v="200215"/>
    <d v="2023-08-10T00:00:00"/>
    <d v="2023-08-10T00:00:00"/>
    <n v="2023"/>
    <x v="1"/>
    <s v="Thursday"/>
    <s v="C26767"/>
    <n v="26767"/>
    <s v="Printer"/>
    <x v="4"/>
    <n v="1"/>
    <n v="303.60000000000002"/>
    <n v="303.60000000000002"/>
    <s v="432 Main St"/>
    <s v="432"/>
    <s v="Main St"/>
    <s v="Cash"/>
    <x v="4"/>
    <s v="Shipped"/>
    <x v="0"/>
    <s v="TRK24585307"/>
    <s v="24585307"/>
    <n v="5"/>
    <s v="FREESHIP"/>
    <x v="1"/>
    <x v="0"/>
    <s v="Facebook"/>
    <x v="3"/>
    <n v="303.60000000000002"/>
    <n v="303.60000000000002"/>
    <n v="303.60000000000002"/>
    <s v="Customer_217"/>
    <x v="1"/>
    <n v="60"/>
    <x v="5"/>
    <x v="0"/>
    <n v="0"/>
    <n v="0"/>
    <n v="212.52"/>
    <n v="212.52"/>
    <n v="303.60000000000002"/>
    <n v="91.080000000000013"/>
    <n v="1.4285714285714286"/>
  </r>
  <r>
    <x v="216"/>
    <n v="200216"/>
    <d v="2025-04-15T00:00:00"/>
    <d v="2025-04-15T00:00:00"/>
    <n v="2025"/>
    <x v="6"/>
    <s v="Tuesday"/>
    <s v="C70492"/>
    <n v="70492"/>
    <s v="Monitor"/>
    <x v="0"/>
    <n v="4"/>
    <n v="496"/>
    <n v="496"/>
    <s v="811 Main St"/>
    <s v="811"/>
    <s v="Main St"/>
    <s v="Online"/>
    <x v="1"/>
    <s v="Cancelled"/>
    <x v="1"/>
    <s v="TRK84625405"/>
    <s v="84625405"/>
    <n v="8"/>
    <s v="WINTER15"/>
    <x v="3"/>
    <x v="0"/>
    <s v="Google"/>
    <x v="4"/>
    <n v="1984"/>
    <n v="1984"/>
    <n v="1984"/>
    <s v="Customer_218"/>
    <x v="0"/>
    <n v="42"/>
    <x v="0"/>
    <x v="0"/>
    <n v="0.15"/>
    <n v="297.59999999999997"/>
    <n v="347.2"/>
    <n v="1388.8"/>
    <n v="1686.4"/>
    <n v="297.60000000000014"/>
    <n v="1.2142857142857144"/>
  </r>
  <r>
    <x v="217"/>
    <n v="200217"/>
    <d v="2024-05-20T00:00:00"/>
    <d v="2024-05-20T00:00:00"/>
    <n v="2024"/>
    <x v="4"/>
    <s v="Monday"/>
    <s v="C61549"/>
    <n v="61549"/>
    <s v="Desk"/>
    <x v="6"/>
    <n v="4"/>
    <n v="321.51"/>
    <n v="321.51"/>
    <s v="908 Main St"/>
    <s v="908"/>
    <s v="Main St"/>
    <s v="Cash"/>
    <x v="4"/>
    <s v="Returned"/>
    <x v="2"/>
    <s v="TRK65596914"/>
    <s v="65596914"/>
    <n v="9"/>
    <m/>
    <x v="2"/>
    <x v="1"/>
    <s v="Google"/>
    <x v="4"/>
    <n v="1286.04"/>
    <n v="1286.04"/>
    <n v="1286.04"/>
    <s v="Customer_219"/>
    <x v="1"/>
    <n v="19"/>
    <x v="2"/>
    <x v="1"/>
    <n v="0"/>
    <n v="0"/>
    <n v="225.05699999999999"/>
    <n v="900.22799999999995"/>
    <n v="1286.04"/>
    <n v="385.81200000000001"/>
    <n v="1.4285714285714286"/>
  </r>
  <r>
    <x v="218"/>
    <n v="200218"/>
    <d v="2023-04-28T00:00:00"/>
    <d v="2023-04-28T00:00:00"/>
    <n v="2023"/>
    <x v="6"/>
    <s v="Friday"/>
    <s v="C11665"/>
    <n v="11665"/>
    <s v="Tablet"/>
    <x v="2"/>
    <n v="3"/>
    <n v="112.46"/>
    <n v="112.46"/>
    <s v="882 Main St"/>
    <s v="882"/>
    <s v="Main St"/>
    <s v="Gift Card"/>
    <x v="3"/>
    <s v="Shipped"/>
    <x v="0"/>
    <s v="TRK10993930"/>
    <s v="10993930"/>
    <n v="6"/>
    <s v="SAVE10"/>
    <x v="0"/>
    <x v="0"/>
    <s v="Instagram"/>
    <x v="0"/>
    <n v="337.38"/>
    <n v="337.38"/>
    <n v="337.38"/>
    <s v="Customer_220"/>
    <x v="1"/>
    <n v="49"/>
    <x v="4"/>
    <x v="0"/>
    <n v="0.1"/>
    <n v="33.738"/>
    <n v="78.721999999999994"/>
    <n v="236.166"/>
    <n v="303.642"/>
    <n v="67.475999999999999"/>
    <n v="1.2857142857142858"/>
  </r>
  <r>
    <x v="219"/>
    <n v="200219"/>
    <d v="2025-05-02T00:00:00"/>
    <d v="2025-05-02T00:00:00"/>
    <n v="2025"/>
    <x v="4"/>
    <s v="Friday"/>
    <s v="C48946"/>
    <n v="48946"/>
    <s v="Laptop"/>
    <x v="5"/>
    <n v="5"/>
    <n v="61.97"/>
    <n v="61.97"/>
    <s v="457 Main St"/>
    <s v="457"/>
    <s v="Main St"/>
    <s v="Cash"/>
    <x v="4"/>
    <s v="Delivered"/>
    <x v="3"/>
    <s v="TRK99387220"/>
    <s v="99387220"/>
    <n v="6"/>
    <s v="SAVE10"/>
    <x v="0"/>
    <x v="0"/>
    <s v="Email"/>
    <x v="2"/>
    <n v="309.85000000000002"/>
    <n v="309.85000000000002"/>
    <n v="309.85000000000002"/>
    <s v="Customer_221"/>
    <x v="1"/>
    <n v="57"/>
    <x v="0"/>
    <x v="0"/>
    <n v="0.1"/>
    <n v="30.985000000000003"/>
    <n v="43.378999999999998"/>
    <n v="216.89499999999998"/>
    <n v="278.86500000000001"/>
    <n v="61.970000000000027"/>
    <n v="1.2857142857142858"/>
  </r>
  <r>
    <x v="220"/>
    <n v="200220"/>
    <d v="2023-07-18T00:00:00"/>
    <d v="2023-07-18T00:00:00"/>
    <n v="2023"/>
    <x v="10"/>
    <s v="Tuesday"/>
    <s v="C79506"/>
    <n v="79506"/>
    <s v="Laptop"/>
    <x v="5"/>
    <n v="2"/>
    <n v="373.17"/>
    <n v="373.17"/>
    <s v="497 Main St"/>
    <s v="497"/>
    <s v="Main St"/>
    <s v="Credit Card"/>
    <x v="2"/>
    <s v="Pending"/>
    <x v="4"/>
    <s v="TRK95188748"/>
    <s v="95188748"/>
    <n v="6"/>
    <s v="SAVE10"/>
    <x v="0"/>
    <x v="0"/>
    <s v="Referral"/>
    <x v="1"/>
    <n v="746.34"/>
    <n v="746.34"/>
    <n v="746.34"/>
    <s v="Customer_222"/>
    <x v="1"/>
    <n v="38"/>
    <x v="4"/>
    <x v="0"/>
    <n v="0.1"/>
    <n v="74.634"/>
    <n v="261.21899999999999"/>
    <n v="522.43799999999999"/>
    <n v="671.70600000000002"/>
    <n v="149.26800000000003"/>
    <n v="1.2857142857142858"/>
  </r>
  <r>
    <x v="221"/>
    <n v="200221"/>
    <d v="2024-02-23T00:00:00"/>
    <d v="2024-02-23T00:00:00"/>
    <n v="2024"/>
    <x v="2"/>
    <s v="Friday"/>
    <s v="C93473"/>
    <n v="93473"/>
    <s v="Tablet"/>
    <x v="2"/>
    <n v="5"/>
    <n v="639.37"/>
    <n v="639.37"/>
    <s v="552 Main St"/>
    <s v="552"/>
    <s v="Main St"/>
    <s v="Debit Card"/>
    <x v="0"/>
    <s v="Pending"/>
    <x v="4"/>
    <s v="TRK50003989"/>
    <s v="50003989"/>
    <n v="6"/>
    <s v="SAVE10"/>
    <x v="0"/>
    <x v="0"/>
    <s v="Google"/>
    <x v="4"/>
    <n v="3196.85"/>
    <n v="3196.85"/>
    <n v="3196.85"/>
    <s v="Customer_223"/>
    <x v="0"/>
    <n v="55"/>
    <x v="0"/>
    <x v="0"/>
    <n v="0.1"/>
    <n v="319.685"/>
    <n v="447.55899999999997"/>
    <n v="2237.7950000000001"/>
    <n v="2877.165"/>
    <n v="639.36999999999989"/>
    <n v="1.2857142857142856"/>
  </r>
  <r>
    <x v="222"/>
    <n v="200222"/>
    <d v="2023-05-04T00:00:00"/>
    <d v="2023-05-04T00:00:00"/>
    <n v="2023"/>
    <x v="4"/>
    <s v="Thursday"/>
    <s v="C43124"/>
    <n v="43124"/>
    <s v="Chair"/>
    <x v="3"/>
    <n v="4"/>
    <n v="693.36"/>
    <n v="693.36"/>
    <s v="931 Main St"/>
    <s v="931"/>
    <s v="Main St"/>
    <s v="Online"/>
    <x v="1"/>
    <s v="Shipped"/>
    <x v="0"/>
    <s v="TRK17293348"/>
    <s v="17293348"/>
    <n v="8"/>
    <m/>
    <x v="2"/>
    <x v="1"/>
    <s v="Instagram"/>
    <x v="0"/>
    <n v="2773.44"/>
    <n v="2773.44"/>
    <n v="2773.44"/>
    <s v="Customer_224"/>
    <x v="0"/>
    <n v="37"/>
    <x v="4"/>
    <x v="1"/>
    <n v="0"/>
    <n v="0"/>
    <n v="485.35199999999998"/>
    <n v="1941.4079999999999"/>
    <n v="2773.44"/>
    <n v="832.03200000000015"/>
    <n v="1.4285714285714286"/>
  </r>
  <r>
    <x v="223"/>
    <n v="200223"/>
    <d v="2024-09-11T00:00:00"/>
    <d v="2024-09-11T00:00:00"/>
    <n v="2024"/>
    <x v="11"/>
    <s v="Wednesday"/>
    <s v="C22783"/>
    <n v="22783"/>
    <s v="Phone"/>
    <x v="1"/>
    <n v="4"/>
    <n v="692.91"/>
    <n v="692.91"/>
    <s v="673 Main St"/>
    <s v="673"/>
    <s v="Main St"/>
    <s v="Credit Card"/>
    <x v="2"/>
    <s v="Pending"/>
    <x v="4"/>
    <s v="TRK55009149"/>
    <s v="55009149"/>
    <n v="9"/>
    <s v="SAVE10"/>
    <x v="0"/>
    <x v="0"/>
    <s v="Instagram"/>
    <x v="0"/>
    <n v="2771.64"/>
    <n v="2771.64"/>
    <n v="2771.64"/>
    <s v="Customer_225"/>
    <x v="0"/>
    <n v="38"/>
    <x v="3"/>
    <x v="0"/>
    <n v="0.1"/>
    <n v="277.16399999999999"/>
    <n v="485.03699999999992"/>
    <n v="1940.1479999999997"/>
    <n v="2494.4759999999997"/>
    <n v="554.32799999999997"/>
    <n v="1.2857142857142858"/>
  </r>
  <r>
    <x v="224"/>
    <n v="200224"/>
    <d v="2023-09-23T00:00:00"/>
    <d v="2023-09-23T00:00:00"/>
    <n v="2023"/>
    <x v="11"/>
    <s v="Saturday"/>
    <s v="C18567"/>
    <n v="18567"/>
    <s v="Printer"/>
    <x v="4"/>
    <n v="4"/>
    <n v="91.46"/>
    <n v="91.46"/>
    <s v="507 Main St"/>
    <s v="507"/>
    <s v="Main St"/>
    <s v="Cash"/>
    <x v="4"/>
    <s v="Cancelled"/>
    <x v="1"/>
    <s v="TRK17554673"/>
    <s v="17554673"/>
    <n v="9"/>
    <s v="SAVE10"/>
    <x v="0"/>
    <x v="0"/>
    <s v="Referral"/>
    <x v="1"/>
    <n v="365.84"/>
    <n v="365.84"/>
    <n v="365.84"/>
    <s v="Customer_226"/>
    <x v="0"/>
    <n v="60"/>
    <x v="4"/>
    <x v="0"/>
    <n v="0.1"/>
    <n v="36.583999999999996"/>
    <n v="64.021999999999991"/>
    <n v="256.08799999999997"/>
    <n v="329.25599999999997"/>
    <n v="73.168000000000006"/>
    <n v="1.2857142857142858"/>
  </r>
  <r>
    <x v="225"/>
    <n v="200225"/>
    <d v="2024-03-13T00:00:00"/>
    <d v="2024-03-13T00:00:00"/>
    <n v="2024"/>
    <x v="9"/>
    <s v="Wednesday"/>
    <s v="C99879"/>
    <n v="99879"/>
    <s v="Phone"/>
    <x v="1"/>
    <n v="3"/>
    <n v="273.95999999999998"/>
    <n v="273.95999999999998"/>
    <s v="692 Main St"/>
    <s v="692"/>
    <s v="Main St"/>
    <s v="Debit Card"/>
    <x v="0"/>
    <s v="Returned"/>
    <x v="2"/>
    <s v="TRK50246700"/>
    <s v="50246700"/>
    <n v="8"/>
    <s v="SAVE10"/>
    <x v="0"/>
    <x v="0"/>
    <s v="Google"/>
    <x v="4"/>
    <n v="821.87999999999988"/>
    <n v="821.87999999999988"/>
    <n v="821.87999999999988"/>
    <s v="Customer_227"/>
    <x v="1"/>
    <n v="46"/>
    <x v="5"/>
    <x v="0"/>
    <n v="0.1"/>
    <n v="82.187999999999988"/>
    <n v="191.77199999999996"/>
    <n v="575.31599999999992"/>
    <n v="739.69199999999989"/>
    <n v="164.37599999999998"/>
    <n v="1.2857142857142858"/>
  </r>
  <r>
    <x v="226"/>
    <n v="200226"/>
    <d v="2025-06-27T00:00:00"/>
    <d v="2025-06-27T00:00:00"/>
    <n v="2025"/>
    <x v="5"/>
    <s v="Friday"/>
    <s v="C31501"/>
    <n v="31501"/>
    <s v="Desk"/>
    <x v="6"/>
    <n v="3"/>
    <n v="588.04999999999995"/>
    <n v="588.04999999999995"/>
    <s v="242 Main St"/>
    <s v="242"/>
    <s v="Main St"/>
    <s v="Gift Card"/>
    <x v="3"/>
    <s v="Delivered"/>
    <x v="3"/>
    <s v="TRK93063929"/>
    <s v="93063929"/>
    <n v="8"/>
    <m/>
    <x v="2"/>
    <x v="1"/>
    <s v="Instagram"/>
    <x v="0"/>
    <n v="1764.15"/>
    <n v="1764.15"/>
    <n v="1764.1499999999999"/>
    <s v="Customer_228"/>
    <x v="0"/>
    <n v="53"/>
    <x v="0"/>
    <x v="1"/>
    <n v="0"/>
    <n v="0"/>
    <n v="411.63499999999993"/>
    <n v="1234.9049999999997"/>
    <n v="1764.1499999999999"/>
    <n v="529.24500000000012"/>
    <n v="1.4285714285714288"/>
  </r>
  <r>
    <x v="227"/>
    <n v="200227"/>
    <d v="2023-11-02T00:00:00"/>
    <d v="2023-11-02T00:00:00"/>
    <n v="2023"/>
    <x v="7"/>
    <s v="Thursday"/>
    <s v="C93220"/>
    <n v="93220"/>
    <s v="Monitor"/>
    <x v="0"/>
    <n v="2"/>
    <n v="365.17"/>
    <n v="365.17"/>
    <s v="353 Main St"/>
    <s v="353"/>
    <s v="Main St"/>
    <s v="Online"/>
    <x v="1"/>
    <s v="Cancelled"/>
    <x v="1"/>
    <s v="TRK89023251"/>
    <s v="89023251"/>
    <n v="4"/>
    <s v="FREESHIP"/>
    <x v="1"/>
    <x v="0"/>
    <s v="Facebook"/>
    <x v="3"/>
    <n v="730.34"/>
    <n v="730.34"/>
    <n v="730.34"/>
    <s v="Customer_229"/>
    <x v="1"/>
    <n v="50"/>
    <x v="3"/>
    <x v="0"/>
    <n v="0"/>
    <n v="0"/>
    <n v="255.619"/>
    <n v="511.238"/>
    <n v="730.34"/>
    <n v="219.10200000000003"/>
    <n v="1.4285714285714286"/>
  </r>
  <r>
    <x v="228"/>
    <n v="200228"/>
    <d v="2023-05-17T00:00:00"/>
    <d v="2023-05-17T00:00:00"/>
    <n v="2023"/>
    <x v="4"/>
    <s v="Wednesday"/>
    <s v="C57867"/>
    <n v="57867"/>
    <s v="Chair"/>
    <x v="3"/>
    <n v="4"/>
    <n v="385.92"/>
    <n v="385.92"/>
    <s v="579 Main St"/>
    <s v="579"/>
    <s v="Main St"/>
    <s v="Credit Card"/>
    <x v="2"/>
    <s v="Cancelled"/>
    <x v="1"/>
    <s v="TRK92055007"/>
    <s v="92055007"/>
    <n v="8"/>
    <m/>
    <x v="2"/>
    <x v="1"/>
    <s v="Instagram"/>
    <x v="0"/>
    <n v="1543.68"/>
    <n v="1543.68"/>
    <n v="1543.68"/>
    <s v="Customer_230"/>
    <x v="1"/>
    <n v="21"/>
    <x v="2"/>
    <x v="1"/>
    <n v="0"/>
    <n v="0"/>
    <n v="270.14400000000001"/>
    <n v="1080.576"/>
    <n v="1543.68"/>
    <n v="463.10400000000004"/>
    <n v="1.4285714285714286"/>
  </r>
  <r>
    <x v="229"/>
    <n v="200229"/>
    <d v="2025-03-28T00:00:00"/>
    <d v="2025-03-28T00:00:00"/>
    <n v="2025"/>
    <x v="9"/>
    <s v="Friday"/>
    <s v="C62622"/>
    <n v="62622"/>
    <s v="Tablet"/>
    <x v="2"/>
    <n v="1"/>
    <n v="562.61"/>
    <n v="562.61"/>
    <s v="762 Main St"/>
    <s v="762"/>
    <s v="Main St"/>
    <s v="Credit Card"/>
    <x v="2"/>
    <s v="Delivered"/>
    <x v="3"/>
    <s v="TRK70997648"/>
    <s v="70997648"/>
    <n v="3"/>
    <s v="WINTER15"/>
    <x v="3"/>
    <x v="0"/>
    <s v="Facebook"/>
    <x v="3"/>
    <n v="562.61"/>
    <n v="562.61"/>
    <n v="562.61"/>
    <s v="Customer_231"/>
    <x v="0"/>
    <n v="59"/>
    <x v="1"/>
    <x v="0"/>
    <n v="0.15"/>
    <n v="84.391499999999994"/>
    <n v="393.827"/>
    <n v="393.827"/>
    <n v="478.21850000000001"/>
    <n v="84.391500000000008"/>
    <n v="1.2142857142857144"/>
  </r>
  <r>
    <x v="230"/>
    <n v="200230"/>
    <d v="2023-12-16T00:00:00"/>
    <d v="2023-12-16T00:00:00"/>
    <n v="2023"/>
    <x v="8"/>
    <s v="Saturday"/>
    <s v="C94595"/>
    <n v="94595"/>
    <s v="Desk"/>
    <x v="6"/>
    <n v="4"/>
    <n v="61.91"/>
    <n v="61.91"/>
    <s v="948 Main St"/>
    <s v="948"/>
    <s v="Main St"/>
    <s v="Gift Card"/>
    <x v="3"/>
    <s v="Delivered"/>
    <x v="3"/>
    <s v="TRK24497305"/>
    <s v="24497305"/>
    <n v="6"/>
    <s v="WINTER15"/>
    <x v="3"/>
    <x v="0"/>
    <s v="Email"/>
    <x v="2"/>
    <n v="247.64"/>
    <n v="247.64"/>
    <n v="247.64"/>
    <s v="Customer_232"/>
    <x v="0"/>
    <n v="33"/>
    <x v="3"/>
    <x v="1"/>
    <n v="0.15"/>
    <n v="37.145999999999994"/>
    <n v="43.336999999999996"/>
    <n v="173.34799999999998"/>
    <n v="210.494"/>
    <n v="37.146000000000015"/>
    <n v="1.2142857142857144"/>
  </r>
  <r>
    <x v="231"/>
    <n v="200231"/>
    <d v="2023-11-05T00:00:00"/>
    <d v="2023-11-05T00:00:00"/>
    <n v="2023"/>
    <x v="7"/>
    <s v="Sunday"/>
    <s v="C30955"/>
    <n v="30955"/>
    <s v="Phone"/>
    <x v="1"/>
    <n v="4"/>
    <n v="41.9"/>
    <n v="41.9"/>
    <s v="327 Main St"/>
    <s v="327"/>
    <s v="Main St"/>
    <s v="Gift Card"/>
    <x v="3"/>
    <s v="Pending"/>
    <x v="4"/>
    <s v="TRK46898848"/>
    <s v="46898848"/>
    <n v="9"/>
    <s v="FREESHIP"/>
    <x v="1"/>
    <x v="0"/>
    <s v="Instagram"/>
    <x v="0"/>
    <n v="167.6"/>
    <n v="167.6"/>
    <n v="167.6"/>
    <s v="Customer_233"/>
    <x v="0"/>
    <n v="37"/>
    <x v="4"/>
    <x v="0"/>
    <n v="0"/>
    <n v="0"/>
    <n v="29.33"/>
    <n v="117.32"/>
    <n v="167.6"/>
    <n v="50.28"/>
    <n v="1.4285714285714286"/>
  </r>
  <r>
    <x v="232"/>
    <n v="200232"/>
    <d v="2023-05-19T00:00:00"/>
    <d v="2023-05-19T00:00:00"/>
    <n v="2023"/>
    <x v="4"/>
    <s v="Friday"/>
    <s v="C20731"/>
    <n v="20731"/>
    <s v="Printer"/>
    <x v="4"/>
    <n v="4"/>
    <n v="444.44"/>
    <n v="444.44"/>
    <s v="610 Main St"/>
    <s v="610"/>
    <s v="Main St"/>
    <s v="Debit Card"/>
    <x v="0"/>
    <s v="Cancelled"/>
    <x v="1"/>
    <s v="TRK75568437"/>
    <s v="75568437"/>
    <n v="8"/>
    <s v="WINTER15"/>
    <x v="3"/>
    <x v="0"/>
    <s v="Google"/>
    <x v="4"/>
    <n v="1777.76"/>
    <n v="1777.76"/>
    <n v="1777.76"/>
    <s v="Customer_234"/>
    <x v="1"/>
    <n v="35"/>
    <x v="0"/>
    <x v="0"/>
    <n v="0.15"/>
    <n v="266.66399999999999"/>
    <n v="311.108"/>
    <n v="1244.432"/>
    <n v="1511.096"/>
    <n v="266.66399999999999"/>
    <n v="1.2142857142857142"/>
  </r>
  <r>
    <x v="233"/>
    <n v="200233"/>
    <d v="2024-08-24T00:00:00"/>
    <d v="2024-08-24T00:00:00"/>
    <n v="2024"/>
    <x v="1"/>
    <s v="Saturday"/>
    <s v="C30168"/>
    <n v="30168"/>
    <s v="Phone"/>
    <x v="1"/>
    <n v="3"/>
    <n v="311.33"/>
    <n v="311.33"/>
    <s v="146 Main St"/>
    <s v="146"/>
    <s v="Main St"/>
    <s v="Cash"/>
    <x v="4"/>
    <s v="Cancelled"/>
    <x v="1"/>
    <s v="TRK73699939"/>
    <s v="73699939"/>
    <n v="3"/>
    <s v="WINTER15"/>
    <x v="3"/>
    <x v="0"/>
    <s v="Instagram"/>
    <x v="0"/>
    <n v="933.99"/>
    <n v="933.99"/>
    <n v="933.99"/>
    <s v="Customer_235"/>
    <x v="0"/>
    <n v="21"/>
    <x v="4"/>
    <x v="0"/>
    <n v="0.15"/>
    <n v="140.0985"/>
    <n v="217.93099999999998"/>
    <n v="653.79299999999989"/>
    <n v="793.89149999999995"/>
    <n v="140.09850000000006"/>
    <n v="1.2142857142857144"/>
  </r>
  <r>
    <x v="234"/>
    <n v="200234"/>
    <d v="2024-11-26T00:00:00"/>
    <d v="2024-11-26T00:00:00"/>
    <n v="2024"/>
    <x v="7"/>
    <s v="Tuesday"/>
    <s v="C79842"/>
    <n v="79842"/>
    <s v="Printer"/>
    <x v="4"/>
    <n v="4"/>
    <n v="236.41"/>
    <n v="236.41"/>
    <s v="337 Main St"/>
    <s v="337"/>
    <s v="Main St"/>
    <s v="Debit Card"/>
    <x v="0"/>
    <s v="Pending"/>
    <x v="4"/>
    <s v="TRK26957950"/>
    <s v="26957950"/>
    <n v="7"/>
    <s v="SAVE10"/>
    <x v="0"/>
    <x v="0"/>
    <s v="Google"/>
    <x v="4"/>
    <n v="945.64"/>
    <n v="945.64"/>
    <n v="945.64"/>
    <s v="Customer_236"/>
    <x v="0"/>
    <n v="53"/>
    <x v="3"/>
    <x v="0"/>
    <n v="0.1"/>
    <n v="94.564000000000007"/>
    <n v="165.48699999999999"/>
    <n v="661.94799999999998"/>
    <n v="851.07600000000002"/>
    <n v="189.12800000000004"/>
    <n v="1.2857142857142858"/>
  </r>
  <r>
    <x v="235"/>
    <n v="200235"/>
    <d v="2023-02-20T00:00:00"/>
    <d v="2023-02-20T00:00:00"/>
    <n v="2023"/>
    <x v="2"/>
    <s v="Monday"/>
    <s v="C32854"/>
    <n v="32854"/>
    <s v="Desk"/>
    <x v="6"/>
    <n v="1"/>
    <n v="65.45"/>
    <n v="65.45"/>
    <s v="815 Main St"/>
    <s v="815"/>
    <s v="Main St"/>
    <s v="Cash"/>
    <x v="4"/>
    <s v="Pending"/>
    <x v="4"/>
    <s v="TRK30009218"/>
    <s v="30009218"/>
    <n v="2"/>
    <s v="WINTER15"/>
    <x v="3"/>
    <x v="0"/>
    <s v="Google"/>
    <x v="4"/>
    <n v="65.45"/>
    <n v="65.45"/>
    <n v="65.45"/>
    <s v="Customer_237"/>
    <x v="1"/>
    <n v="20"/>
    <x v="5"/>
    <x v="1"/>
    <n v="0.15"/>
    <n v="9.8175000000000008"/>
    <n v="45.814999999999998"/>
    <n v="45.814999999999998"/>
    <n v="55.6325"/>
    <n v="9.8175000000000026"/>
    <n v="1.2142857142857144"/>
  </r>
  <r>
    <x v="236"/>
    <n v="200236"/>
    <d v="2023-01-01T00:00:00"/>
    <d v="2023-01-01T00:00:00"/>
    <n v="2023"/>
    <x v="0"/>
    <s v="Sunday"/>
    <s v="C14847"/>
    <n v="14847"/>
    <s v="Monitor"/>
    <x v="0"/>
    <n v="1"/>
    <n v="318.81"/>
    <n v="318.81"/>
    <s v="562 Main St"/>
    <s v="562"/>
    <s v="Main St"/>
    <s v="Debit Card"/>
    <x v="0"/>
    <s v="Pending"/>
    <x v="4"/>
    <s v="TRK39663243"/>
    <s v="39663243"/>
    <n v="3"/>
    <s v="WINTER15"/>
    <x v="3"/>
    <x v="0"/>
    <s v="Email"/>
    <x v="2"/>
    <n v="318.81"/>
    <n v="318.81"/>
    <n v="318.81"/>
    <s v="Customer_238"/>
    <x v="1"/>
    <n v="54"/>
    <x v="1"/>
    <x v="0"/>
    <n v="0.15"/>
    <n v="47.8215"/>
    <n v="223.167"/>
    <n v="223.167"/>
    <n v="270.98849999999999"/>
    <n v="47.821499999999986"/>
    <n v="1.2142857142857142"/>
  </r>
  <r>
    <x v="237"/>
    <n v="200237"/>
    <d v="2024-03-14T00:00:00"/>
    <d v="2024-03-14T00:00:00"/>
    <n v="2024"/>
    <x v="9"/>
    <s v="Thursday"/>
    <s v="C88645"/>
    <n v="88645"/>
    <s v="Monitor"/>
    <x v="0"/>
    <n v="3"/>
    <n v="583.72"/>
    <n v="583.72"/>
    <s v="783 Main St"/>
    <s v="783"/>
    <s v="Main St"/>
    <s v="Credit Card"/>
    <x v="2"/>
    <s v="Shipped"/>
    <x v="0"/>
    <s v="TRK74097570"/>
    <s v="74097570"/>
    <n v="5"/>
    <s v="FREESHIP"/>
    <x v="1"/>
    <x v="0"/>
    <s v="Facebook"/>
    <x v="3"/>
    <n v="1751.16"/>
    <n v="1751.16"/>
    <n v="1751.16"/>
    <s v="Customer_239"/>
    <x v="1"/>
    <n v="57"/>
    <x v="3"/>
    <x v="0"/>
    <n v="0"/>
    <n v="0"/>
    <n v="408.60399999999998"/>
    <n v="1225.8119999999999"/>
    <n v="1751.16"/>
    <n v="525.34800000000018"/>
    <n v="1.4285714285714288"/>
  </r>
  <r>
    <x v="238"/>
    <n v="200238"/>
    <d v="2024-12-13T00:00:00"/>
    <d v="2024-12-13T00:00:00"/>
    <n v="2024"/>
    <x v="8"/>
    <s v="Friday"/>
    <s v="C66149"/>
    <n v="66149"/>
    <s v="Desk"/>
    <x v="6"/>
    <n v="4"/>
    <n v="384.32"/>
    <n v="384.32"/>
    <s v="770 Main St"/>
    <s v="770"/>
    <s v="Main St"/>
    <s v="Credit Card"/>
    <x v="2"/>
    <s v="Pending"/>
    <x v="4"/>
    <s v="TRK76307307"/>
    <s v="76307307"/>
    <n v="6"/>
    <s v="WINTER15"/>
    <x v="3"/>
    <x v="0"/>
    <s v="Google"/>
    <x v="4"/>
    <n v="1537.28"/>
    <n v="1537.28"/>
    <n v="1537.28"/>
    <s v="Customer_240"/>
    <x v="1"/>
    <n v="23"/>
    <x v="3"/>
    <x v="1"/>
    <n v="0.15"/>
    <n v="230.59199999999998"/>
    <n v="269.024"/>
    <n v="1076.096"/>
    <n v="1306.6880000000001"/>
    <n v="230.5920000000001"/>
    <n v="1.2142857142857144"/>
  </r>
  <r>
    <x v="239"/>
    <n v="200239"/>
    <d v="2024-12-11T00:00:00"/>
    <d v="2024-12-11T00:00:00"/>
    <n v="2024"/>
    <x v="8"/>
    <s v="Wednesday"/>
    <s v="C20256"/>
    <n v="20256"/>
    <s v="Tablet"/>
    <x v="2"/>
    <n v="3"/>
    <n v="538.74"/>
    <n v="538.74"/>
    <s v="456 Main St"/>
    <s v="456"/>
    <s v="Main St"/>
    <s v="Online"/>
    <x v="1"/>
    <s v="Shipped"/>
    <x v="0"/>
    <s v="TRK71127943"/>
    <s v="71127943"/>
    <n v="6"/>
    <s v="FREESHIP"/>
    <x v="1"/>
    <x v="0"/>
    <s v="Email"/>
    <x v="2"/>
    <n v="1616.22"/>
    <n v="1616.22"/>
    <n v="1616.22"/>
    <s v="Customer_241"/>
    <x v="1"/>
    <n v="18"/>
    <x v="3"/>
    <x v="0"/>
    <n v="0"/>
    <n v="0"/>
    <n v="377.11799999999999"/>
    <n v="1131.354"/>
    <n v="1616.22"/>
    <n v="484.86599999999999"/>
    <n v="1.4285714285714286"/>
  </r>
  <r>
    <x v="240"/>
    <n v="200240"/>
    <d v="2023-07-12T00:00:00"/>
    <d v="2023-07-12T00:00:00"/>
    <n v="2023"/>
    <x v="10"/>
    <s v="Wednesday"/>
    <s v="C14983"/>
    <n v="14983"/>
    <s v="Tablet"/>
    <x v="2"/>
    <n v="1"/>
    <n v="17.239999999999998"/>
    <n v="17.239999999999998"/>
    <s v="255 Main St"/>
    <s v="255"/>
    <s v="Main St"/>
    <s v="Online"/>
    <x v="1"/>
    <s v="Pending"/>
    <x v="4"/>
    <s v="TRK93444157"/>
    <s v="93444157"/>
    <n v="2"/>
    <s v="FREESHIP"/>
    <x v="1"/>
    <x v="0"/>
    <s v="Instagram"/>
    <x v="0"/>
    <n v="17.239999999999998"/>
    <n v="17.239999999999998"/>
    <n v="17.239999999999998"/>
    <s v="Customer_242"/>
    <x v="0"/>
    <n v="27"/>
    <x v="4"/>
    <x v="0"/>
    <n v="0"/>
    <n v="0"/>
    <n v="12.067999999999998"/>
    <n v="12.067999999999998"/>
    <n v="17.239999999999998"/>
    <n v="5.1720000000000006"/>
    <n v="1.4285714285714286"/>
  </r>
  <r>
    <x v="241"/>
    <n v="200241"/>
    <d v="2023-05-16T00:00:00"/>
    <d v="2023-05-16T00:00:00"/>
    <n v="2023"/>
    <x v="4"/>
    <s v="Tuesday"/>
    <s v="C20817"/>
    <n v="20817"/>
    <s v="Chair"/>
    <x v="3"/>
    <n v="5"/>
    <n v="615.66999999999996"/>
    <n v="615.66999999999996"/>
    <s v="407 Main St"/>
    <s v="407"/>
    <s v="Main St"/>
    <s v="Online"/>
    <x v="1"/>
    <s v="Pending"/>
    <x v="4"/>
    <s v="TRK44164590"/>
    <s v="44164590"/>
    <n v="6"/>
    <s v="SAVE10"/>
    <x v="0"/>
    <x v="0"/>
    <s v="Email"/>
    <x v="2"/>
    <n v="3078.35"/>
    <n v="3078.35"/>
    <n v="3078.35"/>
    <s v="Customer_243"/>
    <x v="1"/>
    <n v="50"/>
    <x v="4"/>
    <x v="1"/>
    <n v="0.1"/>
    <n v="307.83500000000004"/>
    <n v="430.96899999999994"/>
    <n v="2154.8449999999998"/>
    <n v="2770.5149999999999"/>
    <n v="615.67000000000007"/>
    <n v="1.2857142857142858"/>
  </r>
  <r>
    <x v="242"/>
    <n v="200242"/>
    <d v="2023-05-09T00:00:00"/>
    <d v="2023-05-09T00:00:00"/>
    <n v="2023"/>
    <x v="4"/>
    <s v="Tuesday"/>
    <s v="C94921"/>
    <n v="94921"/>
    <s v="Printer"/>
    <x v="4"/>
    <n v="2"/>
    <n v="219.1"/>
    <n v="219.1"/>
    <s v="134 Main St"/>
    <s v="134"/>
    <s v="Main St"/>
    <s v="Online"/>
    <x v="1"/>
    <s v="Pending"/>
    <x v="4"/>
    <s v="TRK97794327"/>
    <s v="97794327"/>
    <n v="4"/>
    <s v="SAVE10"/>
    <x v="0"/>
    <x v="0"/>
    <s v="Referral"/>
    <x v="1"/>
    <n v="438.2"/>
    <n v="438.2"/>
    <n v="438.2"/>
    <s v="Customer_244"/>
    <x v="1"/>
    <n v="36"/>
    <x v="5"/>
    <x v="0"/>
    <n v="0.1"/>
    <n v="43.82"/>
    <n v="153.36999999999998"/>
    <n v="306.73999999999995"/>
    <n v="394.38"/>
    <n v="87.640000000000043"/>
    <n v="1.2857142857142858"/>
  </r>
  <r>
    <x v="243"/>
    <n v="200243"/>
    <d v="2025-05-09T00:00:00"/>
    <d v="2025-05-09T00:00:00"/>
    <n v="2025"/>
    <x v="4"/>
    <s v="Friday"/>
    <s v="C54725"/>
    <n v="54725"/>
    <s v="Chair"/>
    <x v="3"/>
    <n v="2"/>
    <n v="144.66"/>
    <n v="144.66"/>
    <s v="506 Main St"/>
    <s v="506"/>
    <s v="Main St"/>
    <s v="Online"/>
    <x v="1"/>
    <s v="Cancelled"/>
    <x v="1"/>
    <s v="TRK30601940"/>
    <s v="30601940"/>
    <n v="7"/>
    <s v="FREESHIP"/>
    <x v="1"/>
    <x v="0"/>
    <s v="Google"/>
    <x v="4"/>
    <n v="289.32"/>
    <n v="289.32"/>
    <n v="289.32"/>
    <s v="Customer_245"/>
    <x v="0"/>
    <n v="44"/>
    <x v="5"/>
    <x v="1"/>
    <n v="0"/>
    <n v="0"/>
    <n v="101.26199999999999"/>
    <n v="202.52399999999997"/>
    <n v="289.32"/>
    <n v="86.796000000000021"/>
    <n v="1.4285714285714288"/>
  </r>
  <r>
    <x v="244"/>
    <n v="200244"/>
    <d v="2023-02-16T00:00:00"/>
    <d v="2023-02-16T00:00:00"/>
    <n v="2023"/>
    <x v="2"/>
    <s v="Thursday"/>
    <s v="C98096"/>
    <n v="98096"/>
    <s v="Desk"/>
    <x v="6"/>
    <n v="2"/>
    <n v="317.77"/>
    <n v="317.77"/>
    <s v="838 Main St"/>
    <s v="838"/>
    <s v="Main St"/>
    <s v="Debit Card"/>
    <x v="0"/>
    <s v="Cancelled"/>
    <x v="1"/>
    <s v="TRK51518631"/>
    <s v="51518631"/>
    <n v="4"/>
    <s v="WINTER15"/>
    <x v="3"/>
    <x v="0"/>
    <s v="Facebook"/>
    <x v="3"/>
    <n v="635.54"/>
    <n v="635.54"/>
    <n v="635.54"/>
    <s v="Customer_246"/>
    <x v="0"/>
    <n v="30"/>
    <x v="0"/>
    <x v="1"/>
    <n v="0.15"/>
    <n v="95.330999999999989"/>
    <n v="222.43899999999996"/>
    <n v="444.87799999999993"/>
    <n v="540.20899999999995"/>
    <n v="95.331000000000017"/>
    <n v="1.2142857142857144"/>
  </r>
  <r>
    <x v="245"/>
    <n v="200245"/>
    <d v="2025-04-20T00:00:00"/>
    <d v="2025-04-20T00:00:00"/>
    <n v="2025"/>
    <x v="6"/>
    <s v="Sunday"/>
    <s v="C12667"/>
    <n v="12667"/>
    <s v="Laptop"/>
    <x v="5"/>
    <n v="1"/>
    <n v="223.3"/>
    <n v="223.3"/>
    <s v="306 Main St"/>
    <s v="306"/>
    <s v="Main St"/>
    <s v="Online"/>
    <x v="1"/>
    <s v="Returned"/>
    <x v="2"/>
    <s v="TRK25390491"/>
    <s v="25390491"/>
    <n v="1"/>
    <m/>
    <x v="2"/>
    <x v="1"/>
    <s v="Facebook"/>
    <x v="3"/>
    <n v="223.3"/>
    <n v="223.3"/>
    <n v="223.3"/>
    <s v="Customer_247"/>
    <x v="1"/>
    <n v="50"/>
    <x v="1"/>
    <x v="0"/>
    <n v="0"/>
    <n v="0"/>
    <n v="156.31"/>
    <n v="156.31"/>
    <n v="223.3"/>
    <n v="66.990000000000009"/>
    <n v="1.4285714285714286"/>
  </r>
  <r>
    <x v="246"/>
    <n v="200246"/>
    <d v="2024-08-30T00:00:00"/>
    <d v="2024-08-30T00:00:00"/>
    <n v="2024"/>
    <x v="1"/>
    <s v="Friday"/>
    <s v="C55354"/>
    <n v="55354"/>
    <s v="Desk"/>
    <x v="6"/>
    <n v="2"/>
    <n v="342.11"/>
    <n v="342.11"/>
    <s v="164 Main St"/>
    <s v="164"/>
    <s v="Main St"/>
    <s v="Gift Card"/>
    <x v="3"/>
    <s v="Shipped"/>
    <x v="0"/>
    <s v="TRK15439493"/>
    <s v="15439493"/>
    <n v="2"/>
    <s v="WINTER15"/>
    <x v="3"/>
    <x v="0"/>
    <s v="Instagram"/>
    <x v="0"/>
    <n v="684.22"/>
    <n v="684.22"/>
    <n v="684.22"/>
    <s v="Customer_248"/>
    <x v="1"/>
    <n v="58"/>
    <x v="4"/>
    <x v="1"/>
    <n v="0.15"/>
    <n v="102.633"/>
    <n v="239.477"/>
    <n v="478.95400000000001"/>
    <n v="581.58699999999999"/>
    <n v="102.63299999999998"/>
    <n v="1.2142857142857142"/>
  </r>
  <r>
    <x v="247"/>
    <n v="200247"/>
    <d v="2023-07-20T00:00:00"/>
    <d v="2023-07-20T00:00:00"/>
    <n v="2023"/>
    <x v="10"/>
    <s v="Thursday"/>
    <s v="C14600"/>
    <n v="14600"/>
    <s v="Printer"/>
    <x v="4"/>
    <n v="2"/>
    <n v="220.9"/>
    <n v="220.9"/>
    <s v="785 Main St"/>
    <s v="785"/>
    <s v="Main St"/>
    <s v="Gift Card"/>
    <x v="3"/>
    <s v="Shipped"/>
    <x v="0"/>
    <s v="TRK84984764"/>
    <s v="84984764"/>
    <n v="4"/>
    <m/>
    <x v="2"/>
    <x v="1"/>
    <s v="Email"/>
    <x v="2"/>
    <n v="441.8"/>
    <n v="441.8"/>
    <n v="441.8"/>
    <s v="Customer_249"/>
    <x v="1"/>
    <n v="24"/>
    <x v="2"/>
    <x v="0"/>
    <n v="0"/>
    <n v="0"/>
    <n v="154.63"/>
    <n v="309.26"/>
    <n v="441.8"/>
    <n v="132.54000000000002"/>
    <n v="1.4285714285714286"/>
  </r>
  <r>
    <x v="248"/>
    <n v="200248"/>
    <d v="2023-07-02T00:00:00"/>
    <d v="2023-07-02T00:00:00"/>
    <n v="2023"/>
    <x v="10"/>
    <s v="Sunday"/>
    <s v="C97187"/>
    <n v="97187"/>
    <s v="Laptop"/>
    <x v="5"/>
    <n v="1"/>
    <n v="670.54"/>
    <n v="670.54"/>
    <s v="471 Main St"/>
    <s v="471"/>
    <s v="Main St"/>
    <s v="Cash"/>
    <x v="4"/>
    <s v="Shipped"/>
    <x v="0"/>
    <s v="TRK62283713"/>
    <s v="62283713"/>
    <n v="6"/>
    <s v="FREESHIP"/>
    <x v="1"/>
    <x v="0"/>
    <s v="Referral"/>
    <x v="1"/>
    <n v="670.54"/>
    <n v="670.54"/>
    <n v="670.54"/>
    <s v="Customer_250"/>
    <x v="0"/>
    <n v="25"/>
    <x v="4"/>
    <x v="0"/>
    <n v="0"/>
    <n v="0"/>
    <n v="469.37799999999993"/>
    <n v="469.37799999999993"/>
    <n v="670.54"/>
    <n v="201.16200000000003"/>
    <n v="1.4285714285714286"/>
  </r>
  <r>
    <x v="249"/>
    <n v="200249"/>
    <d v="2024-02-07T00:00:00"/>
    <d v="2024-02-07T00:00:00"/>
    <n v="2024"/>
    <x v="2"/>
    <s v="Wednesday"/>
    <s v="C39106"/>
    <n v="39106"/>
    <s v="Printer"/>
    <x v="4"/>
    <n v="1"/>
    <n v="546.19000000000005"/>
    <n v="546.19000000000005"/>
    <s v="245 Main St"/>
    <s v="245"/>
    <s v="Main St"/>
    <s v="Cash"/>
    <x v="4"/>
    <s v="Pending"/>
    <x v="4"/>
    <s v="TRK35464433"/>
    <s v="35464433"/>
    <n v="5"/>
    <s v="FREESHIP"/>
    <x v="1"/>
    <x v="0"/>
    <s v="Referral"/>
    <x v="1"/>
    <n v="546.19000000000005"/>
    <n v="546.19000000000005"/>
    <n v="546.19000000000005"/>
    <s v="Customer_251"/>
    <x v="1"/>
    <n v="44"/>
    <x v="2"/>
    <x v="0"/>
    <n v="0"/>
    <n v="0"/>
    <n v="382.33300000000003"/>
    <n v="382.33300000000003"/>
    <n v="546.19000000000005"/>
    <n v="163.85700000000003"/>
    <n v="1.4285714285714286"/>
  </r>
  <r>
    <x v="250"/>
    <n v="200250"/>
    <d v="2023-04-05T00:00:00"/>
    <d v="2023-04-05T00:00:00"/>
    <n v="2023"/>
    <x v="6"/>
    <s v="Wednesday"/>
    <s v="C93379"/>
    <n v="93379"/>
    <s v="Desk"/>
    <x v="6"/>
    <n v="3"/>
    <n v="42.95"/>
    <n v="42.95"/>
    <s v="318 Main St"/>
    <s v="318"/>
    <s v="Main St"/>
    <s v="Gift Card"/>
    <x v="3"/>
    <s v="Returned"/>
    <x v="2"/>
    <s v="TRK67954150"/>
    <s v="67954150"/>
    <n v="8"/>
    <s v="SAVE10"/>
    <x v="0"/>
    <x v="0"/>
    <s v="Email"/>
    <x v="2"/>
    <n v="128.85"/>
    <n v="128.85"/>
    <n v="128.85000000000002"/>
    <s v="Customer_252"/>
    <x v="1"/>
    <n v="32"/>
    <x v="0"/>
    <x v="1"/>
    <n v="0.1"/>
    <n v="12.885"/>
    <n v="30.065000000000001"/>
    <n v="90.195000000000007"/>
    <n v="115.96500000000002"/>
    <n v="25.77000000000001"/>
    <n v="1.2857142857142858"/>
  </r>
  <r>
    <x v="251"/>
    <n v="200251"/>
    <d v="2025-05-15T00:00:00"/>
    <d v="2025-05-15T00:00:00"/>
    <n v="2025"/>
    <x v="4"/>
    <s v="Thursday"/>
    <s v="C93175"/>
    <n v="93175"/>
    <s v="Monitor"/>
    <x v="0"/>
    <n v="4"/>
    <n v="14.69"/>
    <n v="14.69"/>
    <s v="814 Main St"/>
    <s v="814"/>
    <s v="Main St"/>
    <s v="Cash"/>
    <x v="4"/>
    <s v="Cancelled"/>
    <x v="1"/>
    <s v="TRK32995144"/>
    <s v="32995144"/>
    <n v="9"/>
    <m/>
    <x v="2"/>
    <x v="1"/>
    <s v="Email"/>
    <x v="2"/>
    <n v="58.76"/>
    <n v="58.76"/>
    <n v="58.76"/>
    <s v="Customer_253"/>
    <x v="0"/>
    <n v="48"/>
    <x v="1"/>
    <x v="0"/>
    <n v="0"/>
    <n v="0"/>
    <n v="10.282999999999999"/>
    <n v="41.131999999999998"/>
    <n v="58.76"/>
    <n v="17.628"/>
    <n v="1.4285714285714286"/>
  </r>
  <r>
    <x v="252"/>
    <n v="200252"/>
    <d v="2024-09-20T00:00:00"/>
    <d v="2024-09-20T00:00:00"/>
    <n v="2024"/>
    <x v="11"/>
    <s v="Friday"/>
    <s v="C19648"/>
    <n v="19648"/>
    <s v="Phone"/>
    <x v="1"/>
    <n v="4"/>
    <n v="668.36"/>
    <n v="668.36"/>
    <s v="821 Main St"/>
    <s v="821"/>
    <s v="Main St"/>
    <s v="Gift Card"/>
    <x v="3"/>
    <s v="Cancelled"/>
    <x v="1"/>
    <s v="TRK51297879"/>
    <s v="51297879"/>
    <n v="5"/>
    <s v="FREESHIP"/>
    <x v="1"/>
    <x v="0"/>
    <s v="Facebook"/>
    <x v="3"/>
    <n v="2673.44"/>
    <n v="2673.44"/>
    <n v="2673.44"/>
    <s v="Customer_254"/>
    <x v="0"/>
    <n v="29"/>
    <x v="3"/>
    <x v="0"/>
    <n v="0"/>
    <n v="0"/>
    <n v="467.85199999999998"/>
    <n v="1871.4079999999999"/>
    <n v="2673.44"/>
    <n v="802.03200000000015"/>
    <n v="1.4285714285714286"/>
  </r>
  <r>
    <x v="253"/>
    <n v="200253"/>
    <d v="2024-03-23T00:00:00"/>
    <d v="2024-03-23T00:00:00"/>
    <n v="2024"/>
    <x v="9"/>
    <s v="Saturday"/>
    <s v="C14891"/>
    <n v="14891"/>
    <s v="Chair"/>
    <x v="3"/>
    <n v="4"/>
    <n v="413.74"/>
    <n v="413.74"/>
    <s v="743 Main St"/>
    <s v="743"/>
    <s v="Main St"/>
    <s v="Gift Card"/>
    <x v="3"/>
    <s v="Returned"/>
    <x v="2"/>
    <s v="TRK79471534"/>
    <s v="79471534"/>
    <n v="7"/>
    <s v="FREESHIP"/>
    <x v="1"/>
    <x v="0"/>
    <s v="Instagram"/>
    <x v="0"/>
    <n v="1654.96"/>
    <n v="1654.96"/>
    <n v="1654.96"/>
    <s v="Customer_255"/>
    <x v="0"/>
    <n v="26"/>
    <x v="5"/>
    <x v="1"/>
    <n v="0"/>
    <n v="0"/>
    <n v="289.61799999999999"/>
    <n v="1158.472"/>
    <n v="1654.96"/>
    <n v="496.48800000000006"/>
    <n v="1.4285714285714286"/>
  </r>
  <r>
    <x v="254"/>
    <n v="200254"/>
    <d v="2023-12-26T00:00:00"/>
    <d v="2023-12-26T00:00:00"/>
    <n v="2023"/>
    <x v="8"/>
    <s v="Tuesday"/>
    <s v="C10866"/>
    <n v="10866"/>
    <s v="Monitor"/>
    <x v="0"/>
    <n v="3"/>
    <n v="263.19"/>
    <n v="263.19"/>
    <s v="770 Main St"/>
    <s v="770"/>
    <s v="Main St"/>
    <s v="Online"/>
    <x v="1"/>
    <s v="Delivered"/>
    <x v="3"/>
    <s v="TRK34809583"/>
    <s v="34809583"/>
    <n v="5"/>
    <m/>
    <x v="2"/>
    <x v="1"/>
    <s v="Instagram"/>
    <x v="0"/>
    <n v="789.56999999999994"/>
    <n v="789.56999999999994"/>
    <n v="789.56999999999994"/>
    <s v="Customer_256"/>
    <x v="0"/>
    <n v="28"/>
    <x v="5"/>
    <x v="0"/>
    <n v="0"/>
    <n v="0"/>
    <n v="184.23299999999998"/>
    <n v="552.69899999999996"/>
    <n v="789.56999999999994"/>
    <n v="236.87099999999998"/>
    <n v="1.4285714285714286"/>
  </r>
  <r>
    <x v="255"/>
    <n v="200255"/>
    <d v="2024-05-13T00:00:00"/>
    <d v="2024-05-13T00:00:00"/>
    <n v="2024"/>
    <x v="4"/>
    <s v="Monday"/>
    <s v="C47283"/>
    <n v="47283"/>
    <s v="Monitor"/>
    <x v="0"/>
    <n v="1"/>
    <n v="263.95999999999998"/>
    <n v="263.95999999999998"/>
    <s v="806 Main St"/>
    <s v="806"/>
    <s v="Main St"/>
    <s v="Gift Card"/>
    <x v="3"/>
    <s v="Returned"/>
    <x v="2"/>
    <s v="TRK56235117"/>
    <s v="56235117"/>
    <n v="2"/>
    <s v="SAVE10"/>
    <x v="0"/>
    <x v="0"/>
    <s v="Google"/>
    <x v="4"/>
    <n v="263.95999999999998"/>
    <n v="263.95999999999998"/>
    <n v="263.95999999999998"/>
    <s v="Customer_257"/>
    <x v="1"/>
    <n v="59"/>
    <x v="4"/>
    <x v="0"/>
    <n v="0.1"/>
    <n v="26.396000000000001"/>
    <n v="184.77199999999996"/>
    <n v="184.77199999999996"/>
    <n v="237.56399999999996"/>
    <n v="52.792000000000002"/>
    <n v="1.2857142857142858"/>
  </r>
  <r>
    <x v="256"/>
    <n v="200256"/>
    <d v="2025-06-30T00:00:00"/>
    <d v="2025-06-30T00:00:00"/>
    <n v="2025"/>
    <x v="5"/>
    <s v="Monday"/>
    <s v="C94323"/>
    <n v="94323"/>
    <s v="Chair"/>
    <x v="3"/>
    <n v="5"/>
    <n v="75.81"/>
    <n v="75.81"/>
    <s v="463 Main St"/>
    <s v="463"/>
    <s v="Main St"/>
    <s v="Gift Card"/>
    <x v="3"/>
    <s v="Returned"/>
    <x v="2"/>
    <s v="TRK22663277"/>
    <s v="22663277"/>
    <n v="10"/>
    <s v="WINTER15"/>
    <x v="3"/>
    <x v="0"/>
    <s v="Instagram"/>
    <x v="0"/>
    <n v="379.05"/>
    <n v="379.05"/>
    <n v="379.05"/>
    <s v="Customer_258"/>
    <x v="1"/>
    <n v="21"/>
    <x v="1"/>
    <x v="1"/>
    <n v="0.15"/>
    <n v="56.857500000000002"/>
    <n v="53.067"/>
    <n v="265.33499999999998"/>
    <n v="322.1925"/>
    <n v="56.857500000000016"/>
    <n v="1.2142857142857144"/>
  </r>
  <r>
    <x v="257"/>
    <n v="200257"/>
    <d v="2024-04-23T00:00:00"/>
    <d v="2024-04-23T00:00:00"/>
    <n v="2024"/>
    <x v="6"/>
    <s v="Tuesday"/>
    <s v="C89732"/>
    <n v="89732"/>
    <s v="Phone"/>
    <x v="1"/>
    <n v="1"/>
    <n v="406.22"/>
    <n v="406.22"/>
    <s v="712 Main St"/>
    <s v="712"/>
    <s v="Main St"/>
    <s v="Credit Card"/>
    <x v="2"/>
    <s v="Cancelled"/>
    <x v="1"/>
    <s v="TRK41059233"/>
    <s v="41059233"/>
    <n v="5"/>
    <s v="SAVE10"/>
    <x v="0"/>
    <x v="0"/>
    <s v="Referral"/>
    <x v="1"/>
    <n v="406.22"/>
    <n v="406.22"/>
    <n v="406.22"/>
    <s v="Customer_259"/>
    <x v="0"/>
    <n v="56"/>
    <x v="1"/>
    <x v="0"/>
    <n v="0.1"/>
    <n v="40.622000000000007"/>
    <n v="284.35399999999998"/>
    <n v="284.35399999999998"/>
    <n v="365.59800000000001"/>
    <n v="81.244000000000028"/>
    <n v="1.2857142857142858"/>
  </r>
  <r>
    <x v="258"/>
    <n v="200258"/>
    <d v="2024-02-26T00:00:00"/>
    <d v="2024-02-26T00:00:00"/>
    <n v="2024"/>
    <x v="2"/>
    <s v="Monday"/>
    <s v="C87764"/>
    <n v="87764"/>
    <s v="Tablet"/>
    <x v="2"/>
    <n v="2"/>
    <n v="103.41"/>
    <n v="103.41"/>
    <s v="294 Main St"/>
    <s v="294"/>
    <s v="Main St"/>
    <s v="Online"/>
    <x v="1"/>
    <s v="Shipped"/>
    <x v="0"/>
    <s v="TRK94082469"/>
    <s v="94082469"/>
    <n v="2"/>
    <s v="FREESHIP"/>
    <x v="1"/>
    <x v="0"/>
    <s v="Referral"/>
    <x v="1"/>
    <n v="206.82"/>
    <n v="206.82"/>
    <n v="206.82"/>
    <s v="Customer_260"/>
    <x v="0"/>
    <n v="44"/>
    <x v="5"/>
    <x v="0"/>
    <n v="0"/>
    <n v="0"/>
    <n v="72.386999999999986"/>
    <n v="144.77399999999997"/>
    <n v="206.82"/>
    <n v="62.046000000000021"/>
    <n v="1.4285714285714288"/>
  </r>
  <r>
    <x v="259"/>
    <n v="200259"/>
    <d v="2023-06-11T00:00:00"/>
    <d v="2023-06-11T00:00:00"/>
    <n v="2023"/>
    <x v="5"/>
    <s v="Sunday"/>
    <s v="C20977"/>
    <n v="20977"/>
    <s v="Chair"/>
    <x v="3"/>
    <n v="4"/>
    <n v="435.12"/>
    <n v="435.12"/>
    <s v="636 Main St"/>
    <s v="636"/>
    <s v="Main St"/>
    <s v="Credit Card"/>
    <x v="2"/>
    <s v="Delivered"/>
    <x v="3"/>
    <s v="TRK54991561"/>
    <s v="54991561"/>
    <n v="9"/>
    <s v="SAVE10"/>
    <x v="0"/>
    <x v="0"/>
    <s v="Instagram"/>
    <x v="0"/>
    <n v="1740.48"/>
    <n v="1740.48"/>
    <n v="1740.48"/>
    <s v="Customer_261"/>
    <x v="1"/>
    <n v="29"/>
    <x v="1"/>
    <x v="1"/>
    <n v="0.1"/>
    <n v="174.048"/>
    <n v="304.584"/>
    <n v="1218.336"/>
    <n v="1566.432"/>
    <n v="348.096"/>
    <n v="1.2857142857142858"/>
  </r>
  <r>
    <x v="260"/>
    <n v="200260"/>
    <d v="2023-05-17T00:00:00"/>
    <d v="2023-05-17T00:00:00"/>
    <n v="2023"/>
    <x v="4"/>
    <s v="Wednesday"/>
    <s v="C12245"/>
    <n v="12245"/>
    <s v="Monitor"/>
    <x v="0"/>
    <n v="2"/>
    <n v="407.79"/>
    <n v="407.79"/>
    <s v="153 Main St"/>
    <s v="153"/>
    <s v="Main St"/>
    <s v="Debit Card"/>
    <x v="0"/>
    <s v="Shipped"/>
    <x v="0"/>
    <s v="TRK22000463"/>
    <s v="22000463"/>
    <n v="3"/>
    <m/>
    <x v="2"/>
    <x v="1"/>
    <s v="Google"/>
    <x v="4"/>
    <n v="815.58"/>
    <n v="815.58"/>
    <n v="815.58"/>
    <s v="Customer_262"/>
    <x v="0"/>
    <n v="33"/>
    <x v="2"/>
    <x v="0"/>
    <n v="0"/>
    <n v="0"/>
    <n v="285.45299999999997"/>
    <n v="570.90599999999995"/>
    <n v="815.58"/>
    <n v="244.67400000000009"/>
    <n v="1.4285714285714288"/>
  </r>
  <r>
    <x v="261"/>
    <n v="200261"/>
    <d v="2025-05-28T00:00:00"/>
    <d v="2025-05-28T00:00:00"/>
    <n v="2025"/>
    <x v="4"/>
    <s v="Wednesday"/>
    <s v="C68976"/>
    <n v="68976"/>
    <s v="Phone"/>
    <x v="1"/>
    <n v="5"/>
    <n v="173.65"/>
    <n v="173.65"/>
    <s v="460 Main St"/>
    <s v="460"/>
    <s v="Main St"/>
    <s v="Gift Card"/>
    <x v="3"/>
    <s v="Delivered"/>
    <x v="3"/>
    <s v="TRK25491356"/>
    <s v="25491356"/>
    <n v="9"/>
    <s v="SAVE10"/>
    <x v="0"/>
    <x v="0"/>
    <s v="Email"/>
    <x v="2"/>
    <n v="868.25"/>
    <n v="868.25"/>
    <n v="868.25"/>
    <s v="Customer_263"/>
    <x v="0"/>
    <n v="40"/>
    <x v="0"/>
    <x v="0"/>
    <n v="0.1"/>
    <n v="86.825000000000003"/>
    <n v="121.55499999999999"/>
    <n v="607.77499999999998"/>
    <n v="781.42499999999995"/>
    <n v="173.64999999999998"/>
    <n v="1.2857142857142856"/>
  </r>
  <r>
    <x v="262"/>
    <n v="200262"/>
    <d v="2023-01-10T00:00:00"/>
    <d v="2023-01-10T00:00:00"/>
    <n v="2023"/>
    <x v="0"/>
    <s v="Tuesday"/>
    <s v="C69476"/>
    <n v="69476"/>
    <s v="Phone"/>
    <x v="1"/>
    <n v="4"/>
    <n v="249.07"/>
    <n v="249.07"/>
    <s v="642 Main St"/>
    <s v="642"/>
    <s v="Main St"/>
    <s v="Credit Card"/>
    <x v="2"/>
    <s v="Returned"/>
    <x v="2"/>
    <s v="TRK65869386"/>
    <s v="65869386"/>
    <n v="5"/>
    <s v="WINTER15"/>
    <x v="3"/>
    <x v="0"/>
    <s v="Referral"/>
    <x v="1"/>
    <n v="996.28"/>
    <n v="996.28"/>
    <n v="996.28"/>
    <s v="Customer_264"/>
    <x v="0"/>
    <n v="35"/>
    <x v="3"/>
    <x v="0"/>
    <n v="0.15"/>
    <n v="149.44199999999998"/>
    <n v="174.34899999999999"/>
    <n v="697.39599999999996"/>
    <n v="846.83799999999997"/>
    <n v="149.44200000000001"/>
    <n v="1.2142857142857144"/>
  </r>
  <r>
    <x v="263"/>
    <n v="200263"/>
    <d v="2023-03-25T00:00:00"/>
    <d v="2023-03-25T00:00:00"/>
    <n v="2023"/>
    <x v="9"/>
    <s v="Saturday"/>
    <s v="C71040"/>
    <n v="71040"/>
    <s v="Phone"/>
    <x v="1"/>
    <n v="4"/>
    <n v="434.85"/>
    <n v="434.85"/>
    <s v="250 Main St"/>
    <s v="250"/>
    <s v="Main St"/>
    <s v="Credit Card"/>
    <x v="2"/>
    <s v="Pending"/>
    <x v="4"/>
    <s v="TRK41397604"/>
    <s v="41397604"/>
    <n v="4"/>
    <s v="WINTER15"/>
    <x v="3"/>
    <x v="0"/>
    <s v="Google"/>
    <x v="4"/>
    <n v="1739.4"/>
    <n v="1739.4"/>
    <n v="1739.4"/>
    <s v="Customer_265"/>
    <x v="0"/>
    <n v="55"/>
    <x v="3"/>
    <x v="0"/>
    <n v="0.15"/>
    <n v="260.91000000000003"/>
    <n v="304.39499999999998"/>
    <n v="1217.58"/>
    <n v="1478.49"/>
    <n v="260.91000000000008"/>
    <n v="1.2142857142857144"/>
  </r>
  <r>
    <x v="264"/>
    <n v="200264"/>
    <d v="2024-08-03T00:00:00"/>
    <d v="2024-08-03T00:00:00"/>
    <n v="2024"/>
    <x v="1"/>
    <s v="Saturday"/>
    <s v="C71035"/>
    <n v="71035"/>
    <s v="Tablet"/>
    <x v="2"/>
    <n v="1"/>
    <n v="436.77"/>
    <n v="436.77"/>
    <s v="977 Main St"/>
    <s v="977"/>
    <s v="Main St"/>
    <s v="Cash"/>
    <x v="4"/>
    <s v="Returned"/>
    <x v="2"/>
    <s v="TRK19599578"/>
    <s v="19599578"/>
    <n v="5"/>
    <s v="FREESHIP"/>
    <x v="1"/>
    <x v="0"/>
    <s v="Google"/>
    <x v="4"/>
    <n v="436.77"/>
    <n v="436.77"/>
    <n v="436.77"/>
    <s v="Customer_266"/>
    <x v="0"/>
    <n v="55"/>
    <x v="3"/>
    <x v="0"/>
    <n v="0"/>
    <n v="0"/>
    <n v="305.73899999999998"/>
    <n v="305.73899999999998"/>
    <n v="436.77"/>
    <n v="131.03100000000001"/>
    <n v="1.4285714285714286"/>
  </r>
  <r>
    <x v="265"/>
    <n v="200265"/>
    <d v="2023-12-22T00:00:00"/>
    <d v="2023-12-22T00:00:00"/>
    <n v="2023"/>
    <x v="8"/>
    <s v="Friday"/>
    <s v="C20752"/>
    <n v="20752"/>
    <s v="Printer"/>
    <x v="4"/>
    <n v="1"/>
    <n v="572.13"/>
    <n v="572.13"/>
    <s v="150 Main St"/>
    <s v="150"/>
    <s v="Main St"/>
    <s v="Debit Card"/>
    <x v="0"/>
    <s v="Cancelled"/>
    <x v="1"/>
    <s v="TRK22298450"/>
    <s v="22298450"/>
    <n v="4"/>
    <s v="SAVE10"/>
    <x v="0"/>
    <x v="0"/>
    <s v="Google"/>
    <x v="4"/>
    <n v="572.13"/>
    <n v="572.13"/>
    <n v="572.13"/>
    <s v="Customer_267"/>
    <x v="0"/>
    <n v="41"/>
    <x v="1"/>
    <x v="0"/>
    <n v="0.1"/>
    <n v="57.213000000000001"/>
    <n v="400.49099999999999"/>
    <n v="400.49099999999999"/>
    <n v="514.91700000000003"/>
    <n v="114.42600000000004"/>
    <n v="1.2857142857142858"/>
  </r>
  <r>
    <x v="266"/>
    <n v="200266"/>
    <d v="2024-06-08T00:00:00"/>
    <d v="2024-06-08T00:00:00"/>
    <n v="2024"/>
    <x v="5"/>
    <s v="Saturday"/>
    <s v="C38840"/>
    <n v="38840"/>
    <s v="Chair"/>
    <x v="3"/>
    <n v="4"/>
    <n v="583.07000000000005"/>
    <n v="583.07000000000005"/>
    <s v="589 Main St"/>
    <s v="589"/>
    <s v="Main St"/>
    <s v="Credit Card"/>
    <x v="2"/>
    <s v="Cancelled"/>
    <x v="1"/>
    <s v="TRK48484633"/>
    <s v="48484633"/>
    <n v="6"/>
    <s v="FREESHIP"/>
    <x v="1"/>
    <x v="0"/>
    <s v="Referral"/>
    <x v="1"/>
    <n v="2332.2800000000002"/>
    <n v="2332.2800000000002"/>
    <n v="2332.2800000000002"/>
    <s v="Customer_268"/>
    <x v="0"/>
    <n v="28"/>
    <x v="0"/>
    <x v="1"/>
    <n v="0"/>
    <n v="0"/>
    <n v="408.149"/>
    <n v="1632.596"/>
    <n v="2332.2800000000002"/>
    <n v="699.6840000000002"/>
    <n v="1.4285714285714286"/>
  </r>
  <r>
    <x v="267"/>
    <n v="200267"/>
    <d v="2025-04-17T00:00:00"/>
    <d v="2025-04-17T00:00:00"/>
    <n v="2025"/>
    <x v="6"/>
    <s v="Thursday"/>
    <s v="C84480"/>
    <n v="84480"/>
    <s v="Chair"/>
    <x v="3"/>
    <n v="5"/>
    <n v="468.51"/>
    <n v="468.51"/>
    <s v="803 Main St"/>
    <s v="803"/>
    <s v="Main St"/>
    <s v="Debit Card"/>
    <x v="0"/>
    <s v="Delivered"/>
    <x v="3"/>
    <s v="TRK62361867"/>
    <s v="62361867"/>
    <n v="9"/>
    <m/>
    <x v="2"/>
    <x v="1"/>
    <s v="Facebook"/>
    <x v="3"/>
    <n v="2342.5500000000002"/>
    <n v="2342.5500000000002"/>
    <n v="2342.5500000000002"/>
    <s v="Customer_269"/>
    <x v="0"/>
    <n v="60"/>
    <x v="5"/>
    <x v="1"/>
    <n v="0"/>
    <n v="0"/>
    <n v="327.95699999999999"/>
    <n v="1639.7849999999999"/>
    <n v="2342.5500000000002"/>
    <n v="702.76500000000033"/>
    <n v="1.4285714285714288"/>
  </r>
  <r>
    <x v="268"/>
    <n v="200268"/>
    <d v="2023-08-11T00:00:00"/>
    <d v="2023-08-11T00:00:00"/>
    <n v="2023"/>
    <x v="1"/>
    <s v="Friday"/>
    <s v="C37032"/>
    <n v="37032"/>
    <s v="Phone"/>
    <x v="1"/>
    <n v="2"/>
    <n v="423.88"/>
    <n v="423.88"/>
    <s v="655 Main St"/>
    <s v="655"/>
    <s v="Main St"/>
    <s v="Debit Card"/>
    <x v="0"/>
    <s v="Delivered"/>
    <x v="3"/>
    <s v="TRK48639226"/>
    <s v="48639226"/>
    <n v="7"/>
    <s v="SAVE10"/>
    <x v="0"/>
    <x v="0"/>
    <s v="Referral"/>
    <x v="1"/>
    <n v="847.76"/>
    <n v="847.76"/>
    <n v="847.76"/>
    <s v="Customer_270"/>
    <x v="1"/>
    <n v="18"/>
    <x v="3"/>
    <x v="0"/>
    <n v="0.1"/>
    <n v="84.77600000000001"/>
    <n v="296.71599999999995"/>
    <n v="593.4319999999999"/>
    <n v="762.98399999999992"/>
    <n v="169.55200000000002"/>
    <n v="1.2857142857142858"/>
  </r>
  <r>
    <x v="269"/>
    <n v="200269"/>
    <d v="2023-11-25T00:00:00"/>
    <d v="2023-11-25T00:00:00"/>
    <n v="2023"/>
    <x v="7"/>
    <s v="Saturday"/>
    <s v="C48942"/>
    <n v="48942"/>
    <s v="Tablet"/>
    <x v="2"/>
    <n v="4"/>
    <n v="663.67"/>
    <n v="663.67"/>
    <s v="129 Main St"/>
    <s v="129"/>
    <s v="Main St"/>
    <s v="Credit Card"/>
    <x v="2"/>
    <s v="Pending"/>
    <x v="4"/>
    <s v="TRK29355120"/>
    <s v="29355120"/>
    <n v="7"/>
    <s v="FREESHIP"/>
    <x v="1"/>
    <x v="0"/>
    <s v="Google"/>
    <x v="4"/>
    <n v="2654.68"/>
    <n v="2654.68"/>
    <n v="2654.68"/>
    <s v="Customer_271"/>
    <x v="0"/>
    <n v="19"/>
    <x v="1"/>
    <x v="0"/>
    <n v="0"/>
    <n v="0"/>
    <n v="464.56899999999996"/>
    <n v="1858.2759999999998"/>
    <n v="2654.68"/>
    <n v="796.404"/>
    <n v="1.4285714285714286"/>
  </r>
  <r>
    <x v="270"/>
    <n v="200270"/>
    <d v="2023-06-04T00:00:00"/>
    <d v="2023-06-04T00:00:00"/>
    <n v="2023"/>
    <x v="5"/>
    <s v="Sunday"/>
    <s v="C13540"/>
    <n v="13540"/>
    <s v="Printer"/>
    <x v="4"/>
    <n v="4"/>
    <n v="309.91000000000003"/>
    <n v="309.91000000000003"/>
    <s v="127 Main St"/>
    <s v="127"/>
    <s v="Main St"/>
    <s v="Debit Card"/>
    <x v="0"/>
    <s v="Shipped"/>
    <x v="0"/>
    <s v="TRK81087373"/>
    <s v="81087373"/>
    <n v="5"/>
    <s v="WINTER15"/>
    <x v="3"/>
    <x v="0"/>
    <s v="Google"/>
    <x v="4"/>
    <n v="1239.6400000000001"/>
    <n v="1239.6400000000001"/>
    <n v="1239.6400000000001"/>
    <s v="Customer_272"/>
    <x v="1"/>
    <n v="35"/>
    <x v="1"/>
    <x v="0"/>
    <n v="0.15"/>
    <n v="185.946"/>
    <n v="216.93700000000001"/>
    <n v="867.74800000000005"/>
    <n v="1053.6940000000002"/>
    <n v="185.94600000000014"/>
    <n v="1.2142857142857144"/>
  </r>
  <r>
    <x v="271"/>
    <n v="200271"/>
    <d v="2023-03-28T00:00:00"/>
    <d v="2023-03-28T00:00:00"/>
    <n v="2023"/>
    <x v="9"/>
    <s v="Tuesday"/>
    <s v="C59572"/>
    <n v="59572"/>
    <s v="Monitor"/>
    <x v="0"/>
    <n v="1"/>
    <n v="542.07000000000005"/>
    <n v="542.07000000000005"/>
    <s v="791 Main St"/>
    <s v="791"/>
    <s v="Main St"/>
    <s v="Cash"/>
    <x v="4"/>
    <s v="Shipped"/>
    <x v="0"/>
    <s v="TRK16792991"/>
    <s v="16792991"/>
    <n v="6"/>
    <s v="WINTER15"/>
    <x v="3"/>
    <x v="0"/>
    <s v="Referral"/>
    <x v="1"/>
    <n v="542.07000000000005"/>
    <n v="542.07000000000005"/>
    <n v="542.07000000000005"/>
    <s v="Customer_273"/>
    <x v="0"/>
    <n v="29"/>
    <x v="0"/>
    <x v="0"/>
    <n v="0.15"/>
    <n v="81.310500000000005"/>
    <n v="379.44900000000001"/>
    <n v="379.44900000000001"/>
    <n v="460.75950000000006"/>
    <n v="81.310500000000047"/>
    <n v="1.2142857142857144"/>
  </r>
  <r>
    <x v="272"/>
    <n v="200272"/>
    <d v="2023-09-19T00:00:00"/>
    <d v="2023-09-19T00:00:00"/>
    <n v="2023"/>
    <x v="11"/>
    <s v="Tuesday"/>
    <s v="C29758"/>
    <n v="29758"/>
    <s v="Chair"/>
    <x v="3"/>
    <n v="2"/>
    <n v="399.32"/>
    <n v="399.32"/>
    <s v="119 Main St"/>
    <s v="119"/>
    <s v="Main St"/>
    <s v="Online"/>
    <x v="1"/>
    <s v="Pending"/>
    <x v="4"/>
    <s v="TRK12990043"/>
    <s v="12990043"/>
    <n v="6"/>
    <s v="WINTER15"/>
    <x v="3"/>
    <x v="0"/>
    <s v="Instagram"/>
    <x v="0"/>
    <n v="798.64"/>
    <n v="798.64"/>
    <n v="798.64"/>
    <s v="Customer_274"/>
    <x v="1"/>
    <n v="22"/>
    <x v="5"/>
    <x v="1"/>
    <n v="0.15"/>
    <n v="119.79599999999999"/>
    <n v="279.524"/>
    <n v="559.048"/>
    <n v="678.84400000000005"/>
    <n v="119.79600000000005"/>
    <n v="1.2142857142857144"/>
  </r>
  <r>
    <x v="273"/>
    <n v="200273"/>
    <d v="2024-10-27T00:00:00"/>
    <d v="2024-10-27T00:00:00"/>
    <n v="2024"/>
    <x v="3"/>
    <s v="Sunday"/>
    <s v="C11849"/>
    <n v="11849"/>
    <s v="Tablet"/>
    <x v="2"/>
    <n v="2"/>
    <n v="238.25"/>
    <n v="238.25"/>
    <s v="974 Main St"/>
    <s v="974"/>
    <s v="Main St"/>
    <s v="Online"/>
    <x v="1"/>
    <s v="Cancelled"/>
    <x v="1"/>
    <s v="TRK91195261"/>
    <s v="91195261"/>
    <n v="7"/>
    <s v="FREESHIP"/>
    <x v="1"/>
    <x v="0"/>
    <s v="Email"/>
    <x v="2"/>
    <n v="476.5"/>
    <n v="476.5"/>
    <n v="476.5"/>
    <s v="Customer_275"/>
    <x v="1"/>
    <n v="24"/>
    <x v="2"/>
    <x v="0"/>
    <n v="0"/>
    <n v="0"/>
    <n v="166.77499999999998"/>
    <n v="333.54999999999995"/>
    <n v="476.5"/>
    <n v="142.95000000000005"/>
    <n v="1.4285714285714288"/>
  </r>
  <r>
    <x v="274"/>
    <n v="200274"/>
    <d v="2023-02-04T00:00:00"/>
    <d v="2023-02-04T00:00:00"/>
    <n v="2023"/>
    <x v="2"/>
    <s v="Saturday"/>
    <s v="C50967"/>
    <n v="50967"/>
    <s v="Phone"/>
    <x v="1"/>
    <n v="2"/>
    <n v="182.4"/>
    <n v="182.4"/>
    <s v="884 Main St"/>
    <s v="884"/>
    <s v="Main St"/>
    <s v="Gift Card"/>
    <x v="3"/>
    <s v="Cancelled"/>
    <x v="1"/>
    <s v="TRK65300814"/>
    <s v="65300814"/>
    <n v="5"/>
    <s v="SAVE10"/>
    <x v="0"/>
    <x v="0"/>
    <s v="Referral"/>
    <x v="1"/>
    <n v="364.8"/>
    <n v="364.8"/>
    <n v="364.8"/>
    <s v="Customer_276"/>
    <x v="0"/>
    <n v="45"/>
    <x v="3"/>
    <x v="0"/>
    <n v="0.1"/>
    <n v="36.480000000000004"/>
    <n v="127.67999999999999"/>
    <n v="255.35999999999999"/>
    <n v="328.32"/>
    <n v="72.960000000000008"/>
    <n v="1.2857142857142858"/>
  </r>
  <r>
    <x v="275"/>
    <n v="200275"/>
    <d v="2023-11-04T00:00:00"/>
    <d v="2023-11-04T00:00:00"/>
    <n v="2023"/>
    <x v="7"/>
    <s v="Saturday"/>
    <s v="C80735"/>
    <n v="80735"/>
    <s v="Chair"/>
    <x v="3"/>
    <n v="2"/>
    <n v="65.069999999999993"/>
    <n v="65.069999999999993"/>
    <s v="360 Main St"/>
    <s v="360"/>
    <s v="Main St"/>
    <s v="Credit Card"/>
    <x v="2"/>
    <s v="Cancelled"/>
    <x v="1"/>
    <s v="TRK99880231"/>
    <s v="99880231"/>
    <n v="4"/>
    <s v="SAVE10"/>
    <x v="0"/>
    <x v="0"/>
    <s v="Google"/>
    <x v="4"/>
    <n v="130.13999999999999"/>
    <n v="130.13999999999999"/>
    <n v="130.13999999999999"/>
    <s v="Customer_277"/>
    <x v="1"/>
    <n v="35"/>
    <x v="2"/>
    <x v="1"/>
    <n v="0.1"/>
    <n v="13.013999999999999"/>
    <n v="45.548999999999992"/>
    <n v="91.097999999999985"/>
    <n v="117.12599999999999"/>
    <n v="26.028000000000006"/>
    <n v="1.2857142857142858"/>
  </r>
  <r>
    <x v="276"/>
    <n v="200276"/>
    <d v="2025-03-29T00:00:00"/>
    <d v="2025-03-29T00:00:00"/>
    <n v="2025"/>
    <x v="9"/>
    <s v="Saturday"/>
    <s v="C99050"/>
    <n v="99050"/>
    <s v="Printer"/>
    <x v="4"/>
    <n v="2"/>
    <n v="600.57000000000005"/>
    <n v="600.57000000000005"/>
    <s v="654 Main St"/>
    <s v="654"/>
    <s v="Main St"/>
    <s v="Debit Card"/>
    <x v="0"/>
    <s v="Returned"/>
    <x v="2"/>
    <s v="TRK56927089"/>
    <s v="56927089"/>
    <n v="3"/>
    <s v="WINTER15"/>
    <x v="3"/>
    <x v="0"/>
    <s v="Instagram"/>
    <x v="0"/>
    <n v="1201.1400000000001"/>
    <n v="1201.1400000000001"/>
    <n v="1201.1400000000001"/>
    <s v="Customer_278"/>
    <x v="0"/>
    <n v="39"/>
    <x v="1"/>
    <x v="0"/>
    <n v="0.15"/>
    <n v="180.17100000000002"/>
    <n v="420.399"/>
    <n v="840.798"/>
    <n v="1020.9690000000001"/>
    <n v="180.17100000000005"/>
    <n v="1.2142857142857144"/>
  </r>
  <r>
    <x v="277"/>
    <n v="200277"/>
    <d v="2024-09-09T00:00:00"/>
    <d v="2024-09-09T00:00:00"/>
    <n v="2024"/>
    <x v="11"/>
    <s v="Monday"/>
    <s v="C11210"/>
    <n v="11210"/>
    <s v="Chair"/>
    <x v="3"/>
    <n v="5"/>
    <n v="90.92"/>
    <n v="90.92"/>
    <s v="910 Main St"/>
    <s v="910"/>
    <s v="Main St"/>
    <s v="Credit Card"/>
    <x v="2"/>
    <s v="Delivered"/>
    <x v="3"/>
    <s v="TRK44929965"/>
    <s v="44929965"/>
    <n v="9"/>
    <s v="SAVE10"/>
    <x v="0"/>
    <x v="0"/>
    <s v="Facebook"/>
    <x v="3"/>
    <n v="454.6"/>
    <n v="454.6"/>
    <n v="454.6"/>
    <s v="Customer_279"/>
    <x v="0"/>
    <n v="23"/>
    <x v="0"/>
    <x v="1"/>
    <n v="0.1"/>
    <n v="45.460000000000008"/>
    <n v="63.643999999999998"/>
    <n v="318.21999999999997"/>
    <n v="409.14"/>
    <n v="90.920000000000016"/>
    <n v="1.2857142857142858"/>
  </r>
  <r>
    <x v="278"/>
    <n v="200278"/>
    <d v="2024-11-18T00:00:00"/>
    <d v="2024-11-18T00:00:00"/>
    <n v="2024"/>
    <x v="7"/>
    <s v="Monday"/>
    <s v="C46015"/>
    <n v="46015"/>
    <s v="Laptop"/>
    <x v="5"/>
    <n v="5"/>
    <n v="362.46"/>
    <n v="362.46"/>
    <s v="299 Main St"/>
    <s v="299"/>
    <s v="Main St"/>
    <s v="Cash"/>
    <x v="4"/>
    <s v="Delivered"/>
    <x v="3"/>
    <s v="TRK46598430"/>
    <s v="46598430"/>
    <n v="6"/>
    <s v="FREESHIP"/>
    <x v="1"/>
    <x v="0"/>
    <s v="Instagram"/>
    <x v="0"/>
    <n v="1812.3"/>
    <n v="1812.3"/>
    <n v="1812.3"/>
    <s v="Customer_280"/>
    <x v="0"/>
    <n v="57"/>
    <x v="4"/>
    <x v="0"/>
    <n v="0"/>
    <n v="0"/>
    <n v="253.72199999999998"/>
    <n v="1268.6099999999999"/>
    <n v="1812.3"/>
    <n v="543.69000000000005"/>
    <n v="1.4285714285714286"/>
  </r>
  <r>
    <x v="279"/>
    <n v="200279"/>
    <d v="2023-10-20T00:00:00"/>
    <d v="2023-10-20T00:00:00"/>
    <n v="2023"/>
    <x v="3"/>
    <s v="Friday"/>
    <s v="C69167"/>
    <n v="69167"/>
    <s v="Chair"/>
    <x v="3"/>
    <n v="3"/>
    <n v="55.01"/>
    <n v="55.01"/>
    <s v="263 Main St"/>
    <s v="263"/>
    <s v="Main St"/>
    <s v="Online"/>
    <x v="1"/>
    <s v="Pending"/>
    <x v="4"/>
    <s v="TRK12425655"/>
    <s v="12425655"/>
    <n v="7"/>
    <s v="WINTER15"/>
    <x v="3"/>
    <x v="0"/>
    <s v="Email"/>
    <x v="2"/>
    <n v="165.03"/>
    <n v="165.03"/>
    <n v="165.03"/>
    <s v="Customer_281"/>
    <x v="0"/>
    <n v="58"/>
    <x v="4"/>
    <x v="1"/>
    <n v="0.15"/>
    <n v="24.7545"/>
    <n v="38.506999999999998"/>
    <n v="115.52099999999999"/>
    <n v="140.27549999999999"/>
    <n v="24.754500000000007"/>
    <n v="1.2142857142857144"/>
  </r>
  <r>
    <x v="280"/>
    <n v="200280"/>
    <d v="2023-03-27T00:00:00"/>
    <d v="2023-03-27T00:00:00"/>
    <n v="2023"/>
    <x v="9"/>
    <s v="Monday"/>
    <s v="C55388"/>
    <n v="55388"/>
    <s v="Tablet"/>
    <x v="2"/>
    <n v="3"/>
    <n v="404.62"/>
    <n v="404.62"/>
    <s v="740 Main St"/>
    <s v="740"/>
    <s v="Main St"/>
    <s v="Gift Card"/>
    <x v="3"/>
    <s v="Delivered"/>
    <x v="3"/>
    <s v="TRK75741001"/>
    <s v="75741001"/>
    <n v="6"/>
    <s v="FREESHIP"/>
    <x v="1"/>
    <x v="0"/>
    <s v="Instagram"/>
    <x v="0"/>
    <n v="1213.8599999999999"/>
    <n v="1213.8599999999999"/>
    <n v="1213.8600000000001"/>
    <s v="Customer_282"/>
    <x v="1"/>
    <n v="58"/>
    <x v="0"/>
    <x v="0"/>
    <n v="0"/>
    <n v="0"/>
    <n v="283.23399999999998"/>
    <n v="849.702"/>
    <n v="1213.8600000000001"/>
    <n v="364.15800000000013"/>
    <n v="1.4285714285714288"/>
  </r>
  <r>
    <x v="281"/>
    <n v="200281"/>
    <d v="2023-07-27T00:00:00"/>
    <d v="2023-07-27T00:00:00"/>
    <n v="2023"/>
    <x v="10"/>
    <s v="Thursday"/>
    <s v="C87181"/>
    <n v="87181"/>
    <s v="Desk"/>
    <x v="6"/>
    <n v="4"/>
    <n v="654.79"/>
    <n v="654.79"/>
    <s v="195 Main St"/>
    <s v="195"/>
    <s v="Main St"/>
    <s v="Cash"/>
    <x v="4"/>
    <s v="Pending"/>
    <x v="4"/>
    <s v="TRK60093390"/>
    <s v="60093390"/>
    <n v="9"/>
    <m/>
    <x v="2"/>
    <x v="1"/>
    <s v="Referral"/>
    <x v="1"/>
    <n v="2619.16"/>
    <n v="2619.16"/>
    <n v="2619.16"/>
    <s v="Customer_283"/>
    <x v="0"/>
    <n v="36"/>
    <x v="0"/>
    <x v="1"/>
    <n v="0"/>
    <n v="0"/>
    <n v="458.35299999999995"/>
    <n v="1833.4119999999998"/>
    <n v="2619.16"/>
    <n v="785.74800000000005"/>
    <n v="1.4285714285714286"/>
  </r>
  <r>
    <x v="282"/>
    <n v="200282"/>
    <d v="2025-04-22T00:00:00"/>
    <d v="2025-04-22T00:00:00"/>
    <n v="2025"/>
    <x v="6"/>
    <s v="Tuesday"/>
    <s v="C30411"/>
    <n v="30411"/>
    <s v="Printer"/>
    <x v="4"/>
    <n v="4"/>
    <n v="637.79"/>
    <n v="637.79"/>
    <s v="375 Main St"/>
    <s v="375"/>
    <s v="Main St"/>
    <s v="Gift Card"/>
    <x v="3"/>
    <s v="Cancelled"/>
    <x v="1"/>
    <s v="TRK71810536"/>
    <s v="71810536"/>
    <n v="9"/>
    <s v="FREESHIP"/>
    <x v="1"/>
    <x v="0"/>
    <s v="Google"/>
    <x v="4"/>
    <n v="2551.16"/>
    <n v="2551.16"/>
    <n v="2551.16"/>
    <s v="Customer_284"/>
    <x v="1"/>
    <n v="53"/>
    <x v="2"/>
    <x v="0"/>
    <n v="0"/>
    <n v="0"/>
    <n v="446.45299999999997"/>
    <n v="1785.8119999999999"/>
    <n v="2551.16"/>
    <n v="765.34799999999996"/>
    <n v="1.4285714285714286"/>
  </r>
  <r>
    <x v="283"/>
    <n v="200283"/>
    <d v="2025-02-28T00:00:00"/>
    <d v="2025-02-28T00:00:00"/>
    <n v="2025"/>
    <x v="2"/>
    <s v="Friday"/>
    <s v="C39638"/>
    <n v="39638"/>
    <s v="Laptop"/>
    <x v="5"/>
    <n v="4"/>
    <n v="540.33000000000004"/>
    <n v="540.33000000000004"/>
    <s v="990 Main St"/>
    <s v="990"/>
    <s v="Main St"/>
    <s v="Cash"/>
    <x v="4"/>
    <s v="Shipped"/>
    <x v="0"/>
    <s v="TRK69745608"/>
    <s v="69745608"/>
    <n v="6"/>
    <m/>
    <x v="2"/>
    <x v="1"/>
    <s v="Google"/>
    <x v="4"/>
    <n v="2161.3200000000002"/>
    <n v="2161.3200000000002"/>
    <n v="2161.3200000000002"/>
    <s v="Customer_285"/>
    <x v="1"/>
    <n v="21"/>
    <x v="0"/>
    <x v="0"/>
    <n v="0"/>
    <n v="0"/>
    <n v="378.23099999999999"/>
    <n v="1512.924"/>
    <n v="2161.3200000000002"/>
    <n v="648.39600000000019"/>
    <n v="1.4285714285714286"/>
  </r>
  <r>
    <x v="284"/>
    <n v="200284"/>
    <d v="2023-02-16T00:00:00"/>
    <d v="2023-02-16T00:00:00"/>
    <n v="2023"/>
    <x v="2"/>
    <s v="Thursday"/>
    <s v="C27203"/>
    <n v="27203"/>
    <s v="Laptop"/>
    <x v="5"/>
    <n v="5"/>
    <n v="208.17"/>
    <n v="208.17"/>
    <s v="516 Main St"/>
    <s v="516"/>
    <s v="Main St"/>
    <s v="Credit Card"/>
    <x v="2"/>
    <s v="Returned"/>
    <x v="2"/>
    <s v="TRK22023906"/>
    <s v="22023906"/>
    <n v="6"/>
    <s v="SAVE10"/>
    <x v="0"/>
    <x v="0"/>
    <s v="Facebook"/>
    <x v="3"/>
    <n v="1040.8499999999999"/>
    <n v="1040.8499999999999"/>
    <n v="1040.8499999999999"/>
    <s v="Customer_286"/>
    <x v="0"/>
    <n v="47"/>
    <x v="0"/>
    <x v="0"/>
    <n v="0.1"/>
    <n v="104.08499999999999"/>
    <n v="145.71899999999999"/>
    <n v="728.59500000000003"/>
    <n v="936.76499999999987"/>
    <n v="208.16999999999985"/>
    <n v="1.2857142857142856"/>
  </r>
  <r>
    <x v="285"/>
    <n v="200285"/>
    <d v="2025-06-10T00:00:00"/>
    <d v="2025-06-10T00:00:00"/>
    <n v="2025"/>
    <x v="5"/>
    <s v="Tuesday"/>
    <s v="C67583"/>
    <n v="67583"/>
    <s v="Phone"/>
    <x v="1"/>
    <n v="1"/>
    <n v="338.31"/>
    <n v="338.31"/>
    <s v="974 Main St"/>
    <s v="974"/>
    <s v="Main St"/>
    <s v="Online"/>
    <x v="1"/>
    <s v="Delivered"/>
    <x v="3"/>
    <s v="TRK93281700"/>
    <s v="93281700"/>
    <n v="3"/>
    <m/>
    <x v="2"/>
    <x v="1"/>
    <s v="Google"/>
    <x v="4"/>
    <n v="338.31"/>
    <n v="338.31"/>
    <n v="338.31"/>
    <s v="Customer_287"/>
    <x v="0"/>
    <n v="51"/>
    <x v="5"/>
    <x v="0"/>
    <n v="0"/>
    <n v="0"/>
    <n v="236.81699999999998"/>
    <n v="236.81699999999998"/>
    <n v="338.31"/>
    <n v="101.49300000000002"/>
    <n v="1.4285714285714286"/>
  </r>
  <r>
    <x v="286"/>
    <n v="200286"/>
    <d v="2025-04-07T00:00:00"/>
    <d v="2025-04-07T00:00:00"/>
    <n v="2025"/>
    <x v="6"/>
    <s v="Monday"/>
    <s v="C70554"/>
    <n v="70554"/>
    <s v="Monitor"/>
    <x v="0"/>
    <n v="3"/>
    <n v="139.44999999999999"/>
    <n v="139.44999999999999"/>
    <s v="187 Main St"/>
    <s v="187"/>
    <s v="Main St"/>
    <s v="Gift Card"/>
    <x v="3"/>
    <s v="Returned"/>
    <x v="2"/>
    <s v="TRK61086952"/>
    <s v="61086952"/>
    <n v="8"/>
    <s v="WINTER15"/>
    <x v="3"/>
    <x v="0"/>
    <s v="Google"/>
    <x v="4"/>
    <n v="418.35"/>
    <n v="418.35"/>
    <n v="418.34999999999997"/>
    <s v="Customer_288"/>
    <x v="1"/>
    <n v="48"/>
    <x v="5"/>
    <x v="0"/>
    <n v="0.15"/>
    <n v="62.752499999999998"/>
    <n v="97.614999999999981"/>
    <n v="292.84499999999991"/>
    <n v="355.59749999999997"/>
    <n v="62.752500000000055"/>
    <n v="1.2142857142857146"/>
  </r>
  <r>
    <x v="287"/>
    <n v="200287"/>
    <d v="2023-11-24T00:00:00"/>
    <d v="2023-11-24T00:00:00"/>
    <n v="2023"/>
    <x v="7"/>
    <s v="Friday"/>
    <s v="C70437"/>
    <n v="70437"/>
    <s v="Chair"/>
    <x v="3"/>
    <n v="4"/>
    <n v="655.17999999999995"/>
    <n v="655.17999999999995"/>
    <s v="630 Main St"/>
    <s v="630"/>
    <s v="Main St"/>
    <s v="Online"/>
    <x v="1"/>
    <s v="Shipped"/>
    <x v="0"/>
    <s v="TRK26628830"/>
    <s v="26628830"/>
    <n v="5"/>
    <m/>
    <x v="2"/>
    <x v="1"/>
    <s v="Facebook"/>
    <x v="3"/>
    <n v="2620.7199999999998"/>
    <n v="2620.7199999999998"/>
    <n v="2620.7199999999998"/>
    <s v="Customer_289"/>
    <x v="1"/>
    <n v="21"/>
    <x v="2"/>
    <x v="1"/>
    <n v="0"/>
    <n v="0"/>
    <n v="458.62599999999992"/>
    <n v="1834.5039999999997"/>
    <n v="2620.7199999999998"/>
    <n v="786.21600000000012"/>
    <n v="1.4285714285714286"/>
  </r>
  <r>
    <x v="288"/>
    <n v="200288"/>
    <d v="2023-03-12T00:00:00"/>
    <d v="2023-03-12T00:00:00"/>
    <n v="2023"/>
    <x v="9"/>
    <s v="Sunday"/>
    <s v="C97643"/>
    <n v="97643"/>
    <s v="Laptop"/>
    <x v="5"/>
    <n v="4"/>
    <n v="512.75"/>
    <n v="512.75"/>
    <s v="537 Main St"/>
    <s v="537"/>
    <s v="Main St"/>
    <s v="Debit Card"/>
    <x v="0"/>
    <s v="Returned"/>
    <x v="2"/>
    <s v="TRK60831391"/>
    <s v="60831391"/>
    <n v="8"/>
    <s v="WINTER15"/>
    <x v="3"/>
    <x v="0"/>
    <s v="Google"/>
    <x v="4"/>
    <n v="2051"/>
    <n v="2051"/>
    <n v="2051"/>
    <s v="Customer_290"/>
    <x v="0"/>
    <n v="54"/>
    <x v="3"/>
    <x v="0"/>
    <n v="0.15"/>
    <n v="307.64999999999998"/>
    <n v="358.92499999999995"/>
    <n v="1435.6999999999998"/>
    <n v="1743.35"/>
    <n v="307.65000000000009"/>
    <n v="1.2142857142857144"/>
  </r>
  <r>
    <x v="289"/>
    <n v="200289"/>
    <d v="2023-07-26T00:00:00"/>
    <d v="2023-07-26T00:00:00"/>
    <n v="2023"/>
    <x v="10"/>
    <s v="Wednesday"/>
    <s v="C17136"/>
    <n v="17136"/>
    <s v="Chair"/>
    <x v="3"/>
    <n v="4"/>
    <n v="160.49"/>
    <n v="160.49"/>
    <s v="333 Main St"/>
    <s v="333"/>
    <s v="Main St"/>
    <s v="Credit Card"/>
    <x v="2"/>
    <s v="Shipped"/>
    <x v="0"/>
    <s v="TRK55362541"/>
    <s v="55362541"/>
    <n v="8"/>
    <s v="WINTER15"/>
    <x v="3"/>
    <x v="0"/>
    <s v="Referral"/>
    <x v="1"/>
    <n v="641.96"/>
    <n v="641.96"/>
    <n v="641.96"/>
    <s v="Customer_291"/>
    <x v="1"/>
    <n v="35"/>
    <x v="1"/>
    <x v="1"/>
    <n v="0.15"/>
    <n v="96.293999999999997"/>
    <n v="112.343"/>
    <n v="449.37200000000001"/>
    <n v="545.66600000000005"/>
    <n v="96.29400000000004"/>
    <n v="1.2142857142857144"/>
  </r>
  <r>
    <x v="290"/>
    <n v="200290"/>
    <d v="2023-05-05T00:00:00"/>
    <d v="2023-05-05T00:00:00"/>
    <n v="2023"/>
    <x v="4"/>
    <s v="Friday"/>
    <s v="C24901"/>
    <n v="24901"/>
    <s v="Chair"/>
    <x v="3"/>
    <n v="3"/>
    <n v="99.9"/>
    <n v="99.9"/>
    <s v="258 Main St"/>
    <s v="258"/>
    <s v="Main St"/>
    <s v="Cash"/>
    <x v="4"/>
    <s v="Delivered"/>
    <x v="3"/>
    <s v="TRK14029489"/>
    <s v="14029489"/>
    <n v="8"/>
    <s v="FREESHIP"/>
    <x v="1"/>
    <x v="0"/>
    <s v="Facebook"/>
    <x v="3"/>
    <n v="299.7"/>
    <n v="299.7"/>
    <n v="299.70000000000005"/>
    <s v="Customer_292"/>
    <x v="1"/>
    <n v="50"/>
    <x v="2"/>
    <x v="1"/>
    <n v="0"/>
    <n v="0"/>
    <n v="69.929999999999993"/>
    <n v="209.78999999999996"/>
    <n v="299.70000000000005"/>
    <n v="89.910000000000082"/>
    <n v="1.428571428571429"/>
  </r>
  <r>
    <x v="291"/>
    <n v="200291"/>
    <d v="2024-05-12T00:00:00"/>
    <d v="2024-05-12T00:00:00"/>
    <n v="2024"/>
    <x v="4"/>
    <s v="Sunday"/>
    <s v="C61521"/>
    <n v="61521"/>
    <s v="Phone"/>
    <x v="1"/>
    <n v="2"/>
    <n v="345.01"/>
    <n v="345.01"/>
    <s v="670 Main St"/>
    <s v="670"/>
    <s v="Main St"/>
    <s v="Credit Card"/>
    <x v="2"/>
    <s v="Delivered"/>
    <x v="3"/>
    <s v="TRK93676567"/>
    <s v="93676567"/>
    <n v="6"/>
    <s v="FREESHIP"/>
    <x v="1"/>
    <x v="0"/>
    <s v="Google"/>
    <x v="4"/>
    <n v="690.02"/>
    <n v="690.02"/>
    <n v="690.02"/>
    <s v="Customer_293"/>
    <x v="1"/>
    <n v="20"/>
    <x v="0"/>
    <x v="0"/>
    <n v="0"/>
    <n v="0"/>
    <n v="241.50699999999998"/>
    <n v="483.01399999999995"/>
    <n v="690.02"/>
    <n v="207.00600000000003"/>
    <n v="1.4285714285714286"/>
  </r>
  <r>
    <x v="292"/>
    <n v="200292"/>
    <d v="2025-01-15T00:00:00"/>
    <d v="2025-01-15T00:00:00"/>
    <n v="2025"/>
    <x v="0"/>
    <s v="Wednesday"/>
    <s v="C39639"/>
    <n v="39639"/>
    <s v="Monitor"/>
    <x v="0"/>
    <n v="1"/>
    <n v="65.95"/>
    <n v="65.95"/>
    <s v="185 Main St"/>
    <s v="185"/>
    <s v="Main St"/>
    <s v="Credit Card"/>
    <x v="2"/>
    <s v="Delivered"/>
    <x v="3"/>
    <s v="TRK31042152"/>
    <s v="31042152"/>
    <n v="5"/>
    <m/>
    <x v="2"/>
    <x v="1"/>
    <s v="Facebook"/>
    <x v="3"/>
    <n v="65.95"/>
    <n v="65.95"/>
    <n v="65.95"/>
    <s v="Customer_294"/>
    <x v="1"/>
    <n v="24"/>
    <x v="4"/>
    <x v="0"/>
    <n v="0"/>
    <n v="0"/>
    <n v="46.164999999999999"/>
    <n v="46.164999999999999"/>
    <n v="65.95"/>
    <n v="19.785000000000004"/>
    <n v="1.4285714285714286"/>
  </r>
  <r>
    <x v="293"/>
    <n v="200293"/>
    <d v="2023-02-16T00:00:00"/>
    <d v="2023-02-16T00:00:00"/>
    <n v="2023"/>
    <x v="2"/>
    <s v="Thursday"/>
    <s v="C33220"/>
    <n v="33220"/>
    <s v="Tablet"/>
    <x v="2"/>
    <n v="4"/>
    <n v="463.04"/>
    <n v="463.04"/>
    <s v="564 Main St"/>
    <s v="564"/>
    <s v="Main St"/>
    <s v="Gift Card"/>
    <x v="3"/>
    <s v="Returned"/>
    <x v="2"/>
    <s v="TRK40450219"/>
    <s v="40450219"/>
    <n v="9"/>
    <m/>
    <x v="2"/>
    <x v="1"/>
    <s v="Instagram"/>
    <x v="0"/>
    <n v="1852.16"/>
    <n v="1852.16"/>
    <n v="1852.16"/>
    <s v="Customer_295"/>
    <x v="0"/>
    <n v="23"/>
    <x v="4"/>
    <x v="0"/>
    <n v="0"/>
    <n v="0"/>
    <n v="324.12799999999999"/>
    <n v="1296.5119999999999"/>
    <n v="1852.16"/>
    <n v="555.64800000000014"/>
    <n v="1.4285714285714286"/>
  </r>
  <r>
    <x v="294"/>
    <n v="200294"/>
    <d v="2025-04-01T00:00:00"/>
    <d v="2025-04-01T00:00:00"/>
    <n v="2025"/>
    <x v="6"/>
    <s v="Tuesday"/>
    <s v="C65414"/>
    <n v="65414"/>
    <s v="Phone"/>
    <x v="1"/>
    <n v="2"/>
    <n v="297.70999999999998"/>
    <n v="297.70999999999998"/>
    <s v="208 Main St"/>
    <s v="208"/>
    <s v="Main St"/>
    <s v="Online"/>
    <x v="1"/>
    <s v="Shipped"/>
    <x v="0"/>
    <s v="TRK67562517"/>
    <s v="67562517"/>
    <n v="7"/>
    <s v="SAVE10"/>
    <x v="0"/>
    <x v="0"/>
    <s v="Referral"/>
    <x v="1"/>
    <n v="595.41999999999996"/>
    <n v="595.41999999999996"/>
    <n v="595.41999999999996"/>
    <s v="Customer_296"/>
    <x v="1"/>
    <n v="49"/>
    <x v="3"/>
    <x v="0"/>
    <n v="0.1"/>
    <n v="59.542000000000002"/>
    <n v="208.39699999999996"/>
    <n v="416.79399999999993"/>
    <n v="535.87799999999993"/>
    <n v="119.084"/>
    <n v="1.2857142857142858"/>
  </r>
  <r>
    <x v="295"/>
    <n v="200295"/>
    <d v="2023-01-25T00:00:00"/>
    <d v="2023-01-25T00:00:00"/>
    <n v="2023"/>
    <x v="0"/>
    <s v="Wednesday"/>
    <s v="C49009"/>
    <n v="49009"/>
    <s v="Printer"/>
    <x v="4"/>
    <n v="5"/>
    <n v="107.48"/>
    <n v="107.48"/>
    <s v="278 Main St"/>
    <s v="278"/>
    <s v="Main St"/>
    <s v="Debit Card"/>
    <x v="0"/>
    <s v="Cancelled"/>
    <x v="1"/>
    <s v="TRK46285799"/>
    <s v="46285799"/>
    <n v="9"/>
    <s v="FREESHIP"/>
    <x v="1"/>
    <x v="0"/>
    <s v="Email"/>
    <x v="2"/>
    <n v="537.4"/>
    <n v="537.4"/>
    <n v="537.4"/>
    <s v="Customer_297"/>
    <x v="1"/>
    <n v="19"/>
    <x v="1"/>
    <x v="0"/>
    <n v="0"/>
    <n v="0"/>
    <n v="75.236000000000004"/>
    <n v="376.18"/>
    <n v="537.4"/>
    <n v="161.21999999999997"/>
    <n v="1.4285714285714284"/>
  </r>
  <r>
    <x v="296"/>
    <n v="200296"/>
    <d v="2024-06-19T00:00:00"/>
    <d v="2024-06-19T00:00:00"/>
    <n v="2024"/>
    <x v="5"/>
    <s v="Wednesday"/>
    <s v="C48453"/>
    <n v="48453"/>
    <s v="Desk"/>
    <x v="6"/>
    <n v="5"/>
    <n v="638.79999999999995"/>
    <n v="638.79999999999995"/>
    <s v="434 Main St"/>
    <s v="434"/>
    <s v="Main St"/>
    <s v="Debit Card"/>
    <x v="0"/>
    <s v="Cancelled"/>
    <x v="1"/>
    <s v="TRK52110494"/>
    <s v="52110494"/>
    <n v="10"/>
    <s v="WINTER15"/>
    <x v="3"/>
    <x v="0"/>
    <s v="Referral"/>
    <x v="1"/>
    <n v="3194"/>
    <n v="3194"/>
    <n v="3194"/>
    <s v="Customer_298"/>
    <x v="0"/>
    <n v="60"/>
    <x v="3"/>
    <x v="1"/>
    <n v="0.15"/>
    <n v="479.09999999999997"/>
    <n v="447.15999999999997"/>
    <n v="2235.7999999999997"/>
    <n v="2714.9"/>
    <n v="479.10000000000036"/>
    <n v="1.2142857142857144"/>
  </r>
  <r>
    <x v="297"/>
    <n v="200297"/>
    <d v="2023-02-22T00:00:00"/>
    <d v="2023-02-22T00:00:00"/>
    <n v="2023"/>
    <x v="2"/>
    <s v="Wednesday"/>
    <s v="C68078"/>
    <n v="68078"/>
    <s v="Desk"/>
    <x v="6"/>
    <n v="2"/>
    <n v="493.88"/>
    <n v="493.88"/>
    <s v="252 Main St"/>
    <s v="252"/>
    <s v="Main St"/>
    <s v="Credit Card"/>
    <x v="2"/>
    <s v="Returned"/>
    <x v="2"/>
    <s v="TRK64862812"/>
    <s v="64862812"/>
    <n v="7"/>
    <s v="SAVE10"/>
    <x v="0"/>
    <x v="0"/>
    <s v="Instagram"/>
    <x v="0"/>
    <n v="987.76"/>
    <n v="987.76"/>
    <n v="987.76"/>
    <s v="Customer_299"/>
    <x v="0"/>
    <n v="48"/>
    <x v="4"/>
    <x v="1"/>
    <n v="0.1"/>
    <n v="98.77600000000001"/>
    <n v="345.71599999999995"/>
    <n v="691.4319999999999"/>
    <n v="888.98399999999992"/>
    <n v="197.55200000000002"/>
    <n v="1.2857142857142858"/>
  </r>
  <r>
    <x v="298"/>
    <n v="200298"/>
    <d v="2023-12-19T00:00:00"/>
    <d v="2023-12-19T00:00:00"/>
    <n v="2023"/>
    <x v="8"/>
    <s v="Tuesday"/>
    <s v="C19402"/>
    <n v="19402"/>
    <s v="Printer"/>
    <x v="4"/>
    <n v="4"/>
    <n v="301.17"/>
    <n v="301.17"/>
    <s v="267 Main St"/>
    <s v="267"/>
    <s v="Main St"/>
    <s v="Online"/>
    <x v="1"/>
    <s v="Cancelled"/>
    <x v="1"/>
    <s v="TRK97825212"/>
    <s v="97825212"/>
    <n v="6"/>
    <m/>
    <x v="2"/>
    <x v="1"/>
    <s v="Email"/>
    <x v="2"/>
    <n v="1204.68"/>
    <n v="1204.68"/>
    <n v="1204.68"/>
    <s v="Customer_300"/>
    <x v="0"/>
    <n v="55"/>
    <x v="5"/>
    <x v="0"/>
    <n v="0"/>
    <n v="0"/>
    <n v="210.81899999999999"/>
    <n v="843.27599999999995"/>
    <n v="1204.68"/>
    <n v="361.40400000000011"/>
    <n v="1.4285714285714288"/>
  </r>
  <r>
    <x v="299"/>
    <n v="200299"/>
    <d v="2024-01-20T00:00:00"/>
    <d v="2024-01-20T00:00:00"/>
    <n v="2024"/>
    <x v="0"/>
    <s v="Saturday"/>
    <s v="C30711"/>
    <n v="30711"/>
    <s v="Monitor"/>
    <x v="0"/>
    <n v="1"/>
    <n v="278.66000000000003"/>
    <n v="278.66000000000003"/>
    <s v="856 Main St"/>
    <s v="856"/>
    <s v="Main St"/>
    <s v="Gift Card"/>
    <x v="3"/>
    <s v="Cancelled"/>
    <x v="1"/>
    <s v="TRK42696593"/>
    <s v="42696593"/>
    <n v="2"/>
    <s v="FREESHIP"/>
    <x v="1"/>
    <x v="0"/>
    <s v="Instagram"/>
    <x v="0"/>
    <n v="278.66000000000003"/>
    <n v="278.66000000000003"/>
    <n v="278.66000000000003"/>
    <s v="Customer_301"/>
    <x v="1"/>
    <n v="39"/>
    <x v="5"/>
    <x v="0"/>
    <n v="0"/>
    <n v="0"/>
    <n v="195.06200000000001"/>
    <n v="195.06200000000001"/>
    <n v="278.66000000000003"/>
    <n v="83.598000000000013"/>
    <n v="1.4285714285714286"/>
  </r>
  <r>
    <x v="300"/>
    <n v="200300"/>
    <d v="2024-09-02T00:00:00"/>
    <d v="2024-09-02T00:00:00"/>
    <n v="2024"/>
    <x v="11"/>
    <s v="Monday"/>
    <s v="C39000"/>
    <n v="39000"/>
    <s v="Phone"/>
    <x v="1"/>
    <n v="1"/>
    <n v="287.45999999999998"/>
    <n v="287.45999999999998"/>
    <s v="894 Main St"/>
    <s v="894"/>
    <s v="Main St"/>
    <s v="Debit Card"/>
    <x v="0"/>
    <s v="Returned"/>
    <x v="2"/>
    <s v="TRK33753945"/>
    <s v="33753945"/>
    <n v="3"/>
    <s v="FREESHIP"/>
    <x v="1"/>
    <x v="0"/>
    <s v="Facebook"/>
    <x v="3"/>
    <n v="287.45999999999998"/>
    <n v="287.45999999999998"/>
    <n v="287.45999999999998"/>
    <s v="Customer_302"/>
    <x v="1"/>
    <n v="26"/>
    <x v="4"/>
    <x v="0"/>
    <n v="0"/>
    <n v="0"/>
    <n v="201.22199999999998"/>
    <n v="201.22199999999998"/>
    <n v="287.45999999999998"/>
    <n v="86.238"/>
    <n v="1.4285714285714286"/>
  </r>
  <r>
    <x v="301"/>
    <n v="200301"/>
    <d v="2023-05-11T00:00:00"/>
    <d v="2023-05-11T00:00:00"/>
    <n v="2023"/>
    <x v="4"/>
    <s v="Thursday"/>
    <s v="C31105"/>
    <n v="31105"/>
    <s v="Chair"/>
    <x v="3"/>
    <n v="1"/>
    <n v="583.99"/>
    <n v="583.99"/>
    <s v="726 Main St"/>
    <s v="726"/>
    <s v="Main St"/>
    <s v="Cash"/>
    <x v="4"/>
    <s v="Cancelled"/>
    <x v="1"/>
    <s v="TRK40149095"/>
    <s v="40149095"/>
    <n v="2"/>
    <s v="SAVE10"/>
    <x v="0"/>
    <x v="0"/>
    <s v="Email"/>
    <x v="2"/>
    <n v="583.99"/>
    <n v="583.99"/>
    <n v="583.99"/>
    <s v="Customer_303"/>
    <x v="1"/>
    <n v="48"/>
    <x v="2"/>
    <x v="1"/>
    <n v="0.1"/>
    <n v="58.399000000000001"/>
    <n v="408.79300000000001"/>
    <n v="408.79300000000001"/>
    <n v="525.59100000000001"/>
    <n v="116.798"/>
    <n v="1.2857142857142858"/>
  </r>
  <r>
    <x v="302"/>
    <n v="200302"/>
    <d v="2023-05-16T00:00:00"/>
    <d v="2023-05-16T00:00:00"/>
    <n v="2023"/>
    <x v="4"/>
    <s v="Tuesday"/>
    <s v="C29432"/>
    <n v="29432"/>
    <s v="Chair"/>
    <x v="3"/>
    <n v="3"/>
    <n v="468.74"/>
    <n v="468.74"/>
    <s v="121 Main St"/>
    <s v="121"/>
    <s v="Main St"/>
    <s v="Cash"/>
    <x v="4"/>
    <s v="Pending"/>
    <x v="4"/>
    <s v="TRK44142517"/>
    <s v="44142517"/>
    <n v="4"/>
    <s v="FREESHIP"/>
    <x v="1"/>
    <x v="0"/>
    <s v="Instagram"/>
    <x v="0"/>
    <n v="1406.22"/>
    <n v="1406.22"/>
    <n v="1406.22"/>
    <s v="Customer_304"/>
    <x v="1"/>
    <n v="34"/>
    <x v="1"/>
    <x v="1"/>
    <n v="0"/>
    <n v="0"/>
    <n v="328.11799999999999"/>
    <n v="984.35400000000004"/>
    <n v="1406.22"/>
    <n v="421.86599999999999"/>
    <n v="1.4285714285714286"/>
  </r>
  <r>
    <x v="303"/>
    <n v="200303"/>
    <d v="2024-12-07T00:00:00"/>
    <d v="2024-12-07T00:00:00"/>
    <n v="2024"/>
    <x v="8"/>
    <s v="Saturday"/>
    <s v="C48531"/>
    <n v="48531"/>
    <s v="Tablet"/>
    <x v="2"/>
    <n v="1"/>
    <n v="30.54"/>
    <n v="30.54"/>
    <s v="368 Main St"/>
    <s v="368"/>
    <s v="Main St"/>
    <s v="Debit Card"/>
    <x v="0"/>
    <s v="Returned"/>
    <x v="2"/>
    <s v="TRK95462192"/>
    <s v="95462192"/>
    <n v="1"/>
    <m/>
    <x v="2"/>
    <x v="1"/>
    <s v="Google"/>
    <x v="4"/>
    <n v="30.54"/>
    <n v="30.54"/>
    <n v="30.54"/>
    <s v="Customer_305"/>
    <x v="1"/>
    <n v="55"/>
    <x v="3"/>
    <x v="0"/>
    <n v="0"/>
    <n v="0"/>
    <n v="21.377999999999997"/>
    <n v="21.377999999999997"/>
    <n v="30.54"/>
    <n v="9.1620000000000026"/>
    <n v="1.4285714285714288"/>
  </r>
  <r>
    <x v="304"/>
    <n v="200304"/>
    <d v="2024-10-18T00:00:00"/>
    <d v="2024-10-18T00:00:00"/>
    <n v="2024"/>
    <x v="3"/>
    <s v="Friday"/>
    <s v="C86762"/>
    <n v="86762"/>
    <s v="Monitor"/>
    <x v="0"/>
    <n v="5"/>
    <n v="408.73"/>
    <n v="408.73"/>
    <s v="326 Main St"/>
    <s v="326"/>
    <s v="Main St"/>
    <s v="Gift Card"/>
    <x v="3"/>
    <s v="Delivered"/>
    <x v="3"/>
    <s v="TRK75686292"/>
    <s v="75686292"/>
    <n v="10"/>
    <s v="FREESHIP"/>
    <x v="1"/>
    <x v="0"/>
    <s v="Instagram"/>
    <x v="0"/>
    <n v="2043.65"/>
    <n v="2043.65"/>
    <n v="2043.65"/>
    <s v="Customer_306"/>
    <x v="1"/>
    <n v="27"/>
    <x v="0"/>
    <x v="0"/>
    <n v="0"/>
    <n v="0"/>
    <n v="286.11099999999999"/>
    <n v="1430.5549999999998"/>
    <n v="2043.65"/>
    <n v="613.09500000000025"/>
    <n v="1.4285714285714288"/>
  </r>
  <r>
    <x v="305"/>
    <n v="200305"/>
    <d v="2023-11-25T00:00:00"/>
    <d v="2023-11-25T00:00:00"/>
    <n v="2023"/>
    <x v="7"/>
    <s v="Saturday"/>
    <s v="C63822"/>
    <n v="63822"/>
    <s v="Laptop"/>
    <x v="5"/>
    <n v="4"/>
    <n v="126.89"/>
    <n v="126.89"/>
    <s v="235 Main St"/>
    <s v="235"/>
    <s v="Main St"/>
    <s v="Cash"/>
    <x v="4"/>
    <s v="Pending"/>
    <x v="4"/>
    <s v="TRK59353216"/>
    <s v="59353216"/>
    <n v="9"/>
    <s v="FREESHIP"/>
    <x v="1"/>
    <x v="0"/>
    <s v="Instagram"/>
    <x v="0"/>
    <n v="507.56"/>
    <n v="507.56"/>
    <n v="507.56"/>
    <s v="Customer_307"/>
    <x v="0"/>
    <n v="33"/>
    <x v="4"/>
    <x v="0"/>
    <n v="0"/>
    <n v="0"/>
    <n v="88.822999999999993"/>
    <n v="355.29199999999997"/>
    <n v="507.56"/>
    <n v="152.26800000000003"/>
    <n v="1.4285714285714286"/>
  </r>
  <r>
    <x v="306"/>
    <n v="200306"/>
    <d v="2024-06-07T00:00:00"/>
    <d v="2024-06-07T00:00:00"/>
    <n v="2024"/>
    <x v="5"/>
    <s v="Friday"/>
    <s v="C70495"/>
    <n v="70495"/>
    <s v="Printer"/>
    <x v="4"/>
    <n v="2"/>
    <n v="57.07"/>
    <n v="57.07"/>
    <s v="238 Main St"/>
    <s v="238"/>
    <s v="Main St"/>
    <s v="Debit Card"/>
    <x v="0"/>
    <s v="Returned"/>
    <x v="2"/>
    <s v="TRK65511225"/>
    <s v="65511225"/>
    <n v="3"/>
    <s v="SAVE10"/>
    <x v="0"/>
    <x v="0"/>
    <s v="Instagram"/>
    <x v="0"/>
    <n v="114.14"/>
    <n v="114.14"/>
    <n v="114.14"/>
    <s v="Customer_308"/>
    <x v="0"/>
    <n v="18"/>
    <x v="2"/>
    <x v="0"/>
    <n v="0.1"/>
    <n v="11.414000000000001"/>
    <n v="39.948999999999998"/>
    <n v="79.897999999999996"/>
    <n v="102.726"/>
    <n v="22.828000000000003"/>
    <n v="1.2857142857142858"/>
  </r>
  <r>
    <x v="307"/>
    <n v="200307"/>
    <d v="2023-07-01T00:00:00"/>
    <d v="2023-07-01T00:00:00"/>
    <n v="2023"/>
    <x v="10"/>
    <s v="Saturday"/>
    <s v="C92407"/>
    <n v="92407"/>
    <s v="Laptop"/>
    <x v="5"/>
    <n v="3"/>
    <n v="557.41"/>
    <n v="557.41"/>
    <s v="135 Main St"/>
    <s v="135"/>
    <s v="Main St"/>
    <s v="Online"/>
    <x v="1"/>
    <s v="Delivered"/>
    <x v="3"/>
    <s v="TRK11755610"/>
    <s v="11755610"/>
    <n v="4"/>
    <m/>
    <x v="2"/>
    <x v="1"/>
    <s v="Email"/>
    <x v="2"/>
    <n v="1672.23"/>
    <n v="1672.23"/>
    <n v="1672.23"/>
    <s v="Customer_309"/>
    <x v="1"/>
    <n v="40"/>
    <x v="4"/>
    <x v="0"/>
    <n v="0"/>
    <n v="0"/>
    <n v="390.18699999999995"/>
    <n v="1170.5609999999999"/>
    <n v="1672.23"/>
    <n v="501.6690000000001"/>
    <n v="1.4285714285714286"/>
  </r>
  <r>
    <x v="308"/>
    <n v="200308"/>
    <d v="2023-12-11T00:00:00"/>
    <d v="2023-12-11T00:00:00"/>
    <n v="2023"/>
    <x v="8"/>
    <s v="Monday"/>
    <s v="C75888"/>
    <n v="75888"/>
    <s v="Printer"/>
    <x v="4"/>
    <n v="3"/>
    <n v="448.9"/>
    <n v="448.9"/>
    <s v="790 Main St"/>
    <s v="790"/>
    <s v="Main St"/>
    <s v="Debit Card"/>
    <x v="0"/>
    <s v="Returned"/>
    <x v="2"/>
    <s v="TRK98467398"/>
    <s v="98467398"/>
    <n v="7"/>
    <s v="SAVE10"/>
    <x v="0"/>
    <x v="0"/>
    <s v="Instagram"/>
    <x v="0"/>
    <n v="1346.7"/>
    <n v="1346.7"/>
    <n v="1346.6999999999998"/>
    <s v="Customer_310"/>
    <x v="0"/>
    <n v="60"/>
    <x v="1"/>
    <x v="0"/>
    <n v="0.1"/>
    <n v="134.67000000000002"/>
    <n v="314.22999999999996"/>
    <n v="942.68999999999983"/>
    <n v="1212.0299999999997"/>
    <n v="269.33999999999992"/>
    <n v="1.2857142857142856"/>
  </r>
  <r>
    <x v="309"/>
    <n v="200309"/>
    <d v="2023-10-03T00:00:00"/>
    <d v="2023-10-03T00:00:00"/>
    <n v="2023"/>
    <x v="3"/>
    <s v="Tuesday"/>
    <s v="C63153"/>
    <n v="63153"/>
    <s v="Chair"/>
    <x v="3"/>
    <n v="4"/>
    <n v="549.76"/>
    <n v="549.76"/>
    <s v="625 Main St"/>
    <s v="625"/>
    <s v="Main St"/>
    <s v="Debit Card"/>
    <x v="0"/>
    <s v="Delivered"/>
    <x v="3"/>
    <s v="TRK38033305"/>
    <s v="38033305"/>
    <n v="4"/>
    <s v="FREESHIP"/>
    <x v="1"/>
    <x v="0"/>
    <s v="Facebook"/>
    <x v="3"/>
    <n v="2199.04"/>
    <n v="2199.04"/>
    <n v="2199.04"/>
    <s v="Customer_311"/>
    <x v="0"/>
    <n v="42"/>
    <x v="5"/>
    <x v="1"/>
    <n v="0"/>
    <n v="0"/>
    <n v="384.83199999999999"/>
    <n v="1539.328"/>
    <n v="2199.04"/>
    <n v="659.71199999999999"/>
    <n v="1.4285714285714286"/>
  </r>
  <r>
    <x v="310"/>
    <n v="200310"/>
    <d v="2024-02-24T00:00:00"/>
    <d v="2024-02-24T00:00:00"/>
    <n v="2024"/>
    <x v="2"/>
    <s v="Saturday"/>
    <s v="C85863"/>
    <n v="85863"/>
    <s v="Printer"/>
    <x v="4"/>
    <n v="3"/>
    <n v="132.47999999999999"/>
    <n v="132.47999999999999"/>
    <s v="968 Main St"/>
    <s v="968"/>
    <s v="Main St"/>
    <s v="Online"/>
    <x v="1"/>
    <s v="Shipped"/>
    <x v="0"/>
    <s v="TRK16094218"/>
    <s v="16094218"/>
    <n v="4"/>
    <m/>
    <x v="2"/>
    <x v="1"/>
    <s v="Referral"/>
    <x v="1"/>
    <n v="397.43999999999988"/>
    <n v="397.43999999999988"/>
    <n v="397.43999999999994"/>
    <s v="Customer_312"/>
    <x v="0"/>
    <n v="47"/>
    <x v="0"/>
    <x v="0"/>
    <n v="0"/>
    <n v="0"/>
    <n v="92.73599999999999"/>
    <n v="278.20799999999997"/>
    <n v="397.43999999999994"/>
    <n v="119.23199999999997"/>
    <n v="1.4285714285714286"/>
  </r>
  <r>
    <x v="311"/>
    <n v="200311"/>
    <d v="2025-05-17T00:00:00"/>
    <d v="2025-05-17T00:00:00"/>
    <n v="2025"/>
    <x v="4"/>
    <s v="Saturday"/>
    <s v="C71698"/>
    <n v="71698"/>
    <s v="Desk"/>
    <x v="6"/>
    <n v="5"/>
    <n v="489.37"/>
    <n v="489.37"/>
    <s v="274 Main St"/>
    <s v="274"/>
    <s v="Main St"/>
    <s v="Online"/>
    <x v="1"/>
    <s v="Returned"/>
    <x v="2"/>
    <s v="TRK34786818"/>
    <s v="34786818"/>
    <n v="8"/>
    <m/>
    <x v="2"/>
    <x v="1"/>
    <s v="Instagram"/>
    <x v="0"/>
    <n v="2446.85"/>
    <n v="2446.85"/>
    <n v="2446.85"/>
    <s v="Customer_313"/>
    <x v="1"/>
    <n v="57"/>
    <x v="0"/>
    <x v="1"/>
    <n v="0"/>
    <n v="0"/>
    <n v="342.55899999999997"/>
    <n v="1712.7949999999998"/>
    <n v="2446.85"/>
    <n v="734.05500000000006"/>
    <n v="1.4285714285714286"/>
  </r>
  <r>
    <x v="312"/>
    <n v="200312"/>
    <d v="2025-05-24T00:00:00"/>
    <d v="2025-05-24T00:00:00"/>
    <n v="2025"/>
    <x v="4"/>
    <s v="Saturday"/>
    <s v="C35397"/>
    <n v="35397"/>
    <s v="Printer"/>
    <x v="4"/>
    <n v="5"/>
    <n v="66.31"/>
    <n v="66.31"/>
    <s v="579 Main St"/>
    <s v="579"/>
    <s v="Main St"/>
    <s v="Gift Card"/>
    <x v="3"/>
    <s v="Pending"/>
    <x v="4"/>
    <s v="TRK64742535"/>
    <s v="64742535"/>
    <n v="7"/>
    <s v="FREESHIP"/>
    <x v="1"/>
    <x v="0"/>
    <s v="Referral"/>
    <x v="1"/>
    <n v="331.55"/>
    <n v="331.55"/>
    <n v="331.55"/>
    <s v="Customer_314"/>
    <x v="0"/>
    <n v="33"/>
    <x v="4"/>
    <x v="0"/>
    <n v="0"/>
    <n v="0"/>
    <n v="46.417000000000002"/>
    <n v="232.08500000000001"/>
    <n v="331.55"/>
    <n v="99.465000000000003"/>
    <n v="1.4285714285714286"/>
  </r>
  <r>
    <x v="313"/>
    <n v="200313"/>
    <d v="2023-07-09T00:00:00"/>
    <d v="2023-07-09T00:00:00"/>
    <n v="2023"/>
    <x v="10"/>
    <s v="Sunday"/>
    <s v="C67687"/>
    <n v="67687"/>
    <s v="Chair"/>
    <x v="3"/>
    <n v="2"/>
    <n v="434.3"/>
    <n v="434.3"/>
    <s v="978 Main St"/>
    <s v="978"/>
    <s v="Main St"/>
    <s v="Cash"/>
    <x v="4"/>
    <s v="Delivered"/>
    <x v="3"/>
    <s v="TRK22838735"/>
    <s v="22838735"/>
    <n v="7"/>
    <s v="SAVE10"/>
    <x v="0"/>
    <x v="0"/>
    <s v="Instagram"/>
    <x v="0"/>
    <n v="868.6"/>
    <n v="868.6"/>
    <n v="868.6"/>
    <s v="Customer_315"/>
    <x v="1"/>
    <n v="24"/>
    <x v="1"/>
    <x v="1"/>
    <n v="0.1"/>
    <n v="86.860000000000014"/>
    <n v="304.01"/>
    <n v="608.02"/>
    <n v="781.74"/>
    <n v="173.72000000000003"/>
    <n v="1.2857142857142858"/>
  </r>
  <r>
    <x v="314"/>
    <n v="200314"/>
    <d v="2023-10-04T00:00:00"/>
    <d v="2023-10-04T00:00:00"/>
    <n v="2023"/>
    <x v="3"/>
    <s v="Wednesday"/>
    <s v="C29931"/>
    <n v="29931"/>
    <s v="Desk"/>
    <x v="6"/>
    <n v="4"/>
    <n v="153.09"/>
    <n v="153.09"/>
    <s v="540 Main St"/>
    <s v="540"/>
    <s v="Main St"/>
    <s v="Online"/>
    <x v="1"/>
    <s v="Delivered"/>
    <x v="3"/>
    <s v="TRK48712417"/>
    <s v="48712417"/>
    <n v="4"/>
    <s v="FREESHIP"/>
    <x v="1"/>
    <x v="0"/>
    <s v="Referral"/>
    <x v="1"/>
    <n v="612.36"/>
    <n v="612.36"/>
    <n v="612.36"/>
    <s v="Customer_316"/>
    <x v="0"/>
    <n v="34"/>
    <x v="2"/>
    <x v="1"/>
    <n v="0"/>
    <n v="0"/>
    <n v="107.163"/>
    <n v="428.65199999999999"/>
    <n v="612.36"/>
    <n v="183.70800000000003"/>
    <n v="1.4285714285714286"/>
  </r>
  <r>
    <x v="315"/>
    <n v="200315"/>
    <d v="2025-05-12T00:00:00"/>
    <d v="2025-05-12T00:00:00"/>
    <n v="2025"/>
    <x v="4"/>
    <s v="Monday"/>
    <s v="C59139"/>
    <n v="59139"/>
    <s v="Tablet"/>
    <x v="2"/>
    <n v="5"/>
    <n v="91.67"/>
    <n v="91.67"/>
    <s v="301 Main St"/>
    <s v="301"/>
    <s v="Main St"/>
    <s v="Online"/>
    <x v="1"/>
    <s v="Cancelled"/>
    <x v="1"/>
    <s v="TRK45507090"/>
    <s v="45507090"/>
    <n v="9"/>
    <s v="FREESHIP"/>
    <x v="1"/>
    <x v="0"/>
    <s v="Email"/>
    <x v="2"/>
    <n v="458.35"/>
    <n v="458.35"/>
    <n v="458.35"/>
    <s v="Customer_317"/>
    <x v="0"/>
    <n v="44"/>
    <x v="5"/>
    <x v="0"/>
    <n v="0"/>
    <n v="0"/>
    <n v="64.168999999999997"/>
    <n v="320.84499999999997"/>
    <n v="458.35"/>
    <n v="137.50500000000005"/>
    <n v="1.4285714285714288"/>
  </r>
  <r>
    <x v="316"/>
    <n v="200316"/>
    <d v="2023-10-02T00:00:00"/>
    <d v="2023-10-02T00:00:00"/>
    <n v="2023"/>
    <x v="3"/>
    <s v="Monday"/>
    <s v="C66078"/>
    <n v="66078"/>
    <s v="Desk"/>
    <x v="6"/>
    <n v="4"/>
    <n v="275.27999999999997"/>
    <n v="275.27999999999997"/>
    <s v="101 Main St"/>
    <s v="101"/>
    <s v="Main St"/>
    <s v="Gift Card"/>
    <x v="3"/>
    <s v="Shipped"/>
    <x v="0"/>
    <s v="TRK86474559"/>
    <s v="86474559"/>
    <n v="9"/>
    <s v="WINTER15"/>
    <x v="3"/>
    <x v="0"/>
    <s v="Facebook"/>
    <x v="3"/>
    <n v="1101.1199999999999"/>
    <n v="1101.1199999999999"/>
    <n v="1101.1199999999999"/>
    <s v="Customer_318"/>
    <x v="1"/>
    <n v="47"/>
    <x v="1"/>
    <x v="1"/>
    <n v="0.15"/>
    <n v="165.16799999999998"/>
    <n v="192.69599999999997"/>
    <n v="770.78399999999988"/>
    <n v="935.95199999999988"/>
    <n v="165.16800000000001"/>
    <n v="1.2142857142857144"/>
  </r>
  <r>
    <x v="317"/>
    <n v="200317"/>
    <d v="2023-04-10T00:00:00"/>
    <d v="2023-04-10T00:00:00"/>
    <n v="2023"/>
    <x v="6"/>
    <s v="Monday"/>
    <s v="C88370"/>
    <n v="88370"/>
    <s v="Monitor"/>
    <x v="0"/>
    <n v="2"/>
    <n v="139.94999999999999"/>
    <n v="139.94999999999999"/>
    <s v="339 Main St"/>
    <s v="339"/>
    <s v="Main St"/>
    <s v="Online"/>
    <x v="1"/>
    <s v="Returned"/>
    <x v="2"/>
    <s v="TRK22575151"/>
    <s v="22575151"/>
    <n v="5"/>
    <m/>
    <x v="2"/>
    <x v="1"/>
    <s v="Instagram"/>
    <x v="0"/>
    <n v="279.89999999999998"/>
    <n v="279.89999999999998"/>
    <n v="279.89999999999998"/>
    <s v="Customer_319"/>
    <x v="0"/>
    <n v="59"/>
    <x v="5"/>
    <x v="0"/>
    <n v="0"/>
    <n v="0"/>
    <n v="97.964999999999989"/>
    <n v="195.92999999999998"/>
    <n v="279.89999999999998"/>
    <n v="83.97"/>
    <n v="1.4285714285714286"/>
  </r>
  <r>
    <x v="318"/>
    <n v="200318"/>
    <d v="2024-07-27T00:00:00"/>
    <d v="2024-07-27T00:00:00"/>
    <n v="2024"/>
    <x v="10"/>
    <s v="Saturday"/>
    <s v="C93375"/>
    <n v="93375"/>
    <s v="Chair"/>
    <x v="3"/>
    <n v="3"/>
    <n v="148.72"/>
    <n v="148.72"/>
    <s v="317 Main St"/>
    <s v="317"/>
    <s v="Main St"/>
    <s v="Debit Card"/>
    <x v="0"/>
    <s v="Cancelled"/>
    <x v="1"/>
    <s v="TRK95706967"/>
    <s v="95706967"/>
    <n v="7"/>
    <s v="SAVE10"/>
    <x v="0"/>
    <x v="0"/>
    <s v="Google"/>
    <x v="4"/>
    <n v="446.16"/>
    <n v="446.16"/>
    <n v="446.15999999999997"/>
    <s v="Customer_320"/>
    <x v="0"/>
    <n v="35"/>
    <x v="0"/>
    <x v="1"/>
    <n v="0.1"/>
    <n v="44.616000000000007"/>
    <n v="104.104"/>
    <n v="312.31200000000001"/>
    <n v="401.54399999999998"/>
    <n v="89.231999999999971"/>
    <n v="1.2857142857142856"/>
  </r>
  <r>
    <x v="319"/>
    <n v="200319"/>
    <d v="2023-12-02T00:00:00"/>
    <d v="2023-12-02T00:00:00"/>
    <n v="2023"/>
    <x v="8"/>
    <s v="Saturday"/>
    <s v="C53049"/>
    <n v="53049"/>
    <s v="Laptop"/>
    <x v="5"/>
    <n v="2"/>
    <n v="563.05999999999995"/>
    <n v="563.05999999999995"/>
    <s v="413 Main St"/>
    <s v="413"/>
    <s v="Main St"/>
    <s v="Cash"/>
    <x v="4"/>
    <s v="Returned"/>
    <x v="2"/>
    <s v="TRK48974907"/>
    <s v="48974907"/>
    <n v="6"/>
    <m/>
    <x v="2"/>
    <x v="1"/>
    <s v="Instagram"/>
    <x v="0"/>
    <n v="1126.1199999999999"/>
    <n v="1126.1199999999999"/>
    <n v="1126.1199999999999"/>
    <s v="Customer_321"/>
    <x v="0"/>
    <n v="31"/>
    <x v="4"/>
    <x v="0"/>
    <n v="0"/>
    <n v="0"/>
    <n v="394.14199999999994"/>
    <n v="788.28399999999988"/>
    <n v="1126.1199999999999"/>
    <n v="337.83600000000001"/>
    <n v="1.4285714285714286"/>
  </r>
  <r>
    <x v="320"/>
    <n v="200320"/>
    <d v="2024-12-19T00:00:00"/>
    <d v="2024-12-19T00:00:00"/>
    <n v="2024"/>
    <x v="8"/>
    <s v="Thursday"/>
    <s v="C55590"/>
    <n v="55590"/>
    <s v="Printer"/>
    <x v="4"/>
    <n v="1"/>
    <n v="625.51"/>
    <n v="625.51"/>
    <s v="772 Main St"/>
    <s v="772"/>
    <s v="Main St"/>
    <s v="Credit Card"/>
    <x v="2"/>
    <s v="Shipped"/>
    <x v="0"/>
    <s v="TRK48792951"/>
    <s v="48792951"/>
    <n v="1"/>
    <s v="FREESHIP"/>
    <x v="1"/>
    <x v="0"/>
    <s v="Facebook"/>
    <x v="3"/>
    <n v="625.51"/>
    <n v="625.51"/>
    <n v="625.51"/>
    <s v="Customer_322"/>
    <x v="1"/>
    <n v="35"/>
    <x v="4"/>
    <x v="0"/>
    <n v="0"/>
    <n v="0"/>
    <n v="437.85699999999997"/>
    <n v="437.85699999999997"/>
    <n v="625.51"/>
    <n v="187.65300000000002"/>
    <n v="1.4285714285714286"/>
  </r>
  <r>
    <x v="321"/>
    <n v="200321"/>
    <d v="2023-08-09T00:00:00"/>
    <d v="2023-08-09T00:00:00"/>
    <n v="2023"/>
    <x v="1"/>
    <s v="Wednesday"/>
    <s v="C47086"/>
    <n v="47086"/>
    <s v="Phone"/>
    <x v="1"/>
    <n v="4"/>
    <n v="152.29"/>
    <n v="152.29"/>
    <s v="135 Main St"/>
    <s v="135"/>
    <s v="Main St"/>
    <s v="Debit Card"/>
    <x v="0"/>
    <s v="Cancelled"/>
    <x v="1"/>
    <s v="TRK44194358"/>
    <s v="44194358"/>
    <n v="6"/>
    <s v="WINTER15"/>
    <x v="3"/>
    <x v="0"/>
    <s v="Google"/>
    <x v="4"/>
    <n v="609.16"/>
    <n v="609.16"/>
    <n v="609.16"/>
    <s v="Customer_323"/>
    <x v="1"/>
    <n v="55"/>
    <x v="1"/>
    <x v="0"/>
    <n v="0.15"/>
    <n v="91.373999999999995"/>
    <n v="106.60299999999999"/>
    <n v="426.41199999999998"/>
    <n v="517.78599999999994"/>
    <n v="91.373999999999967"/>
    <n v="1.2142857142857142"/>
  </r>
  <r>
    <x v="322"/>
    <n v="200322"/>
    <d v="2024-06-14T00:00:00"/>
    <d v="2024-06-14T00:00:00"/>
    <n v="2024"/>
    <x v="5"/>
    <s v="Friday"/>
    <s v="C48646"/>
    <n v="48646"/>
    <s v="Phone"/>
    <x v="1"/>
    <n v="5"/>
    <n v="231.82"/>
    <n v="231.82"/>
    <s v="339 Main St"/>
    <s v="339"/>
    <s v="Main St"/>
    <s v="Debit Card"/>
    <x v="0"/>
    <s v="Delivered"/>
    <x v="3"/>
    <s v="TRK18233748"/>
    <s v="18233748"/>
    <n v="6"/>
    <s v="SAVE10"/>
    <x v="0"/>
    <x v="0"/>
    <s v="Facebook"/>
    <x v="3"/>
    <n v="1159.0999999999999"/>
    <n v="1159.0999999999999"/>
    <n v="1159.0999999999999"/>
    <s v="Customer_324"/>
    <x v="1"/>
    <n v="31"/>
    <x v="0"/>
    <x v="0"/>
    <n v="0.1"/>
    <n v="115.91"/>
    <n v="162.27399999999997"/>
    <n v="811.36999999999989"/>
    <n v="1043.1899999999998"/>
    <n v="231.81999999999994"/>
    <n v="1.2857142857142856"/>
  </r>
  <r>
    <x v="323"/>
    <n v="200323"/>
    <d v="2025-01-26T00:00:00"/>
    <d v="2025-01-26T00:00:00"/>
    <n v="2025"/>
    <x v="0"/>
    <s v="Sunday"/>
    <s v="C29416"/>
    <n v="29416"/>
    <s v="Laptop"/>
    <x v="5"/>
    <n v="1"/>
    <n v="150.16999999999999"/>
    <n v="150.16999999999999"/>
    <s v="414 Main St"/>
    <s v="414"/>
    <s v="Main St"/>
    <s v="Debit Card"/>
    <x v="0"/>
    <s v="Returned"/>
    <x v="2"/>
    <s v="TRK63820842"/>
    <s v="63820842"/>
    <n v="1"/>
    <s v="SAVE10"/>
    <x v="0"/>
    <x v="0"/>
    <s v="Referral"/>
    <x v="1"/>
    <n v="150.16999999999999"/>
    <n v="150.16999999999999"/>
    <n v="150.16999999999999"/>
    <s v="Customer_325"/>
    <x v="1"/>
    <n v="54"/>
    <x v="0"/>
    <x v="0"/>
    <n v="0.1"/>
    <n v="15.016999999999999"/>
    <n v="105.11899999999999"/>
    <n v="105.11899999999999"/>
    <n v="135.15299999999999"/>
    <n v="30.034000000000006"/>
    <n v="1.2857142857142858"/>
  </r>
  <r>
    <x v="324"/>
    <n v="200324"/>
    <d v="2024-06-13T00:00:00"/>
    <d v="2024-06-13T00:00:00"/>
    <n v="2024"/>
    <x v="5"/>
    <s v="Thursday"/>
    <s v="C13525"/>
    <n v="13525"/>
    <s v="Tablet"/>
    <x v="2"/>
    <n v="3"/>
    <n v="70.930000000000007"/>
    <n v="70.930000000000007"/>
    <s v="847 Main St"/>
    <s v="847"/>
    <s v="Main St"/>
    <s v="Debit Card"/>
    <x v="0"/>
    <s v="Returned"/>
    <x v="2"/>
    <s v="TRK70193221"/>
    <s v="70193221"/>
    <n v="5"/>
    <m/>
    <x v="2"/>
    <x v="1"/>
    <s v="Referral"/>
    <x v="1"/>
    <n v="212.79"/>
    <n v="212.79"/>
    <n v="212.79000000000002"/>
    <s v="Customer_326"/>
    <x v="0"/>
    <n v="31"/>
    <x v="3"/>
    <x v="0"/>
    <n v="0"/>
    <n v="0"/>
    <n v="49.651000000000003"/>
    <n v="148.953"/>
    <n v="212.79000000000002"/>
    <n v="63.837000000000018"/>
    <n v="1.4285714285714286"/>
  </r>
  <r>
    <x v="325"/>
    <n v="200325"/>
    <d v="2023-06-29T00:00:00"/>
    <d v="2023-06-29T00:00:00"/>
    <n v="2023"/>
    <x v="5"/>
    <s v="Thursday"/>
    <s v="C53545"/>
    <n v="53545"/>
    <s v="Desk"/>
    <x v="6"/>
    <n v="3"/>
    <n v="361.39"/>
    <n v="361.39"/>
    <s v="665 Main St"/>
    <s v="665"/>
    <s v="Main St"/>
    <s v="Credit Card"/>
    <x v="2"/>
    <s v="Shipped"/>
    <x v="0"/>
    <s v="TRK61123177"/>
    <s v="61123177"/>
    <n v="8"/>
    <m/>
    <x v="2"/>
    <x v="1"/>
    <s v="Referral"/>
    <x v="1"/>
    <n v="1084.17"/>
    <n v="1084.17"/>
    <n v="1084.17"/>
    <s v="Customer_327"/>
    <x v="1"/>
    <n v="49"/>
    <x v="2"/>
    <x v="1"/>
    <n v="0"/>
    <n v="0"/>
    <n v="252.97299999999998"/>
    <n v="758.91899999999998"/>
    <n v="1084.17"/>
    <n v="325.25100000000009"/>
    <n v="1.4285714285714286"/>
  </r>
  <r>
    <x v="326"/>
    <n v="200326"/>
    <d v="2024-07-01T00:00:00"/>
    <d v="2024-07-01T00:00:00"/>
    <n v="2024"/>
    <x v="10"/>
    <s v="Monday"/>
    <s v="C65986"/>
    <n v="65986"/>
    <s v="Laptop"/>
    <x v="5"/>
    <n v="5"/>
    <n v="670.48"/>
    <n v="670.48"/>
    <s v="273 Main St"/>
    <s v="273"/>
    <s v="Main St"/>
    <s v="Gift Card"/>
    <x v="3"/>
    <s v="Returned"/>
    <x v="2"/>
    <s v="TRK98353867"/>
    <s v="98353867"/>
    <n v="5"/>
    <s v="SAVE10"/>
    <x v="0"/>
    <x v="0"/>
    <s v="Facebook"/>
    <x v="3"/>
    <n v="3352.4"/>
    <n v="3352.4"/>
    <n v="3352.4"/>
    <s v="Customer_328"/>
    <x v="0"/>
    <n v="49"/>
    <x v="3"/>
    <x v="0"/>
    <n v="0.1"/>
    <n v="335.24"/>
    <n v="469.33599999999996"/>
    <n v="2346.6799999999998"/>
    <n v="3017.16"/>
    <n v="670.48"/>
    <n v="1.2857142857142858"/>
  </r>
  <r>
    <x v="327"/>
    <n v="200327"/>
    <d v="2023-07-25T00:00:00"/>
    <d v="2023-07-25T00:00:00"/>
    <n v="2023"/>
    <x v="10"/>
    <s v="Tuesday"/>
    <s v="C17302"/>
    <n v="17302"/>
    <s v="Phone"/>
    <x v="1"/>
    <n v="1"/>
    <n v="359.99"/>
    <n v="359.99"/>
    <s v="385 Main St"/>
    <s v="385"/>
    <s v="Main St"/>
    <s v="Gift Card"/>
    <x v="3"/>
    <s v="Cancelled"/>
    <x v="1"/>
    <s v="TRK43940016"/>
    <s v="43940016"/>
    <n v="5"/>
    <s v="SAVE10"/>
    <x v="0"/>
    <x v="0"/>
    <s v="Email"/>
    <x v="2"/>
    <n v="359.99"/>
    <n v="359.99"/>
    <n v="359.99"/>
    <s v="Customer_329"/>
    <x v="0"/>
    <n v="30"/>
    <x v="5"/>
    <x v="0"/>
    <n v="0.1"/>
    <n v="35.999000000000002"/>
    <n v="251.99299999999999"/>
    <n v="251.99299999999999"/>
    <n v="323.99099999999999"/>
    <n v="71.99799999999999"/>
    <n v="1.2857142857142856"/>
  </r>
  <r>
    <x v="328"/>
    <n v="200328"/>
    <d v="2023-02-28T00:00:00"/>
    <d v="2023-02-28T00:00:00"/>
    <n v="2023"/>
    <x v="2"/>
    <s v="Tuesday"/>
    <s v="C18404"/>
    <n v="18404"/>
    <s v="Tablet"/>
    <x v="2"/>
    <n v="5"/>
    <n v="674.04"/>
    <n v="674.04"/>
    <s v="546 Main St"/>
    <s v="546"/>
    <s v="Main St"/>
    <s v="Online"/>
    <x v="1"/>
    <s v="Cancelled"/>
    <x v="1"/>
    <s v="TRK89401624"/>
    <s v="89401624"/>
    <n v="7"/>
    <s v="SAVE10"/>
    <x v="0"/>
    <x v="0"/>
    <s v="Google"/>
    <x v="4"/>
    <n v="3370.2"/>
    <n v="3370.2"/>
    <n v="3370.2"/>
    <s v="Customer_330"/>
    <x v="0"/>
    <n v="29"/>
    <x v="0"/>
    <x v="0"/>
    <n v="0.1"/>
    <n v="337.02"/>
    <n v="471.82799999999992"/>
    <n v="2359.1399999999994"/>
    <n v="3033.18"/>
    <n v="674.04000000000042"/>
    <n v="1.285714285714286"/>
  </r>
  <r>
    <x v="329"/>
    <n v="200329"/>
    <d v="2024-12-25T00:00:00"/>
    <d v="2024-12-25T00:00:00"/>
    <n v="2024"/>
    <x v="8"/>
    <s v="Wednesday"/>
    <s v="C88371"/>
    <n v="88371"/>
    <s v="Chair"/>
    <x v="3"/>
    <n v="4"/>
    <n v="283.16000000000003"/>
    <n v="283.16000000000003"/>
    <s v="306 Main St"/>
    <s v="306"/>
    <s v="Main St"/>
    <s v="Credit Card"/>
    <x v="2"/>
    <s v="Shipped"/>
    <x v="0"/>
    <s v="TRK63224811"/>
    <s v="63224811"/>
    <n v="6"/>
    <m/>
    <x v="2"/>
    <x v="1"/>
    <s v="Google"/>
    <x v="4"/>
    <n v="1132.6400000000001"/>
    <n v="1132.6400000000001"/>
    <n v="1132.6400000000001"/>
    <s v="Customer_331"/>
    <x v="0"/>
    <n v="35"/>
    <x v="1"/>
    <x v="1"/>
    <n v="0"/>
    <n v="0"/>
    <n v="198.21200000000002"/>
    <n v="792.84800000000007"/>
    <n v="1132.6400000000001"/>
    <n v="339.79200000000003"/>
    <n v="1.4285714285714286"/>
  </r>
  <r>
    <x v="330"/>
    <n v="200330"/>
    <d v="2024-06-02T00:00:00"/>
    <d v="2024-06-02T00:00:00"/>
    <n v="2024"/>
    <x v="5"/>
    <s v="Sunday"/>
    <s v="C38068"/>
    <n v="38068"/>
    <s v="Desk"/>
    <x v="6"/>
    <n v="5"/>
    <n v="260.52999999999997"/>
    <n v="260.52999999999997"/>
    <s v="532 Main St"/>
    <s v="532"/>
    <s v="Main St"/>
    <s v="Gift Card"/>
    <x v="3"/>
    <s v="Pending"/>
    <x v="4"/>
    <s v="TRK54059198"/>
    <s v="54059198"/>
    <n v="5"/>
    <s v="SAVE10"/>
    <x v="0"/>
    <x v="0"/>
    <s v="Instagram"/>
    <x v="0"/>
    <n v="1302.6500000000001"/>
    <n v="1302.6500000000001"/>
    <n v="1302.6499999999999"/>
    <s v="Customer_332"/>
    <x v="1"/>
    <n v="46"/>
    <x v="1"/>
    <x v="1"/>
    <n v="0.1"/>
    <n v="130.26500000000001"/>
    <n v="182.37099999999998"/>
    <n v="911.8549999999999"/>
    <n v="1172.3849999999998"/>
    <n v="260.52999999999986"/>
    <n v="1.2857142857142856"/>
  </r>
  <r>
    <x v="331"/>
    <n v="200331"/>
    <d v="2023-04-15T00:00:00"/>
    <d v="2023-04-15T00:00:00"/>
    <n v="2023"/>
    <x v="6"/>
    <s v="Saturday"/>
    <s v="C78724"/>
    <n v="78724"/>
    <s v="Printer"/>
    <x v="4"/>
    <n v="3"/>
    <n v="422.13"/>
    <n v="422.13"/>
    <s v="187 Main St"/>
    <s v="187"/>
    <s v="Main St"/>
    <s v="Online"/>
    <x v="1"/>
    <s v="Delivered"/>
    <x v="3"/>
    <s v="TRK25703134"/>
    <s v="25703134"/>
    <n v="7"/>
    <s v="SAVE10"/>
    <x v="0"/>
    <x v="0"/>
    <s v="Facebook"/>
    <x v="3"/>
    <n v="1266.3900000000001"/>
    <n v="1266.3900000000001"/>
    <n v="1266.3899999999999"/>
    <s v="Customer_333"/>
    <x v="0"/>
    <n v="57"/>
    <x v="0"/>
    <x v="0"/>
    <n v="0.1"/>
    <n v="126.63900000000001"/>
    <n v="295.49099999999999"/>
    <n v="886.47299999999996"/>
    <n v="1139.7509999999997"/>
    <n v="253.27799999999979"/>
    <n v="1.2857142857142856"/>
  </r>
  <r>
    <x v="332"/>
    <n v="200332"/>
    <d v="2024-07-03T00:00:00"/>
    <d v="2024-07-03T00:00:00"/>
    <n v="2024"/>
    <x v="10"/>
    <s v="Wednesday"/>
    <s v="C26163"/>
    <n v="26163"/>
    <s v="Desk"/>
    <x v="6"/>
    <n v="5"/>
    <n v="125.02"/>
    <n v="125.02"/>
    <s v="607 Main St"/>
    <s v="607"/>
    <s v="Main St"/>
    <s v="Debit Card"/>
    <x v="0"/>
    <s v="Pending"/>
    <x v="4"/>
    <s v="TRK67499316"/>
    <s v="67499316"/>
    <n v="9"/>
    <s v="SAVE10"/>
    <x v="0"/>
    <x v="0"/>
    <s v="Google"/>
    <x v="4"/>
    <n v="625.1"/>
    <n v="625.1"/>
    <n v="625.1"/>
    <s v="Customer_334"/>
    <x v="1"/>
    <n v="36"/>
    <x v="5"/>
    <x v="1"/>
    <n v="0.1"/>
    <n v="62.510000000000005"/>
    <n v="87.513999999999996"/>
    <n v="437.57"/>
    <n v="562.59"/>
    <n v="125.02000000000004"/>
    <n v="1.2857142857142858"/>
  </r>
  <r>
    <x v="333"/>
    <n v="200333"/>
    <d v="2024-04-16T00:00:00"/>
    <d v="2024-04-16T00:00:00"/>
    <n v="2024"/>
    <x v="6"/>
    <s v="Tuesday"/>
    <s v="C87124"/>
    <n v="87124"/>
    <s v="Phone"/>
    <x v="1"/>
    <n v="1"/>
    <n v="198.51"/>
    <n v="198.51"/>
    <s v="818 Main St"/>
    <s v="818"/>
    <s v="Main St"/>
    <s v="Credit Card"/>
    <x v="2"/>
    <s v="Returned"/>
    <x v="2"/>
    <s v="TRK52086740"/>
    <s v="52086740"/>
    <n v="5"/>
    <s v="WINTER15"/>
    <x v="3"/>
    <x v="0"/>
    <s v="Instagram"/>
    <x v="0"/>
    <n v="198.51"/>
    <n v="198.51"/>
    <n v="198.51"/>
    <s v="Customer_335"/>
    <x v="0"/>
    <n v="22"/>
    <x v="1"/>
    <x v="0"/>
    <n v="0.15"/>
    <n v="29.776499999999999"/>
    <n v="138.95699999999999"/>
    <n v="138.95699999999999"/>
    <n v="168.73349999999999"/>
    <n v="29.776499999999999"/>
    <n v="1.2142857142857142"/>
  </r>
  <r>
    <x v="334"/>
    <n v="200334"/>
    <d v="2024-03-26T00:00:00"/>
    <d v="2024-03-26T00:00:00"/>
    <n v="2024"/>
    <x v="9"/>
    <s v="Tuesday"/>
    <s v="C90348"/>
    <n v="90348"/>
    <s v="Chair"/>
    <x v="3"/>
    <n v="4"/>
    <n v="224.75"/>
    <n v="224.75"/>
    <s v="728 Main St"/>
    <s v="728"/>
    <s v="Main St"/>
    <s v="Online"/>
    <x v="1"/>
    <s v="Delivered"/>
    <x v="3"/>
    <s v="TRK20635777"/>
    <s v="20635777"/>
    <n v="7"/>
    <s v="WINTER15"/>
    <x v="3"/>
    <x v="0"/>
    <s v="Facebook"/>
    <x v="3"/>
    <n v="899"/>
    <n v="899"/>
    <n v="899"/>
    <s v="Customer_336"/>
    <x v="1"/>
    <n v="59"/>
    <x v="2"/>
    <x v="1"/>
    <n v="0.15"/>
    <n v="134.85"/>
    <n v="157.32499999999999"/>
    <n v="629.29999999999995"/>
    <n v="764.15"/>
    <n v="134.85000000000002"/>
    <n v="1.2142857142857144"/>
  </r>
  <r>
    <x v="335"/>
    <n v="200335"/>
    <d v="2025-03-03T00:00:00"/>
    <d v="2025-03-03T00:00:00"/>
    <n v="2025"/>
    <x v="9"/>
    <s v="Monday"/>
    <s v="C58721"/>
    <n v="58721"/>
    <s v="Tablet"/>
    <x v="2"/>
    <n v="3"/>
    <n v="205.86"/>
    <n v="205.86"/>
    <s v="978 Main St"/>
    <s v="978"/>
    <s v="Main St"/>
    <s v="Gift Card"/>
    <x v="3"/>
    <s v="Shipped"/>
    <x v="0"/>
    <s v="TRK34801199"/>
    <s v="34801199"/>
    <n v="4"/>
    <m/>
    <x v="2"/>
    <x v="1"/>
    <s v="Email"/>
    <x v="2"/>
    <n v="617.58000000000004"/>
    <n v="617.58000000000004"/>
    <n v="617.58000000000004"/>
    <s v="Customer_337"/>
    <x v="0"/>
    <n v="50"/>
    <x v="0"/>
    <x v="0"/>
    <n v="0"/>
    <n v="0"/>
    <n v="144.102"/>
    <n v="432.30600000000004"/>
    <n v="617.58000000000004"/>
    <n v="185.274"/>
    <n v="1.4285714285714286"/>
  </r>
  <r>
    <x v="336"/>
    <n v="200336"/>
    <d v="2023-12-29T00:00:00"/>
    <d v="2023-12-29T00:00:00"/>
    <n v="2023"/>
    <x v="8"/>
    <s v="Friday"/>
    <s v="C88174"/>
    <n v="88174"/>
    <s v="Laptop"/>
    <x v="5"/>
    <n v="1"/>
    <n v="18.2"/>
    <n v="18.2"/>
    <s v="441 Main St"/>
    <s v="441"/>
    <s v="Main St"/>
    <s v="Debit Card"/>
    <x v="0"/>
    <s v="Pending"/>
    <x v="4"/>
    <s v="TRK10143345"/>
    <s v="10143345"/>
    <n v="4"/>
    <s v="SAVE10"/>
    <x v="0"/>
    <x v="0"/>
    <s v="Instagram"/>
    <x v="0"/>
    <n v="18.2"/>
    <n v="18.2"/>
    <n v="18.2"/>
    <s v="Customer_338"/>
    <x v="0"/>
    <n v="38"/>
    <x v="1"/>
    <x v="0"/>
    <n v="0.1"/>
    <n v="1.82"/>
    <n v="12.739999999999998"/>
    <n v="12.739999999999998"/>
    <n v="16.38"/>
    <n v="3.6400000000000006"/>
    <n v="1.2857142857142858"/>
  </r>
  <r>
    <x v="337"/>
    <n v="200337"/>
    <d v="2023-05-29T00:00:00"/>
    <d v="2023-05-29T00:00:00"/>
    <n v="2023"/>
    <x v="4"/>
    <s v="Monday"/>
    <s v="C77763"/>
    <n v="77763"/>
    <s v="Tablet"/>
    <x v="2"/>
    <n v="3"/>
    <n v="502.77"/>
    <n v="502.77"/>
    <s v="599 Main St"/>
    <s v="599"/>
    <s v="Main St"/>
    <s v="Debit Card"/>
    <x v="0"/>
    <s v="Returned"/>
    <x v="2"/>
    <s v="TRK66980447"/>
    <s v="66980447"/>
    <n v="8"/>
    <s v="WINTER15"/>
    <x v="3"/>
    <x v="0"/>
    <s v="Email"/>
    <x v="2"/>
    <n v="1508.31"/>
    <n v="1508.31"/>
    <n v="1508.31"/>
    <s v="Customer_339"/>
    <x v="0"/>
    <n v="28"/>
    <x v="1"/>
    <x v="0"/>
    <n v="0.15"/>
    <n v="226.2465"/>
    <n v="351.93899999999996"/>
    <n v="1055.817"/>
    <n v="1282.0635"/>
    <n v="226.24649999999997"/>
    <n v="1.2142857142857142"/>
  </r>
  <r>
    <x v="338"/>
    <n v="200338"/>
    <d v="2023-11-08T00:00:00"/>
    <d v="2023-11-08T00:00:00"/>
    <n v="2023"/>
    <x v="7"/>
    <s v="Wednesday"/>
    <s v="C53627"/>
    <n v="53627"/>
    <s v="Phone"/>
    <x v="1"/>
    <n v="5"/>
    <n v="305.49"/>
    <n v="305.49"/>
    <s v="704 Main St"/>
    <s v="704"/>
    <s v="Main St"/>
    <s v="Debit Card"/>
    <x v="0"/>
    <s v="Shipped"/>
    <x v="0"/>
    <s v="TRK64112352"/>
    <s v="64112352"/>
    <n v="10"/>
    <m/>
    <x v="2"/>
    <x v="1"/>
    <s v="Referral"/>
    <x v="1"/>
    <n v="1527.45"/>
    <n v="1527.45"/>
    <n v="1527.45"/>
    <s v="Customer_340"/>
    <x v="0"/>
    <n v="20"/>
    <x v="2"/>
    <x v="0"/>
    <n v="0"/>
    <n v="0"/>
    <n v="213.84299999999999"/>
    <n v="1069.2149999999999"/>
    <n v="1527.45"/>
    <n v="458.23500000000013"/>
    <n v="1.4285714285714288"/>
  </r>
  <r>
    <x v="339"/>
    <n v="200339"/>
    <d v="2024-04-10T00:00:00"/>
    <d v="2024-04-10T00:00:00"/>
    <n v="2024"/>
    <x v="6"/>
    <s v="Wednesday"/>
    <s v="C84563"/>
    <n v="84563"/>
    <s v="Printer"/>
    <x v="4"/>
    <n v="2"/>
    <n v="236.33"/>
    <n v="236.33"/>
    <s v="398 Main St"/>
    <s v="398"/>
    <s v="Main St"/>
    <s v="Online"/>
    <x v="1"/>
    <s v="Pending"/>
    <x v="4"/>
    <s v="TRK62422797"/>
    <s v="62422797"/>
    <n v="3"/>
    <s v="SAVE10"/>
    <x v="0"/>
    <x v="0"/>
    <s v="Instagram"/>
    <x v="0"/>
    <n v="472.66"/>
    <n v="472.66"/>
    <n v="472.66"/>
    <s v="Customer_341"/>
    <x v="1"/>
    <n v="21"/>
    <x v="2"/>
    <x v="0"/>
    <n v="0.1"/>
    <n v="47.266000000000005"/>
    <n v="165.43100000000001"/>
    <n v="330.86200000000002"/>
    <n v="425.39400000000001"/>
    <n v="94.531999999999982"/>
    <n v="1.2857142857142856"/>
  </r>
  <r>
    <x v="340"/>
    <n v="200340"/>
    <d v="2023-04-23T00:00:00"/>
    <d v="2023-04-23T00:00:00"/>
    <n v="2023"/>
    <x v="6"/>
    <s v="Sunday"/>
    <s v="C76207"/>
    <n v="76207"/>
    <s v="Laptop"/>
    <x v="5"/>
    <n v="5"/>
    <n v="521.25"/>
    <n v="521.25"/>
    <s v="826 Main St"/>
    <s v="826"/>
    <s v="Main St"/>
    <s v="Cash"/>
    <x v="4"/>
    <s v="Cancelled"/>
    <x v="1"/>
    <s v="TRK25569378"/>
    <s v="25569378"/>
    <n v="8"/>
    <m/>
    <x v="2"/>
    <x v="1"/>
    <s v="Email"/>
    <x v="2"/>
    <n v="2606.25"/>
    <n v="2606.25"/>
    <n v="2606.25"/>
    <s v="Customer_342"/>
    <x v="0"/>
    <n v="28"/>
    <x v="1"/>
    <x v="0"/>
    <n v="0"/>
    <n v="0"/>
    <n v="364.875"/>
    <n v="1824.375"/>
    <n v="2606.25"/>
    <n v="781.875"/>
    <n v="1.4285714285714286"/>
  </r>
  <r>
    <x v="341"/>
    <n v="200341"/>
    <d v="2024-09-23T00:00:00"/>
    <d v="2024-09-23T00:00:00"/>
    <n v="2024"/>
    <x v="11"/>
    <s v="Monday"/>
    <s v="C94671"/>
    <n v="94671"/>
    <s v="Tablet"/>
    <x v="2"/>
    <n v="1"/>
    <n v="167.15"/>
    <n v="167.15"/>
    <s v="293 Main St"/>
    <s v="293"/>
    <s v="Main St"/>
    <s v="Gift Card"/>
    <x v="3"/>
    <s v="Shipped"/>
    <x v="0"/>
    <s v="TRK61357272"/>
    <s v="61357272"/>
    <n v="5"/>
    <s v="WINTER15"/>
    <x v="3"/>
    <x v="0"/>
    <s v="Email"/>
    <x v="2"/>
    <n v="167.15"/>
    <n v="167.15"/>
    <n v="167.15"/>
    <s v="Customer_343"/>
    <x v="0"/>
    <n v="24"/>
    <x v="3"/>
    <x v="0"/>
    <n v="0.15"/>
    <n v="25.072500000000002"/>
    <n v="117.005"/>
    <n v="117.005"/>
    <n v="142.07750000000001"/>
    <n v="25.072500000000019"/>
    <n v="1.2142857142857144"/>
  </r>
  <r>
    <x v="342"/>
    <n v="200342"/>
    <d v="2025-06-24T00:00:00"/>
    <d v="2025-06-24T00:00:00"/>
    <n v="2025"/>
    <x v="5"/>
    <s v="Tuesday"/>
    <s v="C69994"/>
    <n v="69994"/>
    <s v="Monitor"/>
    <x v="0"/>
    <n v="5"/>
    <n v="466.42"/>
    <n v="466.42"/>
    <s v="619 Main St"/>
    <s v="619"/>
    <s v="Main St"/>
    <s v="Gift Card"/>
    <x v="3"/>
    <s v="Returned"/>
    <x v="2"/>
    <s v="TRK95935805"/>
    <s v="95935805"/>
    <n v="5"/>
    <m/>
    <x v="2"/>
    <x v="1"/>
    <s v="Referral"/>
    <x v="1"/>
    <n v="2332.1"/>
    <n v="2332.1"/>
    <n v="2332.1"/>
    <s v="Customer_344"/>
    <x v="0"/>
    <n v="44"/>
    <x v="5"/>
    <x v="0"/>
    <n v="0"/>
    <n v="0"/>
    <n v="326.49399999999997"/>
    <n v="1632.4699999999998"/>
    <n v="2332.1"/>
    <n v="699.63000000000011"/>
    <n v="1.4285714285714286"/>
  </r>
  <r>
    <x v="343"/>
    <n v="200343"/>
    <d v="2023-02-26T00:00:00"/>
    <d v="2023-02-26T00:00:00"/>
    <n v="2023"/>
    <x v="2"/>
    <s v="Sunday"/>
    <s v="C64638"/>
    <n v="64638"/>
    <s v="Printer"/>
    <x v="4"/>
    <n v="1"/>
    <n v="527.57000000000005"/>
    <n v="527.57000000000005"/>
    <s v="919 Main St"/>
    <s v="919"/>
    <s v="Main St"/>
    <s v="Debit Card"/>
    <x v="0"/>
    <s v="Pending"/>
    <x v="4"/>
    <s v="TRK64087938"/>
    <s v="64087938"/>
    <n v="3"/>
    <s v="FREESHIP"/>
    <x v="1"/>
    <x v="0"/>
    <s v="Facebook"/>
    <x v="3"/>
    <n v="527.57000000000005"/>
    <n v="527.57000000000005"/>
    <n v="527.57000000000005"/>
    <s v="Customer_345"/>
    <x v="0"/>
    <n v="39"/>
    <x v="0"/>
    <x v="0"/>
    <n v="0"/>
    <n v="0"/>
    <n v="369.29900000000004"/>
    <n v="369.29900000000004"/>
    <n v="527.57000000000005"/>
    <n v="158.27100000000002"/>
    <n v="1.4285714285714286"/>
  </r>
  <r>
    <x v="344"/>
    <n v="200344"/>
    <d v="2025-03-06T00:00:00"/>
    <d v="2025-03-06T00:00:00"/>
    <n v="2025"/>
    <x v="9"/>
    <s v="Thursday"/>
    <s v="C95623"/>
    <n v="95623"/>
    <s v="Tablet"/>
    <x v="2"/>
    <n v="3"/>
    <n v="623.34"/>
    <n v="623.34"/>
    <s v="248 Main St"/>
    <s v="248"/>
    <s v="Main St"/>
    <s v="Online"/>
    <x v="1"/>
    <s v="Cancelled"/>
    <x v="1"/>
    <s v="TRK67558189"/>
    <s v="67558189"/>
    <n v="3"/>
    <s v="SAVE10"/>
    <x v="0"/>
    <x v="0"/>
    <s v="Instagram"/>
    <x v="0"/>
    <n v="1870.02"/>
    <n v="1870.02"/>
    <n v="1870.02"/>
    <s v="Customer_346"/>
    <x v="1"/>
    <n v="20"/>
    <x v="3"/>
    <x v="0"/>
    <n v="0.1"/>
    <n v="187.00200000000001"/>
    <n v="436.33800000000002"/>
    <n v="1309.0140000000001"/>
    <n v="1683.018"/>
    <n v="374.00399999999991"/>
    <n v="1.2857142857142856"/>
  </r>
  <r>
    <x v="345"/>
    <n v="200345"/>
    <d v="2023-12-07T00:00:00"/>
    <d v="2023-12-07T00:00:00"/>
    <n v="2023"/>
    <x v="8"/>
    <s v="Thursday"/>
    <s v="C24751"/>
    <n v="24751"/>
    <s v="Tablet"/>
    <x v="2"/>
    <n v="5"/>
    <n v="501.26"/>
    <n v="501.26"/>
    <s v="259 Main St"/>
    <s v="259"/>
    <s v="Main St"/>
    <s v="Gift Card"/>
    <x v="3"/>
    <s v="Shipped"/>
    <x v="0"/>
    <s v="TRK37285406"/>
    <s v="37285406"/>
    <n v="10"/>
    <s v="FREESHIP"/>
    <x v="1"/>
    <x v="0"/>
    <s v="Referral"/>
    <x v="1"/>
    <n v="2506.3000000000002"/>
    <n v="2506.3000000000002"/>
    <n v="2506.3000000000002"/>
    <s v="Customer_347"/>
    <x v="1"/>
    <n v="28"/>
    <x v="2"/>
    <x v="0"/>
    <n v="0"/>
    <n v="0"/>
    <n v="350.88199999999995"/>
    <n v="1754.4099999999999"/>
    <n v="2506.3000000000002"/>
    <n v="751.89000000000033"/>
    <n v="1.4285714285714288"/>
  </r>
  <r>
    <x v="346"/>
    <n v="200346"/>
    <d v="2024-12-06T00:00:00"/>
    <d v="2024-12-06T00:00:00"/>
    <n v="2024"/>
    <x v="8"/>
    <s v="Friday"/>
    <s v="C31764"/>
    <n v="31764"/>
    <s v="Tablet"/>
    <x v="2"/>
    <n v="1"/>
    <n v="655.09"/>
    <n v="655.09"/>
    <s v="876 Main St"/>
    <s v="876"/>
    <s v="Main St"/>
    <s v="Cash"/>
    <x v="4"/>
    <s v="Pending"/>
    <x v="4"/>
    <s v="TRK44680433"/>
    <s v="44680433"/>
    <n v="6"/>
    <m/>
    <x v="2"/>
    <x v="1"/>
    <s v="Referral"/>
    <x v="1"/>
    <n v="655.09"/>
    <n v="655.09"/>
    <n v="655.09"/>
    <s v="Customer_348"/>
    <x v="0"/>
    <n v="39"/>
    <x v="0"/>
    <x v="0"/>
    <n v="0"/>
    <n v="0"/>
    <n v="458.56299999999999"/>
    <n v="458.56299999999999"/>
    <n v="655.09"/>
    <n v="196.52700000000004"/>
    <n v="1.4285714285714286"/>
  </r>
  <r>
    <x v="347"/>
    <n v="200347"/>
    <d v="2024-02-03T00:00:00"/>
    <d v="2024-02-03T00:00:00"/>
    <n v="2024"/>
    <x v="2"/>
    <s v="Saturday"/>
    <s v="C83556"/>
    <n v="83556"/>
    <s v="Printer"/>
    <x v="4"/>
    <n v="4"/>
    <n v="264.79000000000002"/>
    <n v="264.79000000000002"/>
    <s v="380 Main St"/>
    <s v="380"/>
    <s v="Main St"/>
    <s v="Credit Card"/>
    <x v="2"/>
    <s v="Pending"/>
    <x v="4"/>
    <s v="TRK21109187"/>
    <s v="21109187"/>
    <n v="5"/>
    <s v="SAVE10"/>
    <x v="0"/>
    <x v="0"/>
    <s v="Google"/>
    <x v="4"/>
    <n v="1059.1600000000001"/>
    <n v="1059.1600000000001"/>
    <n v="1059.1600000000001"/>
    <s v="Customer_349"/>
    <x v="0"/>
    <n v="25"/>
    <x v="1"/>
    <x v="0"/>
    <n v="0.1"/>
    <n v="105.91600000000001"/>
    <n v="185.35300000000001"/>
    <n v="741.41200000000003"/>
    <n v="953.24400000000003"/>
    <n v="211.83199999999999"/>
    <n v="1.2857142857142856"/>
  </r>
  <r>
    <x v="348"/>
    <n v="200348"/>
    <d v="2024-03-13T00:00:00"/>
    <d v="2024-03-13T00:00:00"/>
    <n v="2024"/>
    <x v="9"/>
    <s v="Wednesday"/>
    <s v="C24369"/>
    <n v="24369"/>
    <s v="Laptop"/>
    <x v="5"/>
    <n v="3"/>
    <n v="359.73"/>
    <n v="359.73"/>
    <s v="885 Main St"/>
    <s v="885"/>
    <s v="Main St"/>
    <s v="Debit Card"/>
    <x v="0"/>
    <s v="Returned"/>
    <x v="2"/>
    <s v="TRK72633998"/>
    <s v="72633998"/>
    <n v="7"/>
    <s v="FREESHIP"/>
    <x v="1"/>
    <x v="0"/>
    <s v="Email"/>
    <x v="2"/>
    <n v="1079.19"/>
    <n v="1079.19"/>
    <n v="1079.19"/>
    <s v="Customer_350"/>
    <x v="1"/>
    <n v="34"/>
    <x v="4"/>
    <x v="0"/>
    <n v="0"/>
    <n v="0"/>
    <n v="251.81100000000001"/>
    <n v="755.43299999999999"/>
    <n v="1079.19"/>
    <n v="323.75700000000006"/>
    <n v="1.4285714285714286"/>
  </r>
  <r>
    <x v="349"/>
    <n v="200349"/>
    <d v="2023-11-30T00:00:00"/>
    <d v="2023-11-30T00:00:00"/>
    <n v="2023"/>
    <x v="7"/>
    <s v="Thursday"/>
    <s v="C39648"/>
    <n v="39648"/>
    <s v="Chair"/>
    <x v="3"/>
    <n v="1"/>
    <n v="465.33"/>
    <n v="465.33"/>
    <s v="824 Main St"/>
    <s v="824"/>
    <s v="Main St"/>
    <s v="Gift Card"/>
    <x v="3"/>
    <s v="Delivered"/>
    <x v="3"/>
    <s v="TRK56016905"/>
    <s v="56016905"/>
    <n v="2"/>
    <s v="FREESHIP"/>
    <x v="1"/>
    <x v="0"/>
    <s v="Google"/>
    <x v="4"/>
    <n v="465.33"/>
    <n v="465.33"/>
    <n v="465.33"/>
    <s v="Customer_351"/>
    <x v="1"/>
    <n v="25"/>
    <x v="0"/>
    <x v="1"/>
    <n v="0"/>
    <n v="0"/>
    <n v="325.73099999999999"/>
    <n v="325.73099999999999"/>
    <n v="465.33"/>
    <n v="139.59899999999999"/>
    <n v="1.4285714285714286"/>
  </r>
  <r>
    <x v="350"/>
    <n v="200350"/>
    <d v="2023-06-03T00:00:00"/>
    <d v="2023-06-03T00:00:00"/>
    <n v="2023"/>
    <x v="5"/>
    <s v="Saturday"/>
    <s v="C13296"/>
    <n v="13296"/>
    <s v="Chair"/>
    <x v="3"/>
    <n v="2"/>
    <n v="54.41"/>
    <n v="54.41"/>
    <s v="495 Main St"/>
    <s v="495"/>
    <s v="Main St"/>
    <s v="Online"/>
    <x v="1"/>
    <s v="Shipped"/>
    <x v="0"/>
    <s v="TRK60127216"/>
    <s v="60127216"/>
    <n v="6"/>
    <m/>
    <x v="2"/>
    <x v="1"/>
    <s v="Instagram"/>
    <x v="0"/>
    <n v="108.82"/>
    <n v="108.82"/>
    <n v="108.82"/>
    <s v="Customer_352"/>
    <x v="1"/>
    <n v="42"/>
    <x v="4"/>
    <x v="1"/>
    <n v="0"/>
    <n v="0"/>
    <n v="38.086999999999996"/>
    <n v="76.173999999999992"/>
    <n v="108.82"/>
    <n v="32.646000000000001"/>
    <n v="1.4285714285714286"/>
  </r>
  <r>
    <x v="351"/>
    <n v="200351"/>
    <d v="2025-02-15T00:00:00"/>
    <d v="2025-02-15T00:00:00"/>
    <n v="2025"/>
    <x v="2"/>
    <s v="Saturday"/>
    <s v="C94248"/>
    <n v="94248"/>
    <s v="Laptop"/>
    <x v="5"/>
    <n v="1"/>
    <n v="64.66"/>
    <n v="64.66"/>
    <s v="494 Main St"/>
    <s v="494"/>
    <s v="Main St"/>
    <s v="Debit Card"/>
    <x v="0"/>
    <s v="Delivered"/>
    <x v="3"/>
    <s v="TRK89406816"/>
    <s v="89406816"/>
    <n v="4"/>
    <m/>
    <x v="2"/>
    <x v="1"/>
    <s v="Instagram"/>
    <x v="0"/>
    <n v="64.66"/>
    <n v="64.66"/>
    <n v="64.66"/>
    <s v="Customer_353"/>
    <x v="1"/>
    <n v="56"/>
    <x v="4"/>
    <x v="0"/>
    <n v="0"/>
    <n v="0"/>
    <n v="45.261999999999993"/>
    <n v="45.261999999999993"/>
    <n v="64.66"/>
    <n v="19.398000000000003"/>
    <n v="1.4285714285714286"/>
  </r>
  <r>
    <x v="352"/>
    <n v="200352"/>
    <d v="2023-08-31T00:00:00"/>
    <d v="2023-08-31T00:00:00"/>
    <n v="2023"/>
    <x v="1"/>
    <s v="Thursday"/>
    <s v="C26637"/>
    <n v="26637"/>
    <s v="Chair"/>
    <x v="3"/>
    <n v="5"/>
    <n v="173.96"/>
    <n v="173.96"/>
    <s v="995 Main St"/>
    <s v="995"/>
    <s v="Main St"/>
    <s v="Debit Card"/>
    <x v="0"/>
    <s v="Pending"/>
    <x v="4"/>
    <s v="TRK59546992"/>
    <s v="59546992"/>
    <n v="8"/>
    <s v="WINTER15"/>
    <x v="3"/>
    <x v="0"/>
    <s v="Instagram"/>
    <x v="0"/>
    <n v="869.80000000000007"/>
    <n v="869.80000000000007"/>
    <n v="869.80000000000007"/>
    <s v="Customer_354"/>
    <x v="0"/>
    <n v="50"/>
    <x v="3"/>
    <x v="1"/>
    <n v="0.15"/>
    <n v="130.47"/>
    <n v="121.77199999999999"/>
    <n v="608.8599999999999"/>
    <n v="739.33"/>
    <n v="130.47000000000014"/>
    <n v="1.2142857142857146"/>
  </r>
  <r>
    <x v="353"/>
    <n v="200353"/>
    <d v="2025-03-28T00:00:00"/>
    <d v="2025-03-28T00:00:00"/>
    <n v="2025"/>
    <x v="9"/>
    <s v="Friday"/>
    <s v="C16012"/>
    <n v="16012"/>
    <s v="Tablet"/>
    <x v="2"/>
    <n v="1"/>
    <n v="630.82000000000005"/>
    <n v="630.82000000000005"/>
    <s v="171 Main St"/>
    <s v="171"/>
    <s v="Main St"/>
    <s v="Online"/>
    <x v="1"/>
    <s v="Delivered"/>
    <x v="3"/>
    <s v="TRK15195225"/>
    <s v="15195225"/>
    <n v="5"/>
    <s v="FREESHIP"/>
    <x v="1"/>
    <x v="0"/>
    <s v="Google"/>
    <x v="4"/>
    <n v="630.82000000000005"/>
    <n v="630.82000000000005"/>
    <n v="630.82000000000005"/>
    <s v="Customer_355"/>
    <x v="0"/>
    <n v="41"/>
    <x v="2"/>
    <x v="0"/>
    <n v="0"/>
    <n v="0"/>
    <n v="441.57400000000001"/>
    <n v="441.57400000000001"/>
    <n v="630.82000000000005"/>
    <n v="189.24600000000004"/>
    <n v="1.4285714285714286"/>
  </r>
  <r>
    <x v="354"/>
    <n v="200354"/>
    <d v="2023-07-11T00:00:00"/>
    <d v="2023-07-11T00:00:00"/>
    <n v="2023"/>
    <x v="10"/>
    <s v="Tuesday"/>
    <s v="C31772"/>
    <n v="31772"/>
    <s v="Phone"/>
    <x v="1"/>
    <n v="1"/>
    <n v="693.41"/>
    <n v="693.41"/>
    <s v="992 Main St"/>
    <s v="992"/>
    <s v="Main St"/>
    <s v="Debit Card"/>
    <x v="0"/>
    <s v="Shipped"/>
    <x v="0"/>
    <s v="TRK11970357"/>
    <s v="11970357"/>
    <n v="4"/>
    <m/>
    <x v="2"/>
    <x v="1"/>
    <s v="Instagram"/>
    <x v="0"/>
    <n v="693.41"/>
    <n v="693.41"/>
    <n v="693.41"/>
    <s v="Customer_356"/>
    <x v="0"/>
    <n v="54"/>
    <x v="2"/>
    <x v="0"/>
    <n v="0"/>
    <n v="0"/>
    <n v="485.38699999999994"/>
    <n v="485.38699999999994"/>
    <n v="693.41"/>
    <n v="208.02300000000002"/>
    <n v="1.4285714285714286"/>
  </r>
  <r>
    <x v="355"/>
    <n v="200355"/>
    <d v="2025-06-03T00:00:00"/>
    <d v="2025-06-03T00:00:00"/>
    <n v="2025"/>
    <x v="5"/>
    <s v="Tuesday"/>
    <s v="C18353"/>
    <n v="18353"/>
    <s v="Tablet"/>
    <x v="2"/>
    <n v="3"/>
    <n v="433.33"/>
    <n v="433.33"/>
    <s v="677 Main St"/>
    <s v="677"/>
    <s v="Main St"/>
    <s v="Credit Card"/>
    <x v="2"/>
    <s v="Cancelled"/>
    <x v="1"/>
    <s v="TRK78766533"/>
    <s v="78766533"/>
    <n v="4"/>
    <s v="FREESHIP"/>
    <x v="1"/>
    <x v="0"/>
    <s v="Referral"/>
    <x v="1"/>
    <n v="1299.99"/>
    <n v="1299.99"/>
    <n v="1299.99"/>
    <s v="Customer_357"/>
    <x v="1"/>
    <n v="21"/>
    <x v="4"/>
    <x v="0"/>
    <n v="0"/>
    <n v="0"/>
    <n v="303.33099999999996"/>
    <n v="909.99299999999994"/>
    <n v="1299.99"/>
    <n v="389.99700000000007"/>
    <n v="1.4285714285714286"/>
  </r>
  <r>
    <x v="356"/>
    <n v="200356"/>
    <d v="2023-05-06T00:00:00"/>
    <d v="2023-05-06T00:00:00"/>
    <n v="2023"/>
    <x v="4"/>
    <s v="Saturday"/>
    <s v="C26966"/>
    <n v="26966"/>
    <s v="Printer"/>
    <x v="4"/>
    <n v="5"/>
    <n v="374.58"/>
    <n v="374.58"/>
    <s v="907 Main St"/>
    <s v="907"/>
    <s v="Main St"/>
    <s v="Gift Card"/>
    <x v="3"/>
    <s v="Cancelled"/>
    <x v="1"/>
    <s v="TRK83889574"/>
    <s v="83889574"/>
    <n v="10"/>
    <s v="FREESHIP"/>
    <x v="1"/>
    <x v="0"/>
    <s v="Instagram"/>
    <x v="0"/>
    <n v="1872.9"/>
    <n v="1872.9"/>
    <n v="1872.8999999999999"/>
    <s v="Customer_358"/>
    <x v="1"/>
    <n v="37"/>
    <x v="5"/>
    <x v="0"/>
    <n v="0"/>
    <n v="0"/>
    <n v="262.20599999999996"/>
    <n v="1311.0299999999997"/>
    <n v="1872.8999999999999"/>
    <n v="561.87000000000012"/>
    <n v="1.4285714285714288"/>
  </r>
  <r>
    <x v="357"/>
    <n v="200357"/>
    <d v="2023-07-08T00:00:00"/>
    <d v="2023-07-08T00:00:00"/>
    <n v="2023"/>
    <x v="10"/>
    <s v="Saturday"/>
    <s v="C74982"/>
    <n v="74982"/>
    <s v="Laptop"/>
    <x v="5"/>
    <n v="5"/>
    <n v="408.56"/>
    <n v="408.56"/>
    <s v="398 Main St"/>
    <s v="398"/>
    <s v="Main St"/>
    <s v="Debit Card"/>
    <x v="0"/>
    <s v="Delivered"/>
    <x v="3"/>
    <s v="TRK98700702"/>
    <s v="98700702"/>
    <n v="8"/>
    <s v="FREESHIP"/>
    <x v="1"/>
    <x v="0"/>
    <s v="Instagram"/>
    <x v="0"/>
    <n v="2042.8"/>
    <n v="2042.8"/>
    <n v="2042.8"/>
    <s v="Customer_359"/>
    <x v="1"/>
    <n v="59"/>
    <x v="5"/>
    <x v="0"/>
    <n v="0"/>
    <n v="0"/>
    <n v="285.99199999999996"/>
    <n v="1429.9599999999998"/>
    <n v="2042.8"/>
    <n v="612.84000000000015"/>
    <n v="1.4285714285714288"/>
  </r>
  <r>
    <x v="358"/>
    <n v="200358"/>
    <d v="2024-04-07T00:00:00"/>
    <d v="2024-04-07T00:00:00"/>
    <n v="2024"/>
    <x v="6"/>
    <s v="Sunday"/>
    <s v="C70633"/>
    <n v="70633"/>
    <s v="Tablet"/>
    <x v="2"/>
    <n v="2"/>
    <n v="183.67"/>
    <n v="183.67"/>
    <s v="747 Main St"/>
    <s v="747"/>
    <s v="Main St"/>
    <s v="Online"/>
    <x v="1"/>
    <s v="Cancelled"/>
    <x v="1"/>
    <s v="TRK82540521"/>
    <s v="82540521"/>
    <n v="3"/>
    <s v="SAVE10"/>
    <x v="0"/>
    <x v="0"/>
    <s v="Google"/>
    <x v="4"/>
    <n v="367.34"/>
    <n v="367.34"/>
    <n v="367.34"/>
    <s v="Customer_360"/>
    <x v="1"/>
    <n v="53"/>
    <x v="1"/>
    <x v="0"/>
    <n v="0.1"/>
    <n v="36.734000000000002"/>
    <n v="128.56899999999999"/>
    <n v="257.13799999999998"/>
    <n v="330.60599999999999"/>
    <n v="73.468000000000018"/>
    <n v="1.2857142857142858"/>
  </r>
  <r>
    <x v="359"/>
    <n v="200359"/>
    <d v="2023-06-09T00:00:00"/>
    <d v="2023-06-09T00:00:00"/>
    <n v="2023"/>
    <x v="5"/>
    <s v="Friday"/>
    <s v="C95643"/>
    <n v="95643"/>
    <s v="Desk"/>
    <x v="6"/>
    <n v="4"/>
    <n v="606.57000000000005"/>
    <n v="606.57000000000005"/>
    <s v="303 Main St"/>
    <s v="303"/>
    <s v="Main St"/>
    <s v="Debit Card"/>
    <x v="0"/>
    <s v="Delivered"/>
    <x v="3"/>
    <s v="TRK23286689"/>
    <s v="23286689"/>
    <n v="5"/>
    <s v="WINTER15"/>
    <x v="3"/>
    <x v="0"/>
    <s v="Referral"/>
    <x v="1"/>
    <n v="2426.2800000000002"/>
    <n v="2426.2800000000002"/>
    <n v="2426.2800000000002"/>
    <s v="Customer_361"/>
    <x v="0"/>
    <n v="43"/>
    <x v="5"/>
    <x v="1"/>
    <n v="0.15"/>
    <n v="363.94200000000001"/>
    <n v="424.59899999999999"/>
    <n v="1698.396"/>
    <n v="2062.3380000000002"/>
    <n v="363.94200000000023"/>
    <n v="1.2142857142857144"/>
  </r>
  <r>
    <x v="360"/>
    <n v="200360"/>
    <d v="2024-06-06T00:00:00"/>
    <d v="2024-06-06T00:00:00"/>
    <n v="2024"/>
    <x v="5"/>
    <s v="Thursday"/>
    <s v="C53810"/>
    <n v="53810"/>
    <s v="Phone"/>
    <x v="1"/>
    <n v="4"/>
    <n v="589.57000000000005"/>
    <n v="589.57000000000005"/>
    <s v="779 Main St"/>
    <s v="779"/>
    <s v="Main St"/>
    <s v="Cash"/>
    <x v="4"/>
    <s v="Pending"/>
    <x v="4"/>
    <s v="TRK34630612"/>
    <s v="34630612"/>
    <n v="8"/>
    <m/>
    <x v="2"/>
    <x v="1"/>
    <s v="Instagram"/>
    <x v="0"/>
    <n v="2358.2800000000002"/>
    <n v="2358.2800000000002"/>
    <n v="2358.2800000000002"/>
    <s v="Customer_362"/>
    <x v="0"/>
    <n v="59"/>
    <x v="0"/>
    <x v="0"/>
    <n v="0"/>
    <n v="0"/>
    <n v="412.69900000000001"/>
    <n v="1650.796"/>
    <n v="2358.2800000000002"/>
    <n v="707.48400000000015"/>
    <n v="1.4285714285714286"/>
  </r>
  <r>
    <x v="361"/>
    <n v="200361"/>
    <d v="2024-06-29T00:00:00"/>
    <d v="2024-06-29T00:00:00"/>
    <n v="2024"/>
    <x v="5"/>
    <s v="Saturday"/>
    <s v="C53464"/>
    <n v="53464"/>
    <s v="Printer"/>
    <x v="4"/>
    <n v="5"/>
    <n v="659.85"/>
    <n v="659.85"/>
    <s v="197 Main St"/>
    <s v="197"/>
    <s v="Main St"/>
    <s v="Credit Card"/>
    <x v="2"/>
    <s v="Delivered"/>
    <x v="3"/>
    <s v="TRK32743531"/>
    <s v="32743531"/>
    <n v="9"/>
    <s v="SAVE10"/>
    <x v="0"/>
    <x v="0"/>
    <s v="Facebook"/>
    <x v="3"/>
    <n v="3299.25"/>
    <n v="3299.25"/>
    <n v="3299.25"/>
    <s v="Customer_363"/>
    <x v="1"/>
    <n v="46"/>
    <x v="2"/>
    <x v="0"/>
    <n v="0.1"/>
    <n v="329.92500000000001"/>
    <n v="461.89499999999998"/>
    <n v="2309.4749999999999"/>
    <n v="2969.3249999999998"/>
    <n v="659.84999999999991"/>
    <n v="1.2857142857142856"/>
  </r>
  <r>
    <x v="362"/>
    <n v="200362"/>
    <d v="2023-06-27T00:00:00"/>
    <d v="2023-06-27T00:00:00"/>
    <n v="2023"/>
    <x v="5"/>
    <s v="Tuesday"/>
    <s v="C53697"/>
    <n v="53697"/>
    <s v="Monitor"/>
    <x v="0"/>
    <n v="4"/>
    <n v="206.84"/>
    <n v="206.84"/>
    <s v="312 Main St"/>
    <s v="312"/>
    <s v="Main St"/>
    <s v="Cash"/>
    <x v="4"/>
    <s v="Cancelled"/>
    <x v="1"/>
    <s v="TRK60476656"/>
    <s v="60476656"/>
    <n v="5"/>
    <s v="WINTER15"/>
    <x v="3"/>
    <x v="0"/>
    <s v="Instagram"/>
    <x v="0"/>
    <n v="827.36"/>
    <n v="827.36"/>
    <n v="827.36"/>
    <s v="Customer_364"/>
    <x v="0"/>
    <n v="29"/>
    <x v="2"/>
    <x v="0"/>
    <n v="0.15"/>
    <n v="124.104"/>
    <n v="144.78799999999998"/>
    <n v="579.15199999999993"/>
    <n v="703.25599999999997"/>
    <n v="124.10400000000004"/>
    <n v="1.2142857142857144"/>
  </r>
  <r>
    <x v="363"/>
    <n v="200363"/>
    <d v="2024-05-24T00:00:00"/>
    <d v="2024-05-24T00:00:00"/>
    <n v="2024"/>
    <x v="4"/>
    <s v="Friday"/>
    <s v="C31668"/>
    <n v="31668"/>
    <s v="Laptop"/>
    <x v="5"/>
    <n v="5"/>
    <n v="113.87"/>
    <n v="113.87"/>
    <s v="871 Main St"/>
    <s v="871"/>
    <s v="Main St"/>
    <s v="Credit Card"/>
    <x v="2"/>
    <s v="Pending"/>
    <x v="4"/>
    <s v="TRK42584392"/>
    <s v="42584392"/>
    <n v="6"/>
    <s v="SAVE10"/>
    <x v="0"/>
    <x v="0"/>
    <s v="Email"/>
    <x v="2"/>
    <n v="569.35"/>
    <n v="569.35"/>
    <n v="569.35"/>
    <s v="Customer_365"/>
    <x v="1"/>
    <n v="27"/>
    <x v="3"/>
    <x v="0"/>
    <n v="0.1"/>
    <n v="56.935000000000002"/>
    <n v="79.709000000000003"/>
    <n v="398.54500000000002"/>
    <n v="512.41499999999996"/>
    <n v="113.86999999999995"/>
    <n v="1.2857142857142856"/>
  </r>
  <r>
    <x v="364"/>
    <n v="200364"/>
    <d v="2023-11-24T00:00:00"/>
    <d v="2023-11-24T00:00:00"/>
    <n v="2023"/>
    <x v="7"/>
    <s v="Friday"/>
    <s v="C85282"/>
    <n v="85282"/>
    <s v="Phone"/>
    <x v="1"/>
    <n v="5"/>
    <n v="628.74"/>
    <n v="628.74"/>
    <s v="740 Main St"/>
    <s v="740"/>
    <s v="Main St"/>
    <s v="Cash"/>
    <x v="4"/>
    <s v="Cancelled"/>
    <x v="1"/>
    <s v="TRK86767206"/>
    <s v="86767206"/>
    <n v="9"/>
    <s v="FREESHIP"/>
    <x v="1"/>
    <x v="0"/>
    <s v="Facebook"/>
    <x v="3"/>
    <n v="3143.7"/>
    <n v="3143.7"/>
    <n v="3143.7"/>
    <s v="Customer_366"/>
    <x v="1"/>
    <n v="42"/>
    <x v="1"/>
    <x v="0"/>
    <n v="0"/>
    <n v="0"/>
    <n v="440.11799999999999"/>
    <n v="2200.59"/>
    <n v="3143.7"/>
    <n v="943.10999999999967"/>
    <n v="1.4285714285714284"/>
  </r>
  <r>
    <x v="365"/>
    <n v="200365"/>
    <d v="2025-02-14T00:00:00"/>
    <d v="2025-02-14T00:00:00"/>
    <n v="2025"/>
    <x v="2"/>
    <s v="Friday"/>
    <s v="C56796"/>
    <n v="56796"/>
    <s v="Phone"/>
    <x v="1"/>
    <n v="1"/>
    <n v="678.38"/>
    <n v="678.38"/>
    <s v="607 Main St"/>
    <s v="607"/>
    <s v="Main St"/>
    <s v="Credit Card"/>
    <x v="2"/>
    <s v="Cancelled"/>
    <x v="1"/>
    <s v="TRK74263180"/>
    <s v="74263180"/>
    <n v="4"/>
    <s v="SAVE10"/>
    <x v="0"/>
    <x v="0"/>
    <s v="Referral"/>
    <x v="1"/>
    <n v="678.38"/>
    <n v="678.38"/>
    <n v="678.38"/>
    <s v="Customer_367"/>
    <x v="1"/>
    <n v="43"/>
    <x v="3"/>
    <x v="0"/>
    <n v="0.1"/>
    <n v="67.838000000000008"/>
    <n v="474.86599999999999"/>
    <n v="474.86599999999999"/>
    <n v="610.54200000000003"/>
    <n v="135.67600000000004"/>
    <n v="1.2857142857142858"/>
  </r>
  <r>
    <x v="366"/>
    <n v="200366"/>
    <d v="2023-02-10T00:00:00"/>
    <d v="2023-02-10T00:00:00"/>
    <n v="2023"/>
    <x v="2"/>
    <s v="Friday"/>
    <s v="C95213"/>
    <n v="95213"/>
    <s v="Printer"/>
    <x v="4"/>
    <n v="3"/>
    <n v="602.24"/>
    <n v="602.24"/>
    <s v="603 Main St"/>
    <s v="603"/>
    <s v="Main St"/>
    <s v="Debit Card"/>
    <x v="0"/>
    <s v="Pending"/>
    <x v="4"/>
    <s v="TRK40630538"/>
    <s v="40630538"/>
    <n v="8"/>
    <m/>
    <x v="2"/>
    <x v="1"/>
    <s v="Referral"/>
    <x v="1"/>
    <n v="1806.72"/>
    <n v="1806.72"/>
    <n v="1806.72"/>
    <s v="Customer_368"/>
    <x v="0"/>
    <n v="54"/>
    <x v="5"/>
    <x v="0"/>
    <n v="0"/>
    <n v="0"/>
    <n v="421.56799999999998"/>
    <n v="1264.704"/>
    <n v="1806.72"/>
    <n v="542.01600000000008"/>
    <n v="1.4285714285714286"/>
  </r>
  <r>
    <x v="367"/>
    <n v="200367"/>
    <d v="2024-04-25T00:00:00"/>
    <d v="2024-04-25T00:00:00"/>
    <n v="2024"/>
    <x v="6"/>
    <s v="Thursday"/>
    <s v="C13108"/>
    <n v="13108"/>
    <s v="Laptop"/>
    <x v="5"/>
    <n v="5"/>
    <n v="658.77"/>
    <n v="658.77"/>
    <s v="712 Main St"/>
    <s v="712"/>
    <s v="Main St"/>
    <s v="Gift Card"/>
    <x v="3"/>
    <s v="Pending"/>
    <x v="4"/>
    <s v="TRK82284400"/>
    <s v="82284400"/>
    <n v="10"/>
    <s v="FREESHIP"/>
    <x v="1"/>
    <x v="0"/>
    <s v="Instagram"/>
    <x v="0"/>
    <n v="3293.85"/>
    <n v="3293.85"/>
    <n v="3293.85"/>
    <s v="Customer_369"/>
    <x v="0"/>
    <n v="24"/>
    <x v="5"/>
    <x v="0"/>
    <n v="0"/>
    <n v="0"/>
    <n v="461.13899999999995"/>
    <n v="2305.6949999999997"/>
    <n v="3293.85"/>
    <n v="988.1550000000002"/>
    <n v="1.4285714285714286"/>
  </r>
  <r>
    <x v="368"/>
    <n v="200368"/>
    <d v="2023-05-01T00:00:00"/>
    <d v="2023-05-01T00:00:00"/>
    <n v="2023"/>
    <x v="4"/>
    <s v="Monday"/>
    <s v="C85322"/>
    <n v="85322"/>
    <s v="Monitor"/>
    <x v="0"/>
    <n v="3"/>
    <n v="271.02"/>
    <n v="271.02"/>
    <s v="403 Main St"/>
    <s v="403"/>
    <s v="Main St"/>
    <s v="Credit Card"/>
    <x v="2"/>
    <s v="Cancelled"/>
    <x v="1"/>
    <s v="TRK89728869"/>
    <s v="89728869"/>
    <n v="6"/>
    <m/>
    <x v="2"/>
    <x v="1"/>
    <s v="Google"/>
    <x v="4"/>
    <n v="813.06"/>
    <n v="813.06"/>
    <n v="813.06"/>
    <s v="Customer_370"/>
    <x v="1"/>
    <n v="43"/>
    <x v="1"/>
    <x v="0"/>
    <n v="0"/>
    <n v="0"/>
    <n v="189.71399999999997"/>
    <n v="569.14199999999994"/>
    <n v="813.06"/>
    <n v="243.91800000000001"/>
    <n v="1.4285714285714286"/>
  </r>
  <r>
    <x v="369"/>
    <n v="200369"/>
    <d v="2024-12-22T00:00:00"/>
    <d v="2024-12-22T00:00:00"/>
    <n v="2024"/>
    <x v="8"/>
    <s v="Sunday"/>
    <s v="C43545"/>
    <n v="43545"/>
    <s v="Monitor"/>
    <x v="0"/>
    <n v="5"/>
    <n v="375.25"/>
    <n v="375.25"/>
    <s v="216 Main St"/>
    <s v="216"/>
    <s v="Main St"/>
    <s v="Gift Card"/>
    <x v="3"/>
    <s v="Pending"/>
    <x v="4"/>
    <s v="TRK73937402"/>
    <s v="73937402"/>
    <n v="9"/>
    <s v="SAVE10"/>
    <x v="0"/>
    <x v="0"/>
    <s v="Email"/>
    <x v="2"/>
    <n v="1876.25"/>
    <n v="1876.25"/>
    <n v="1876.25"/>
    <s v="Customer_371"/>
    <x v="0"/>
    <n v="31"/>
    <x v="4"/>
    <x v="0"/>
    <n v="0.1"/>
    <n v="187.625"/>
    <n v="262.67500000000001"/>
    <n v="1313.375"/>
    <n v="1688.625"/>
    <n v="375.25"/>
    <n v="1.2857142857142858"/>
  </r>
  <r>
    <x v="370"/>
    <n v="200370"/>
    <d v="2025-05-03T00:00:00"/>
    <d v="2025-05-03T00:00:00"/>
    <n v="2025"/>
    <x v="4"/>
    <s v="Saturday"/>
    <s v="C80649"/>
    <n v="80649"/>
    <s v="Phone"/>
    <x v="1"/>
    <n v="1"/>
    <n v="312.11"/>
    <n v="312.11"/>
    <s v="870 Main St"/>
    <s v="870"/>
    <s v="Main St"/>
    <s v="Online"/>
    <x v="1"/>
    <s v="Cancelled"/>
    <x v="1"/>
    <s v="TRK41143313"/>
    <s v="41143313"/>
    <n v="4"/>
    <s v="WINTER15"/>
    <x v="3"/>
    <x v="0"/>
    <s v="Facebook"/>
    <x v="3"/>
    <n v="312.11"/>
    <n v="312.11"/>
    <n v="312.11"/>
    <s v="Customer_372"/>
    <x v="0"/>
    <n v="50"/>
    <x v="1"/>
    <x v="0"/>
    <n v="0.15"/>
    <n v="46.816499999999998"/>
    <n v="218.477"/>
    <n v="218.477"/>
    <n v="265.29349999999999"/>
    <n v="46.816499999999991"/>
    <n v="1.2142857142857142"/>
  </r>
  <r>
    <x v="371"/>
    <n v="200371"/>
    <d v="2023-01-05T00:00:00"/>
    <d v="2023-01-05T00:00:00"/>
    <n v="2023"/>
    <x v="0"/>
    <s v="Thursday"/>
    <s v="C59752"/>
    <n v="59752"/>
    <s v="Phone"/>
    <x v="1"/>
    <n v="5"/>
    <n v="307.76"/>
    <n v="307.76"/>
    <s v="179 Main St"/>
    <s v="179"/>
    <s v="Main St"/>
    <s v="Gift Card"/>
    <x v="3"/>
    <s v="Pending"/>
    <x v="4"/>
    <s v="TRK82229639"/>
    <s v="82229639"/>
    <n v="9"/>
    <s v="FREESHIP"/>
    <x v="1"/>
    <x v="0"/>
    <s v="Google"/>
    <x v="4"/>
    <n v="1538.8"/>
    <n v="1538.8"/>
    <n v="1538.8"/>
    <s v="Customer_373"/>
    <x v="0"/>
    <n v="59"/>
    <x v="3"/>
    <x v="0"/>
    <n v="0"/>
    <n v="0"/>
    <n v="215.43199999999999"/>
    <n v="1077.1599999999999"/>
    <n v="1538.8"/>
    <n v="461.6400000000001"/>
    <n v="1.4285714285714288"/>
  </r>
  <r>
    <x v="372"/>
    <n v="200372"/>
    <d v="2025-02-14T00:00:00"/>
    <d v="2025-02-14T00:00:00"/>
    <n v="2025"/>
    <x v="2"/>
    <s v="Friday"/>
    <s v="C53645"/>
    <n v="53645"/>
    <s v="Chair"/>
    <x v="3"/>
    <n v="3"/>
    <n v="483.53"/>
    <n v="483.53"/>
    <s v="166 Main St"/>
    <s v="166"/>
    <s v="Main St"/>
    <s v="Cash"/>
    <x v="4"/>
    <s v="Returned"/>
    <x v="2"/>
    <s v="TRK12123939"/>
    <s v="12123939"/>
    <n v="4"/>
    <m/>
    <x v="2"/>
    <x v="1"/>
    <s v="Referral"/>
    <x v="1"/>
    <n v="1450.59"/>
    <n v="1450.59"/>
    <n v="1450.59"/>
    <s v="Customer_374"/>
    <x v="0"/>
    <n v="29"/>
    <x v="1"/>
    <x v="1"/>
    <n v="0"/>
    <n v="0"/>
    <n v="338.47099999999995"/>
    <n v="1015.4129999999998"/>
    <n v="1450.59"/>
    <n v="435.17700000000013"/>
    <n v="1.4285714285714288"/>
  </r>
  <r>
    <x v="373"/>
    <n v="200373"/>
    <d v="2023-01-02T00:00:00"/>
    <d v="2023-01-02T00:00:00"/>
    <n v="2023"/>
    <x v="0"/>
    <s v="Monday"/>
    <s v="C60178"/>
    <n v="60178"/>
    <s v="Laptop"/>
    <x v="5"/>
    <n v="3"/>
    <n v="341.15"/>
    <n v="341.15"/>
    <s v="969 Main St"/>
    <s v="969"/>
    <s v="Main St"/>
    <s v="Cash"/>
    <x v="4"/>
    <s v="Pending"/>
    <x v="4"/>
    <s v="TRK84505143"/>
    <s v="84505143"/>
    <n v="4"/>
    <s v="FREESHIP"/>
    <x v="1"/>
    <x v="0"/>
    <s v="Instagram"/>
    <x v="0"/>
    <n v="1023.45"/>
    <n v="1023.45"/>
    <n v="1023.4499999999999"/>
    <s v="Customer_375"/>
    <x v="1"/>
    <n v="22"/>
    <x v="0"/>
    <x v="0"/>
    <n v="0"/>
    <n v="0"/>
    <n v="238.80499999999998"/>
    <n v="716.41499999999996"/>
    <n v="1023.4499999999999"/>
    <n v="307.03499999999997"/>
    <n v="1.4285714285714286"/>
  </r>
  <r>
    <x v="374"/>
    <n v="200374"/>
    <d v="2024-09-16T00:00:00"/>
    <d v="2024-09-16T00:00:00"/>
    <n v="2024"/>
    <x v="11"/>
    <s v="Monday"/>
    <s v="C20286"/>
    <n v="20286"/>
    <s v="Monitor"/>
    <x v="0"/>
    <n v="1"/>
    <n v="571.9"/>
    <n v="571.9"/>
    <s v="129 Main St"/>
    <s v="129"/>
    <s v="Main St"/>
    <s v="Gift Card"/>
    <x v="3"/>
    <s v="Pending"/>
    <x v="4"/>
    <s v="TRK67648338"/>
    <s v="67648338"/>
    <n v="1"/>
    <s v="WINTER15"/>
    <x v="3"/>
    <x v="0"/>
    <s v="Instagram"/>
    <x v="0"/>
    <n v="571.9"/>
    <n v="571.9"/>
    <n v="571.9"/>
    <s v="Customer_376"/>
    <x v="1"/>
    <n v="58"/>
    <x v="0"/>
    <x v="0"/>
    <n v="0.15"/>
    <n v="85.784999999999997"/>
    <n v="400.33"/>
    <n v="400.33"/>
    <n v="486.11500000000001"/>
    <n v="85.785000000000025"/>
    <n v="1.2142857142857144"/>
  </r>
  <r>
    <x v="375"/>
    <n v="200375"/>
    <d v="2025-01-16T00:00:00"/>
    <d v="2025-01-16T00:00:00"/>
    <n v="2025"/>
    <x v="0"/>
    <s v="Thursday"/>
    <s v="C87547"/>
    <n v="87547"/>
    <s v="Monitor"/>
    <x v="0"/>
    <n v="4"/>
    <n v="95.03"/>
    <n v="95.03"/>
    <s v="400 Main St"/>
    <s v="400"/>
    <s v="Main St"/>
    <s v="Online"/>
    <x v="1"/>
    <s v="Shipped"/>
    <x v="0"/>
    <s v="TRK71027262"/>
    <s v="71027262"/>
    <n v="8"/>
    <s v="FREESHIP"/>
    <x v="1"/>
    <x v="0"/>
    <s v="Facebook"/>
    <x v="3"/>
    <n v="380.12"/>
    <n v="380.12"/>
    <n v="380.12"/>
    <s v="Customer_377"/>
    <x v="0"/>
    <n v="40"/>
    <x v="5"/>
    <x v="0"/>
    <n v="0"/>
    <n v="0"/>
    <n v="66.521000000000001"/>
    <n v="266.084"/>
    <n v="380.12"/>
    <n v="114.036"/>
    <n v="1.4285714285714286"/>
  </r>
  <r>
    <x v="376"/>
    <n v="200376"/>
    <d v="2023-08-24T00:00:00"/>
    <d v="2023-08-24T00:00:00"/>
    <n v="2023"/>
    <x v="1"/>
    <s v="Thursday"/>
    <s v="C64549"/>
    <n v="64549"/>
    <s v="Monitor"/>
    <x v="0"/>
    <n v="5"/>
    <n v="201.22"/>
    <n v="201.22"/>
    <s v="341 Main St"/>
    <s v="341"/>
    <s v="Main St"/>
    <s v="Debit Card"/>
    <x v="0"/>
    <s v="Pending"/>
    <x v="4"/>
    <s v="TRK20788231"/>
    <s v="20788231"/>
    <n v="6"/>
    <s v="FREESHIP"/>
    <x v="1"/>
    <x v="0"/>
    <s v="Facebook"/>
    <x v="3"/>
    <n v="1006.1"/>
    <n v="1006.1"/>
    <n v="1006.1"/>
    <s v="Customer_378"/>
    <x v="1"/>
    <n v="23"/>
    <x v="3"/>
    <x v="0"/>
    <n v="0"/>
    <n v="0"/>
    <n v="140.85399999999998"/>
    <n v="704.27"/>
    <n v="1006.1"/>
    <n v="301.83000000000004"/>
    <n v="1.4285714285714286"/>
  </r>
  <r>
    <x v="377"/>
    <n v="200377"/>
    <d v="2024-07-22T00:00:00"/>
    <d v="2024-07-22T00:00:00"/>
    <n v="2024"/>
    <x v="10"/>
    <s v="Monday"/>
    <s v="C24884"/>
    <n v="24884"/>
    <s v="Monitor"/>
    <x v="0"/>
    <n v="1"/>
    <n v="260.26"/>
    <n v="260.26"/>
    <s v="625 Main St"/>
    <s v="625"/>
    <s v="Main St"/>
    <s v="Online"/>
    <x v="1"/>
    <s v="Pending"/>
    <x v="4"/>
    <s v="TRK44538419"/>
    <s v="44538419"/>
    <n v="5"/>
    <s v="WINTER15"/>
    <x v="3"/>
    <x v="0"/>
    <s v="Instagram"/>
    <x v="0"/>
    <n v="260.26"/>
    <n v="260.26"/>
    <n v="260.26"/>
    <s v="Customer_379"/>
    <x v="1"/>
    <n v="23"/>
    <x v="4"/>
    <x v="0"/>
    <n v="0.15"/>
    <n v="39.038999999999994"/>
    <n v="182.18199999999999"/>
    <n v="182.18199999999999"/>
    <n v="221.221"/>
    <n v="39.039000000000016"/>
    <n v="1.2142857142857144"/>
  </r>
  <r>
    <x v="378"/>
    <n v="200378"/>
    <d v="2024-02-01T00:00:00"/>
    <d v="2024-02-01T00:00:00"/>
    <n v="2024"/>
    <x v="2"/>
    <s v="Thursday"/>
    <s v="C62666"/>
    <n v="62666"/>
    <s v="Chair"/>
    <x v="3"/>
    <n v="5"/>
    <n v="64.5"/>
    <n v="64.5"/>
    <s v="148 Main St"/>
    <s v="148"/>
    <s v="Main St"/>
    <s v="Credit Card"/>
    <x v="2"/>
    <s v="Pending"/>
    <x v="4"/>
    <s v="TRK91029390"/>
    <s v="91029390"/>
    <n v="8"/>
    <s v="WINTER15"/>
    <x v="3"/>
    <x v="0"/>
    <s v="Instagram"/>
    <x v="0"/>
    <n v="322.5"/>
    <n v="322.5"/>
    <n v="322.5"/>
    <s v="Customer_380"/>
    <x v="0"/>
    <n v="22"/>
    <x v="5"/>
    <x v="1"/>
    <n v="0.15"/>
    <n v="48.375"/>
    <n v="45.15"/>
    <n v="225.75"/>
    <n v="274.125"/>
    <n v="48.375"/>
    <n v="1.2142857142857142"/>
  </r>
  <r>
    <x v="379"/>
    <n v="200379"/>
    <d v="2024-09-21T00:00:00"/>
    <d v="2024-09-21T00:00:00"/>
    <n v="2024"/>
    <x v="11"/>
    <s v="Saturday"/>
    <s v="C47284"/>
    <n v="47284"/>
    <s v="Phone"/>
    <x v="1"/>
    <n v="3"/>
    <n v="297.67"/>
    <n v="297.67"/>
    <s v="500 Main St"/>
    <s v="500"/>
    <s v="Main St"/>
    <s v="Online"/>
    <x v="1"/>
    <s v="Shipped"/>
    <x v="0"/>
    <s v="TRK85756094"/>
    <s v="85756094"/>
    <n v="6"/>
    <m/>
    <x v="2"/>
    <x v="1"/>
    <s v="Google"/>
    <x v="4"/>
    <n v="893.01"/>
    <n v="893.01"/>
    <n v="893.01"/>
    <s v="Customer_381"/>
    <x v="1"/>
    <n v="53"/>
    <x v="3"/>
    <x v="0"/>
    <n v="0"/>
    <n v="0"/>
    <n v="208.369"/>
    <n v="625.10699999999997"/>
    <n v="893.01"/>
    <n v="267.90300000000002"/>
    <n v="1.4285714285714286"/>
  </r>
  <r>
    <x v="380"/>
    <n v="200380"/>
    <d v="2024-04-20T00:00:00"/>
    <d v="2024-04-20T00:00:00"/>
    <n v="2024"/>
    <x v="6"/>
    <s v="Saturday"/>
    <s v="C35355"/>
    <n v="35355"/>
    <s v="Printer"/>
    <x v="4"/>
    <n v="4"/>
    <n v="331.9"/>
    <n v="331.9"/>
    <s v="127 Main St"/>
    <s v="127"/>
    <s v="Main St"/>
    <s v="Cash"/>
    <x v="4"/>
    <s v="Pending"/>
    <x v="4"/>
    <s v="TRK52935059"/>
    <s v="52935059"/>
    <n v="5"/>
    <s v="SAVE10"/>
    <x v="0"/>
    <x v="0"/>
    <s v="Instagram"/>
    <x v="0"/>
    <n v="1327.6"/>
    <n v="1327.6"/>
    <n v="1327.6"/>
    <s v="Customer_382"/>
    <x v="1"/>
    <n v="20"/>
    <x v="3"/>
    <x v="0"/>
    <n v="0.1"/>
    <n v="132.76"/>
    <n v="232.32999999999996"/>
    <n v="929.31999999999982"/>
    <n v="1194.8399999999999"/>
    <n v="265.5200000000001"/>
    <n v="1.2857142857142858"/>
  </r>
  <r>
    <x v="381"/>
    <n v="200381"/>
    <d v="2023-06-07T00:00:00"/>
    <d v="2023-06-07T00:00:00"/>
    <n v="2023"/>
    <x v="5"/>
    <s v="Wednesday"/>
    <s v="C29467"/>
    <n v="29467"/>
    <s v="Chair"/>
    <x v="3"/>
    <n v="1"/>
    <n v="191.76"/>
    <n v="191.76"/>
    <s v="223 Main St"/>
    <s v="223"/>
    <s v="Main St"/>
    <s v="Credit Card"/>
    <x v="2"/>
    <s v="Returned"/>
    <x v="2"/>
    <s v="TRK98103385"/>
    <s v="98103385"/>
    <n v="1"/>
    <s v="FREESHIP"/>
    <x v="1"/>
    <x v="0"/>
    <s v="Instagram"/>
    <x v="0"/>
    <n v="191.76"/>
    <n v="191.76"/>
    <n v="191.76"/>
    <s v="Customer_383"/>
    <x v="0"/>
    <n v="20"/>
    <x v="5"/>
    <x v="1"/>
    <n v="0"/>
    <n v="0"/>
    <n v="134.232"/>
    <n v="134.232"/>
    <n v="191.76"/>
    <n v="57.527999999999992"/>
    <n v="1.4285714285714286"/>
  </r>
  <r>
    <x v="382"/>
    <n v="200382"/>
    <d v="2025-01-30T00:00:00"/>
    <d v="2025-01-30T00:00:00"/>
    <n v="2025"/>
    <x v="0"/>
    <s v="Thursday"/>
    <s v="C26718"/>
    <n v="26718"/>
    <s v="Printer"/>
    <x v="4"/>
    <n v="4"/>
    <n v="263.08999999999997"/>
    <n v="263.08999999999997"/>
    <s v="272 Main St"/>
    <s v="272"/>
    <s v="Main St"/>
    <s v="Debit Card"/>
    <x v="0"/>
    <s v="Shipped"/>
    <x v="0"/>
    <s v="TRK91702525"/>
    <s v="91702525"/>
    <n v="8"/>
    <s v="SAVE10"/>
    <x v="0"/>
    <x v="0"/>
    <s v="Google"/>
    <x v="4"/>
    <n v="1052.3599999999999"/>
    <n v="1052.3599999999999"/>
    <n v="1052.3599999999999"/>
    <s v="Customer_384"/>
    <x v="1"/>
    <n v="46"/>
    <x v="0"/>
    <x v="0"/>
    <n v="0.1"/>
    <n v="105.23599999999999"/>
    <n v="184.16299999999998"/>
    <n v="736.65199999999993"/>
    <n v="947.12399999999991"/>
    <n v="210.47199999999998"/>
    <n v="1.2857142857142858"/>
  </r>
  <r>
    <x v="383"/>
    <n v="200383"/>
    <d v="2023-01-20T00:00:00"/>
    <d v="2023-01-20T00:00:00"/>
    <n v="2023"/>
    <x v="0"/>
    <s v="Friday"/>
    <s v="C18944"/>
    <n v="18944"/>
    <s v="Chair"/>
    <x v="3"/>
    <n v="4"/>
    <n v="393.8"/>
    <n v="393.8"/>
    <s v="837 Main St"/>
    <s v="837"/>
    <s v="Main St"/>
    <s v="Credit Card"/>
    <x v="2"/>
    <s v="Pending"/>
    <x v="4"/>
    <s v="TRK45275439"/>
    <s v="45275439"/>
    <n v="7"/>
    <s v="SAVE10"/>
    <x v="0"/>
    <x v="0"/>
    <s v="Email"/>
    <x v="2"/>
    <n v="1575.2"/>
    <n v="1575.2"/>
    <n v="1575.2"/>
    <s v="Customer_385"/>
    <x v="1"/>
    <n v="38"/>
    <x v="3"/>
    <x v="1"/>
    <n v="0.1"/>
    <n v="157.52000000000001"/>
    <n v="275.65999999999997"/>
    <n v="1102.6399999999999"/>
    <n v="1417.68"/>
    <n v="315.04000000000019"/>
    <n v="1.285714285714286"/>
  </r>
  <r>
    <x v="384"/>
    <n v="200384"/>
    <d v="2024-11-24T00:00:00"/>
    <d v="2024-11-24T00:00:00"/>
    <n v="2024"/>
    <x v="7"/>
    <s v="Sunday"/>
    <s v="C35628"/>
    <n v="35628"/>
    <s v="Chair"/>
    <x v="3"/>
    <n v="3"/>
    <n v="553.57000000000005"/>
    <n v="553.57000000000005"/>
    <s v="147 Main St"/>
    <s v="147"/>
    <s v="Main St"/>
    <s v="Credit Card"/>
    <x v="2"/>
    <s v="Returned"/>
    <x v="2"/>
    <s v="TRK45688220"/>
    <s v="45688220"/>
    <n v="4"/>
    <s v="FREESHIP"/>
    <x v="1"/>
    <x v="0"/>
    <s v="Facebook"/>
    <x v="3"/>
    <n v="1660.71"/>
    <n v="1660.71"/>
    <n v="1660.71"/>
    <s v="Customer_386"/>
    <x v="0"/>
    <n v="39"/>
    <x v="4"/>
    <x v="1"/>
    <n v="0"/>
    <n v="0"/>
    <n v="387.49900000000002"/>
    <n v="1162.4970000000001"/>
    <n v="1660.71"/>
    <n v="498.21299999999997"/>
    <n v="1.4285714285714286"/>
  </r>
  <r>
    <x v="385"/>
    <n v="200385"/>
    <d v="2023-10-31T00:00:00"/>
    <d v="2023-10-31T00:00:00"/>
    <n v="2023"/>
    <x v="3"/>
    <s v="Tuesday"/>
    <s v="C56851"/>
    <n v="56851"/>
    <s v="Chair"/>
    <x v="3"/>
    <n v="5"/>
    <n v="191.63"/>
    <n v="191.63"/>
    <s v="752 Main St"/>
    <s v="752"/>
    <s v="Main St"/>
    <s v="Gift Card"/>
    <x v="3"/>
    <s v="Delivered"/>
    <x v="3"/>
    <s v="TRK65290904"/>
    <s v="65290904"/>
    <n v="6"/>
    <s v="FREESHIP"/>
    <x v="1"/>
    <x v="0"/>
    <s v="Facebook"/>
    <x v="3"/>
    <n v="958.15"/>
    <n v="958.15"/>
    <n v="958.15"/>
    <s v="Customer_387"/>
    <x v="0"/>
    <n v="42"/>
    <x v="5"/>
    <x v="1"/>
    <n v="0"/>
    <n v="0"/>
    <n v="134.14099999999999"/>
    <n v="670.70499999999993"/>
    <n v="958.15"/>
    <n v="287.44500000000005"/>
    <n v="1.4285714285714286"/>
  </r>
  <r>
    <x v="386"/>
    <n v="200386"/>
    <d v="2023-04-28T00:00:00"/>
    <d v="2023-04-28T00:00:00"/>
    <n v="2023"/>
    <x v="6"/>
    <s v="Friday"/>
    <s v="C12421"/>
    <n v="12421"/>
    <s v="Tablet"/>
    <x v="2"/>
    <n v="1"/>
    <n v="93.02"/>
    <n v="93.02"/>
    <s v="373 Main St"/>
    <s v="373"/>
    <s v="Main St"/>
    <s v="Online"/>
    <x v="1"/>
    <s v="Returned"/>
    <x v="2"/>
    <s v="TRK32588504"/>
    <s v="32588504"/>
    <n v="4"/>
    <m/>
    <x v="2"/>
    <x v="1"/>
    <s v="Email"/>
    <x v="2"/>
    <n v="93.02"/>
    <n v="93.02"/>
    <n v="93.02"/>
    <s v="Customer_388"/>
    <x v="0"/>
    <n v="42"/>
    <x v="2"/>
    <x v="0"/>
    <n v="0"/>
    <n v="0"/>
    <n v="65.11399999999999"/>
    <n v="65.11399999999999"/>
    <n v="93.02"/>
    <n v="27.906000000000006"/>
    <n v="1.4285714285714288"/>
  </r>
  <r>
    <x v="387"/>
    <n v="200387"/>
    <d v="2024-06-27T00:00:00"/>
    <d v="2024-06-27T00:00:00"/>
    <n v="2024"/>
    <x v="5"/>
    <s v="Thursday"/>
    <s v="C25316"/>
    <n v="25316"/>
    <s v="Printer"/>
    <x v="4"/>
    <n v="2"/>
    <n v="39.53"/>
    <n v="39.53"/>
    <s v="904 Main St"/>
    <s v="904"/>
    <s v="Main St"/>
    <s v="Credit Card"/>
    <x v="2"/>
    <s v="Shipped"/>
    <x v="0"/>
    <s v="TRK55423551"/>
    <s v="55423551"/>
    <n v="3"/>
    <s v="WINTER15"/>
    <x v="3"/>
    <x v="0"/>
    <s v="Google"/>
    <x v="4"/>
    <n v="79.06"/>
    <n v="79.06"/>
    <n v="79.06"/>
    <s v="Customer_389"/>
    <x v="1"/>
    <n v="26"/>
    <x v="2"/>
    <x v="0"/>
    <n v="0.15"/>
    <n v="11.859"/>
    <n v="27.670999999999999"/>
    <n v="55.341999999999999"/>
    <n v="67.201000000000008"/>
    <n v="11.859000000000009"/>
    <n v="1.2142857142857144"/>
  </r>
  <r>
    <x v="388"/>
    <n v="200388"/>
    <d v="2023-12-28T00:00:00"/>
    <d v="2023-12-28T00:00:00"/>
    <n v="2023"/>
    <x v="8"/>
    <s v="Thursday"/>
    <s v="C22657"/>
    <n v="22657"/>
    <s v="Printer"/>
    <x v="4"/>
    <n v="3"/>
    <n v="633.97"/>
    <n v="633.97"/>
    <s v="152 Main St"/>
    <s v="152"/>
    <s v="Main St"/>
    <s v="Cash"/>
    <x v="4"/>
    <s v="Pending"/>
    <x v="4"/>
    <s v="TRK49157047"/>
    <s v="49157047"/>
    <n v="7"/>
    <s v="WINTER15"/>
    <x v="3"/>
    <x v="0"/>
    <s v="Facebook"/>
    <x v="3"/>
    <n v="1901.91"/>
    <n v="1901.91"/>
    <n v="1901.91"/>
    <s v="Customer_390"/>
    <x v="1"/>
    <n v="43"/>
    <x v="4"/>
    <x v="0"/>
    <n v="0.15"/>
    <n v="285.28649999999999"/>
    <n v="443.779"/>
    <n v="1331.337"/>
    <n v="1616.6235000000001"/>
    <n v="285.28650000000016"/>
    <n v="1.2142857142857144"/>
  </r>
  <r>
    <x v="389"/>
    <n v="200389"/>
    <d v="2023-12-17T00:00:00"/>
    <d v="2023-12-17T00:00:00"/>
    <n v="2023"/>
    <x v="8"/>
    <s v="Sunday"/>
    <s v="C29703"/>
    <n v="29703"/>
    <s v="Desk"/>
    <x v="6"/>
    <n v="4"/>
    <n v="697.5"/>
    <n v="697.5"/>
    <s v="558 Main St"/>
    <s v="558"/>
    <s v="Main St"/>
    <s v="Cash"/>
    <x v="4"/>
    <s v="Shipped"/>
    <x v="0"/>
    <s v="TRK40543461"/>
    <s v="40543461"/>
    <n v="7"/>
    <s v="FREESHIP"/>
    <x v="1"/>
    <x v="0"/>
    <s v="Referral"/>
    <x v="1"/>
    <n v="2790"/>
    <n v="2790"/>
    <n v="2790"/>
    <s v="Customer_391"/>
    <x v="0"/>
    <n v="58"/>
    <x v="4"/>
    <x v="1"/>
    <n v="0"/>
    <n v="0"/>
    <n v="488.24999999999994"/>
    <n v="1952.9999999999998"/>
    <n v="2790"/>
    <n v="837.00000000000023"/>
    <n v="1.4285714285714288"/>
  </r>
  <r>
    <x v="390"/>
    <n v="200390"/>
    <d v="2023-07-14T00:00:00"/>
    <d v="2023-07-14T00:00:00"/>
    <n v="2023"/>
    <x v="10"/>
    <s v="Friday"/>
    <s v="C55996"/>
    <n v="55996"/>
    <s v="Printer"/>
    <x v="4"/>
    <n v="5"/>
    <n v="508.69"/>
    <n v="508.69"/>
    <s v="885 Main St"/>
    <s v="885"/>
    <s v="Main St"/>
    <s v="Cash"/>
    <x v="4"/>
    <s v="Delivered"/>
    <x v="3"/>
    <s v="TRK30547638"/>
    <s v="30547638"/>
    <n v="10"/>
    <s v="FREESHIP"/>
    <x v="1"/>
    <x v="0"/>
    <s v="Google"/>
    <x v="4"/>
    <n v="2543.4499999999998"/>
    <n v="2543.4499999999998"/>
    <n v="2543.4499999999998"/>
    <s v="Customer_392"/>
    <x v="1"/>
    <n v="24"/>
    <x v="5"/>
    <x v="0"/>
    <n v="0"/>
    <n v="0"/>
    <n v="356.08299999999997"/>
    <n v="1780.415"/>
    <n v="2543.4499999999998"/>
    <n v="763.03499999999985"/>
    <n v="1.4285714285714286"/>
  </r>
  <r>
    <x v="391"/>
    <n v="200391"/>
    <d v="2025-01-16T00:00:00"/>
    <d v="2025-01-16T00:00:00"/>
    <n v="2025"/>
    <x v="0"/>
    <s v="Thursday"/>
    <s v="C60037"/>
    <n v="60037"/>
    <s v="Laptop"/>
    <x v="5"/>
    <n v="2"/>
    <n v="527.46"/>
    <n v="527.46"/>
    <s v="516 Main St"/>
    <s v="516"/>
    <s v="Main St"/>
    <s v="Debit Card"/>
    <x v="0"/>
    <s v="Cancelled"/>
    <x v="1"/>
    <s v="TRK82009557"/>
    <s v="82009557"/>
    <n v="3"/>
    <s v="FREESHIP"/>
    <x v="1"/>
    <x v="0"/>
    <s v="Referral"/>
    <x v="1"/>
    <n v="1054.92"/>
    <n v="1054.92"/>
    <n v="1054.92"/>
    <s v="Customer_393"/>
    <x v="1"/>
    <n v="34"/>
    <x v="1"/>
    <x v="0"/>
    <n v="0"/>
    <n v="0"/>
    <n v="369.22199999999998"/>
    <n v="738.44399999999996"/>
    <n v="1054.92"/>
    <n v="316.47600000000011"/>
    <n v="1.4285714285714288"/>
  </r>
  <r>
    <x v="392"/>
    <n v="200392"/>
    <d v="2024-02-28T00:00:00"/>
    <d v="2024-02-28T00:00:00"/>
    <n v="2024"/>
    <x v="2"/>
    <s v="Wednesday"/>
    <s v="C95100"/>
    <n v="95100"/>
    <s v="Phone"/>
    <x v="1"/>
    <n v="1"/>
    <n v="627.20000000000005"/>
    <n v="627.20000000000005"/>
    <s v="197 Main St"/>
    <s v="197"/>
    <s v="Main St"/>
    <s v="Online"/>
    <x v="1"/>
    <s v="Delivered"/>
    <x v="3"/>
    <s v="TRK47366265"/>
    <s v="47366265"/>
    <n v="1"/>
    <s v="WINTER15"/>
    <x v="3"/>
    <x v="0"/>
    <s v="Email"/>
    <x v="2"/>
    <n v="627.20000000000005"/>
    <n v="627.20000000000005"/>
    <n v="627.20000000000005"/>
    <s v="Customer_394"/>
    <x v="0"/>
    <n v="39"/>
    <x v="1"/>
    <x v="0"/>
    <n v="0.15"/>
    <n v="94.08"/>
    <n v="439.04"/>
    <n v="439.04"/>
    <n v="533.12"/>
    <n v="94.079999999999984"/>
    <n v="1.2142857142857142"/>
  </r>
  <r>
    <x v="393"/>
    <n v="200393"/>
    <d v="2024-07-14T00:00:00"/>
    <d v="2024-07-14T00:00:00"/>
    <n v="2024"/>
    <x v="10"/>
    <s v="Sunday"/>
    <s v="C39906"/>
    <n v="39906"/>
    <s v="Printer"/>
    <x v="4"/>
    <n v="1"/>
    <n v="75.010000000000005"/>
    <n v="75.010000000000005"/>
    <s v="921 Main St"/>
    <s v="921"/>
    <s v="Main St"/>
    <s v="Credit Card"/>
    <x v="2"/>
    <s v="Returned"/>
    <x v="2"/>
    <s v="TRK24632134"/>
    <s v="24632134"/>
    <n v="3"/>
    <m/>
    <x v="2"/>
    <x v="1"/>
    <s v="Google"/>
    <x v="4"/>
    <n v="75.010000000000005"/>
    <n v="75.010000000000005"/>
    <n v="75.010000000000005"/>
    <s v="Customer_395"/>
    <x v="1"/>
    <n v="52"/>
    <x v="3"/>
    <x v="0"/>
    <n v="0"/>
    <n v="0"/>
    <n v="52.506999999999998"/>
    <n v="52.506999999999998"/>
    <n v="75.010000000000005"/>
    <n v="22.503000000000007"/>
    <n v="1.4285714285714288"/>
  </r>
  <r>
    <x v="394"/>
    <n v="200394"/>
    <d v="2023-07-05T00:00:00"/>
    <d v="2023-07-05T00:00:00"/>
    <n v="2023"/>
    <x v="10"/>
    <s v="Wednesday"/>
    <s v="C70148"/>
    <n v="70148"/>
    <s v="Desk"/>
    <x v="6"/>
    <n v="5"/>
    <n v="529.54999999999995"/>
    <n v="529.54999999999995"/>
    <s v="359 Main St"/>
    <s v="359"/>
    <s v="Main St"/>
    <s v="Gift Card"/>
    <x v="3"/>
    <s v="Shipped"/>
    <x v="0"/>
    <s v="TRK34848650"/>
    <s v="34848650"/>
    <n v="10"/>
    <m/>
    <x v="2"/>
    <x v="1"/>
    <s v="Facebook"/>
    <x v="3"/>
    <n v="2647.75"/>
    <n v="2647.75"/>
    <n v="2647.75"/>
    <s v="Customer_396"/>
    <x v="1"/>
    <n v="31"/>
    <x v="5"/>
    <x v="1"/>
    <n v="0"/>
    <n v="0"/>
    <n v="370.68499999999995"/>
    <n v="1853.4249999999997"/>
    <n v="2647.75"/>
    <n v="794.32500000000027"/>
    <n v="1.4285714285714288"/>
  </r>
  <r>
    <x v="395"/>
    <n v="200395"/>
    <d v="2025-04-25T00:00:00"/>
    <d v="2025-04-25T00:00:00"/>
    <n v="2025"/>
    <x v="6"/>
    <s v="Friday"/>
    <s v="C30010"/>
    <n v="30010"/>
    <s v="Phone"/>
    <x v="1"/>
    <n v="3"/>
    <n v="127.41"/>
    <n v="127.41"/>
    <s v="830 Main St"/>
    <s v="830"/>
    <s v="Main St"/>
    <s v="Gift Card"/>
    <x v="3"/>
    <s v="Delivered"/>
    <x v="3"/>
    <s v="TRK35386084"/>
    <s v="35386084"/>
    <n v="7"/>
    <s v="SAVE10"/>
    <x v="0"/>
    <x v="0"/>
    <s v="Referral"/>
    <x v="1"/>
    <n v="382.23"/>
    <n v="382.23"/>
    <n v="382.23"/>
    <s v="Customer_397"/>
    <x v="1"/>
    <n v="25"/>
    <x v="2"/>
    <x v="0"/>
    <n v="0.1"/>
    <n v="38.223000000000006"/>
    <n v="89.186999999999998"/>
    <n v="267.56099999999998"/>
    <n v="344.00700000000001"/>
    <n v="76.446000000000026"/>
    <n v="1.2857142857142858"/>
  </r>
  <r>
    <x v="396"/>
    <n v="200396"/>
    <d v="2023-12-01T00:00:00"/>
    <d v="2023-12-01T00:00:00"/>
    <n v="2023"/>
    <x v="8"/>
    <s v="Friday"/>
    <s v="C99217"/>
    <n v="99217"/>
    <s v="Tablet"/>
    <x v="2"/>
    <n v="5"/>
    <n v="287.13"/>
    <n v="287.13"/>
    <s v="778 Main St"/>
    <s v="778"/>
    <s v="Main St"/>
    <s v="Online"/>
    <x v="1"/>
    <s v="Shipped"/>
    <x v="0"/>
    <s v="TRK82004594"/>
    <s v="82004594"/>
    <n v="10"/>
    <s v="SAVE10"/>
    <x v="0"/>
    <x v="0"/>
    <s v="Email"/>
    <x v="2"/>
    <n v="1435.65"/>
    <n v="1435.65"/>
    <n v="1435.65"/>
    <s v="Customer_398"/>
    <x v="0"/>
    <n v="27"/>
    <x v="4"/>
    <x v="0"/>
    <n v="0.1"/>
    <n v="143.56500000000003"/>
    <n v="200.99099999999999"/>
    <n v="1004.9549999999999"/>
    <n v="1292.085"/>
    <n v="287.13000000000011"/>
    <n v="1.2857142857142858"/>
  </r>
  <r>
    <x v="397"/>
    <n v="200397"/>
    <d v="2023-09-28T00:00:00"/>
    <d v="2023-09-28T00:00:00"/>
    <n v="2023"/>
    <x v="11"/>
    <s v="Thursday"/>
    <s v="C30184"/>
    <n v="30184"/>
    <s v="Monitor"/>
    <x v="0"/>
    <n v="1"/>
    <n v="427.06"/>
    <n v="427.06"/>
    <s v="987 Main St"/>
    <s v="987"/>
    <s v="Main St"/>
    <s v="Online"/>
    <x v="1"/>
    <s v="Cancelled"/>
    <x v="1"/>
    <s v="TRK86674704"/>
    <s v="86674704"/>
    <n v="1"/>
    <s v="WINTER15"/>
    <x v="3"/>
    <x v="0"/>
    <s v="Referral"/>
    <x v="1"/>
    <n v="427.06"/>
    <n v="427.06"/>
    <n v="427.06"/>
    <s v="Customer_399"/>
    <x v="1"/>
    <n v="24"/>
    <x v="3"/>
    <x v="0"/>
    <n v="0.15"/>
    <n v="64.058999999999997"/>
    <n v="298.94200000000001"/>
    <n v="298.94200000000001"/>
    <n v="363.00099999999998"/>
    <n v="64.058999999999969"/>
    <n v="1.2142857142857142"/>
  </r>
  <r>
    <x v="398"/>
    <n v="200398"/>
    <d v="2024-09-04T00:00:00"/>
    <d v="2024-09-04T00:00:00"/>
    <n v="2024"/>
    <x v="11"/>
    <s v="Wednesday"/>
    <s v="C50275"/>
    <n v="50275"/>
    <s v="Phone"/>
    <x v="1"/>
    <n v="5"/>
    <n v="53.93"/>
    <n v="53.93"/>
    <s v="729 Main St"/>
    <s v="729"/>
    <s v="Main St"/>
    <s v="Gift Card"/>
    <x v="3"/>
    <s v="Shipped"/>
    <x v="0"/>
    <s v="TRK98925264"/>
    <s v="98925264"/>
    <n v="7"/>
    <s v="SAVE10"/>
    <x v="0"/>
    <x v="0"/>
    <s v="Instagram"/>
    <x v="0"/>
    <n v="269.64999999999998"/>
    <n v="269.64999999999998"/>
    <n v="269.64999999999998"/>
    <s v="Customer_400"/>
    <x v="1"/>
    <n v="33"/>
    <x v="5"/>
    <x v="0"/>
    <n v="0.1"/>
    <n v="26.965"/>
    <n v="37.750999999999998"/>
    <n v="188.755"/>
    <n v="242.68499999999997"/>
    <n v="53.929999999999978"/>
    <n v="1.2857142857142856"/>
  </r>
  <r>
    <x v="399"/>
    <n v="200399"/>
    <d v="2024-01-07T00:00:00"/>
    <d v="2024-01-07T00:00:00"/>
    <n v="2024"/>
    <x v="0"/>
    <s v="Sunday"/>
    <s v="C64641"/>
    <n v="64641"/>
    <s v="Tablet"/>
    <x v="2"/>
    <n v="5"/>
    <n v="423.93"/>
    <n v="423.93"/>
    <s v="319 Main St"/>
    <s v="319"/>
    <s v="Main St"/>
    <s v="Debit Card"/>
    <x v="0"/>
    <s v="Returned"/>
    <x v="2"/>
    <s v="TRK32012588"/>
    <s v="32012588"/>
    <n v="5"/>
    <s v="FREESHIP"/>
    <x v="1"/>
    <x v="0"/>
    <s v="Facebook"/>
    <x v="3"/>
    <n v="2119.65"/>
    <n v="2119.65"/>
    <n v="2119.65"/>
    <s v="Customer_401"/>
    <x v="0"/>
    <n v="32"/>
    <x v="3"/>
    <x v="0"/>
    <n v="0"/>
    <n v="0"/>
    <n v="296.75099999999998"/>
    <n v="1483.7549999999999"/>
    <n v="2119.65"/>
    <n v="635.89500000000021"/>
    <n v="1.4285714285714288"/>
  </r>
  <r>
    <x v="400"/>
    <n v="200400"/>
    <d v="2024-09-28T00:00:00"/>
    <d v="2024-09-28T00:00:00"/>
    <n v="2024"/>
    <x v="11"/>
    <s v="Saturday"/>
    <s v="C56266"/>
    <n v="56266"/>
    <s v="Desk"/>
    <x v="6"/>
    <n v="4"/>
    <n v="160.22"/>
    <n v="160.22"/>
    <s v="304 Main St"/>
    <s v="304"/>
    <s v="Main St"/>
    <s v="Debit Card"/>
    <x v="0"/>
    <s v="Returned"/>
    <x v="2"/>
    <s v="TRK60088901"/>
    <s v="60088901"/>
    <n v="9"/>
    <s v="WINTER15"/>
    <x v="3"/>
    <x v="0"/>
    <s v="Instagram"/>
    <x v="0"/>
    <n v="640.88"/>
    <n v="640.88"/>
    <n v="640.88"/>
    <s v="Customer_402"/>
    <x v="0"/>
    <n v="53"/>
    <x v="3"/>
    <x v="1"/>
    <n v="0.15"/>
    <n v="96.131999999999991"/>
    <n v="112.154"/>
    <n v="448.61599999999999"/>
    <n v="544.74800000000005"/>
    <n v="96.132000000000062"/>
    <n v="1.2142857142857144"/>
  </r>
  <r>
    <x v="401"/>
    <n v="200401"/>
    <d v="2025-04-09T00:00:00"/>
    <d v="2025-04-09T00:00:00"/>
    <n v="2025"/>
    <x v="6"/>
    <s v="Wednesday"/>
    <s v="C98635"/>
    <n v="98635"/>
    <s v="Printer"/>
    <x v="4"/>
    <n v="1"/>
    <n v="538.67999999999995"/>
    <n v="538.67999999999995"/>
    <s v="197 Main St"/>
    <s v="197"/>
    <s v="Main St"/>
    <s v="Debit Card"/>
    <x v="0"/>
    <s v="Returned"/>
    <x v="2"/>
    <s v="TRK14225465"/>
    <s v="14225465"/>
    <n v="6"/>
    <m/>
    <x v="2"/>
    <x v="1"/>
    <s v="Referral"/>
    <x v="1"/>
    <n v="538.67999999999995"/>
    <n v="538.67999999999995"/>
    <n v="538.67999999999995"/>
    <s v="Customer_403"/>
    <x v="0"/>
    <n v="52"/>
    <x v="4"/>
    <x v="0"/>
    <n v="0"/>
    <n v="0"/>
    <n v="377.07599999999996"/>
    <n v="377.07599999999996"/>
    <n v="538.67999999999995"/>
    <n v="161.60399999999998"/>
    <n v="1.4285714285714286"/>
  </r>
  <r>
    <x v="402"/>
    <n v="200402"/>
    <d v="2023-04-09T00:00:00"/>
    <d v="2023-04-09T00:00:00"/>
    <n v="2023"/>
    <x v="6"/>
    <s v="Sunday"/>
    <s v="C83026"/>
    <n v="83026"/>
    <s v="Printer"/>
    <x v="4"/>
    <n v="5"/>
    <n v="337.38"/>
    <n v="337.38"/>
    <s v="858 Main St"/>
    <s v="858"/>
    <s v="Main St"/>
    <s v="Gift Card"/>
    <x v="3"/>
    <s v="Shipped"/>
    <x v="0"/>
    <s v="TRK79746259"/>
    <s v="79746259"/>
    <n v="5"/>
    <m/>
    <x v="2"/>
    <x v="1"/>
    <s v="Referral"/>
    <x v="1"/>
    <n v="1686.9"/>
    <n v="1686.9"/>
    <n v="1686.9"/>
    <s v="Customer_404"/>
    <x v="0"/>
    <n v="31"/>
    <x v="0"/>
    <x v="0"/>
    <n v="0"/>
    <n v="0"/>
    <n v="236.16599999999997"/>
    <n v="1180.83"/>
    <n v="1686.9"/>
    <n v="506.07000000000016"/>
    <n v="1.4285714285714288"/>
  </r>
  <r>
    <x v="403"/>
    <n v="200403"/>
    <d v="2024-11-10T00:00:00"/>
    <d v="2024-11-10T00:00:00"/>
    <n v="2024"/>
    <x v="7"/>
    <s v="Sunday"/>
    <s v="C28893"/>
    <n v="28893"/>
    <s v="Tablet"/>
    <x v="2"/>
    <n v="1"/>
    <n v="620.21"/>
    <n v="620.21"/>
    <s v="740 Main St"/>
    <s v="740"/>
    <s v="Main St"/>
    <s v="Online"/>
    <x v="1"/>
    <s v="Returned"/>
    <x v="2"/>
    <s v="TRK98333066"/>
    <s v="98333066"/>
    <n v="1"/>
    <s v="FREESHIP"/>
    <x v="1"/>
    <x v="0"/>
    <s v="Referral"/>
    <x v="1"/>
    <n v="620.21"/>
    <n v="620.21"/>
    <n v="620.21"/>
    <s v="Customer_405"/>
    <x v="1"/>
    <n v="51"/>
    <x v="3"/>
    <x v="0"/>
    <n v="0"/>
    <n v="0"/>
    <n v="434.14699999999999"/>
    <n v="434.14699999999999"/>
    <n v="620.21"/>
    <n v="186.06300000000005"/>
    <n v="1.4285714285714286"/>
  </r>
  <r>
    <x v="404"/>
    <n v="200404"/>
    <d v="2023-03-09T00:00:00"/>
    <d v="2023-03-09T00:00:00"/>
    <n v="2023"/>
    <x v="9"/>
    <s v="Thursday"/>
    <s v="C45482"/>
    <n v="45482"/>
    <s v="Monitor"/>
    <x v="0"/>
    <n v="2"/>
    <n v="99.1"/>
    <n v="99.1"/>
    <s v="440 Main St"/>
    <s v="440"/>
    <s v="Main St"/>
    <s v="Cash"/>
    <x v="4"/>
    <s v="Delivered"/>
    <x v="3"/>
    <s v="TRK54571699"/>
    <s v="54571699"/>
    <n v="6"/>
    <m/>
    <x v="2"/>
    <x v="1"/>
    <s v="Instagram"/>
    <x v="0"/>
    <n v="198.2"/>
    <n v="198.2"/>
    <n v="198.2"/>
    <s v="Customer_406"/>
    <x v="0"/>
    <n v="29"/>
    <x v="4"/>
    <x v="0"/>
    <n v="0"/>
    <n v="0"/>
    <n v="69.36999999999999"/>
    <n v="138.73999999999998"/>
    <n v="198.2"/>
    <n v="59.460000000000008"/>
    <n v="1.4285714285714286"/>
  </r>
  <r>
    <x v="405"/>
    <n v="200405"/>
    <d v="2025-01-26T00:00:00"/>
    <d v="2025-01-26T00:00:00"/>
    <n v="2025"/>
    <x v="0"/>
    <s v="Sunday"/>
    <s v="C97774"/>
    <n v="97774"/>
    <s v="Monitor"/>
    <x v="0"/>
    <n v="4"/>
    <n v="451.97"/>
    <n v="451.97"/>
    <s v="603 Main St"/>
    <s v="603"/>
    <s v="Main St"/>
    <s v="Online"/>
    <x v="1"/>
    <s v="Cancelled"/>
    <x v="1"/>
    <s v="TRK64664424"/>
    <s v="64664424"/>
    <n v="7"/>
    <s v="WINTER15"/>
    <x v="3"/>
    <x v="0"/>
    <s v="Email"/>
    <x v="2"/>
    <n v="1807.88"/>
    <n v="1807.88"/>
    <n v="1807.88"/>
    <s v="Customer_407"/>
    <x v="0"/>
    <n v="54"/>
    <x v="3"/>
    <x v="0"/>
    <n v="0.15"/>
    <n v="271.18200000000002"/>
    <n v="316.37900000000002"/>
    <n v="1265.5160000000001"/>
    <n v="1536.6980000000001"/>
    <n v="271.18200000000002"/>
    <n v="1.2142857142857142"/>
  </r>
  <r>
    <x v="406"/>
    <n v="200406"/>
    <d v="2023-12-10T00:00:00"/>
    <d v="2023-12-10T00:00:00"/>
    <n v="2023"/>
    <x v="8"/>
    <s v="Sunday"/>
    <s v="C11657"/>
    <n v="11657"/>
    <s v="Tablet"/>
    <x v="2"/>
    <n v="4"/>
    <n v="66.099999999999994"/>
    <n v="66.099999999999994"/>
    <s v="572 Main St"/>
    <s v="572"/>
    <s v="Main St"/>
    <s v="Cash"/>
    <x v="4"/>
    <s v="Returned"/>
    <x v="2"/>
    <s v="TRK50284486"/>
    <s v="50284486"/>
    <n v="9"/>
    <s v="WINTER15"/>
    <x v="3"/>
    <x v="0"/>
    <s v="Google"/>
    <x v="4"/>
    <n v="264.39999999999998"/>
    <n v="264.39999999999998"/>
    <n v="264.39999999999998"/>
    <s v="Customer_408"/>
    <x v="1"/>
    <n v="58"/>
    <x v="3"/>
    <x v="0"/>
    <n v="0.15"/>
    <n v="39.659999999999997"/>
    <n v="46.269999999999996"/>
    <n v="185.07999999999998"/>
    <n v="224.73999999999998"/>
    <n v="39.659999999999997"/>
    <n v="1.2142857142857142"/>
  </r>
  <r>
    <x v="407"/>
    <n v="200407"/>
    <d v="2023-08-13T00:00:00"/>
    <d v="2023-08-13T00:00:00"/>
    <n v="2023"/>
    <x v="1"/>
    <s v="Sunday"/>
    <s v="C85993"/>
    <n v="85993"/>
    <s v="Tablet"/>
    <x v="2"/>
    <n v="4"/>
    <n v="547.32000000000005"/>
    <n v="547.32000000000005"/>
    <s v="250 Main St"/>
    <s v="250"/>
    <s v="Main St"/>
    <s v="Cash"/>
    <x v="4"/>
    <s v="Returned"/>
    <x v="2"/>
    <s v="TRK72547640"/>
    <s v="72547640"/>
    <n v="8"/>
    <s v="FREESHIP"/>
    <x v="1"/>
    <x v="0"/>
    <s v="Instagram"/>
    <x v="0"/>
    <n v="2189.2800000000002"/>
    <n v="2189.2800000000002"/>
    <n v="2189.2800000000002"/>
    <s v="Customer_409"/>
    <x v="1"/>
    <n v="45"/>
    <x v="0"/>
    <x v="0"/>
    <n v="0"/>
    <n v="0"/>
    <n v="383.12400000000002"/>
    <n v="1532.4960000000001"/>
    <n v="2189.2800000000002"/>
    <n v="656.78400000000011"/>
    <n v="1.4285714285714286"/>
  </r>
  <r>
    <x v="408"/>
    <n v="200408"/>
    <d v="2025-01-01T00:00:00"/>
    <d v="2025-01-01T00:00:00"/>
    <n v="2025"/>
    <x v="0"/>
    <s v="Wednesday"/>
    <s v="C11906"/>
    <n v="11906"/>
    <s v="Printer"/>
    <x v="4"/>
    <n v="3"/>
    <n v="412.53"/>
    <n v="412.53"/>
    <s v="536 Main St"/>
    <s v="536"/>
    <s v="Main St"/>
    <s v="Online"/>
    <x v="1"/>
    <s v="Pending"/>
    <x v="4"/>
    <s v="TRK31140158"/>
    <s v="31140158"/>
    <n v="6"/>
    <s v="WINTER15"/>
    <x v="3"/>
    <x v="0"/>
    <s v="Google"/>
    <x v="4"/>
    <n v="1237.5899999999999"/>
    <n v="1237.5899999999999"/>
    <n v="1237.5899999999999"/>
    <s v="Customer_410"/>
    <x v="1"/>
    <n v="57"/>
    <x v="1"/>
    <x v="0"/>
    <n v="0.15"/>
    <n v="185.63849999999999"/>
    <n v="288.77099999999996"/>
    <n v="866.31299999999987"/>
    <n v="1051.9514999999999"/>
    <n v="185.63850000000002"/>
    <n v="1.2142857142857144"/>
  </r>
  <r>
    <x v="409"/>
    <n v="200409"/>
    <d v="2023-06-28T00:00:00"/>
    <d v="2023-06-28T00:00:00"/>
    <n v="2023"/>
    <x v="5"/>
    <s v="Wednesday"/>
    <s v="C45187"/>
    <n v="45187"/>
    <s v="Desk"/>
    <x v="6"/>
    <n v="5"/>
    <n v="84.13"/>
    <n v="84.13"/>
    <s v="767 Main St"/>
    <s v="767"/>
    <s v="Main St"/>
    <s v="Online"/>
    <x v="1"/>
    <s v="Delivered"/>
    <x v="3"/>
    <s v="TRK12320793"/>
    <s v="12320793"/>
    <n v="9"/>
    <s v="SAVE10"/>
    <x v="0"/>
    <x v="0"/>
    <s v="Google"/>
    <x v="4"/>
    <n v="420.65"/>
    <n v="420.65"/>
    <n v="420.65"/>
    <s v="Customer_411"/>
    <x v="0"/>
    <n v="32"/>
    <x v="2"/>
    <x v="1"/>
    <n v="0.1"/>
    <n v="42.064999999999998"/>
    <n v="58.890999999999991"/>
    <n v="294.45499999999993"/>
    <n v="378.58499999999998"/>
    <n v="84.130000000000052"/>
    <n v="1.285714285714286"/>
  </r>
  <r>
    <x v="410"/>
    <n v="200410"/>
    <d v="2024-01-18T00:00:00"/>
    <d v="2024-01-18T00:00:00"/>
    <n v="2024"/>
    <x v="0"/>
    <s v="Thursday"/>
    <s v="C37375"/>
    <n v="37375"/>
    <s v="Tablet"/>
    <x v="2"/>
    <n v="2"/>
    <n v="518.23"/>
    <n v="518.23"/>
    <s v="184 Main St"/>
    <s v="184"/>
    <s v="Main St"/>
    <s v="Debit Card"/>
    <x v="0"/>
    <s v="Shipped"/>
    <x v="0"/>
    <s v="TRK52470162"/>
    <s v="52470162"/>
    <n v="5"/>
    <m/>
    <x v="2"/>
    <x v="1"/>
    <s v="Email"/>
    <x v="2"/>
    <n v="1036.46"/>
    <n v="1036.46"/>
    <n v="1036.46"/>
    <s v="Customer_412"/>
    <x v="0"/>
    <n v="25"/>
    <x v="3"/>
    <x v="0"/>
    <n v="0"/>
    <n v="0"/>
    <n v="362.76099999999997"/>
    <n v="725.52199999999993"/>
    <n v="1036.46"/>
    <n v="310.9380000000001"/>
    <n v="1.4285714285714288"/>
  </r>
  <r>
    <x v="411"/>
    <n v="200411"/>
    <d v="2024-06-19T00:00:00"/>
    <d v="2024-06-19T00:00:00"/>
    <n v="2024"/>
    <x v="5"/>
    <s v="Wednesday"/>
    <s v="C66567"/>
    <n v="66567"/>
    <s v="Desk"/>
    <x v="6"/>
    <n v="2"/>
    <n v="39.51"/>
    <n v="39.51"/>
    <s v="981 Main St"/>
    <s v="981"/>
    <s v="Main St"/>
    <s v="Online"/>
    <x v="1"/>
    <s v="Shipped"/>
    <x v="0"/>
    <s v="TRK21174822"/>
    <s v="21174822"/>
    <n v="5"/>
    <m/>
    <x v="2"/>
    <x v="1"/>
    <s v="Facebook"/>
    <x v="3"/>
    <n v="79.02"/>
    <n v="79.02"/>
    <n v="79.02"/>
    <s v="Customer_413"/>
    <x v="1"/>
    <n v="24"/>
    <x v="1"/>
    <x v="1"/>
    <n v="0"/>
    <n v="0"/>
    <n v="27.656999999999996"/>
    <n v="55.313999999999993"/>
    <n v="79.02"/>
    <n v="23.706000000000003"/>
    <n v="1.4285714285714286"/>
  </r>
  <r>
    <x v="412"/>
    <n v="200412"/>
    <d v="2025-04-11T00:00:00"/>
    <d v="2025-04-11T00:00:00"/>
    <n v="2025"/>
    <x v="6"/>
    <s v="Friday"/>
    <s v="C42451"/>
    <n v="42451"/>
    <s v="Tablet"/>
    <x v="2"/>
    <n v="5"/>
    <n v="133.01"/>
    <n v="133.01"/>
    <s v="246 Main St"/>
    <s v="246"/>
    <s v="Main St"/>
    <s v="Credit Card"/>
    <x v="2"/>
    <s v="Returned"/>
    <x v="2"/>
    <s v="TRK31313343"/>
    <s v="31313343"/>
    <n v="10"/>
    <m/>
    <x v="2"/>
    <x v="1"/>
    <s v="Facebook"/>
    <x v="3"/>
    <n v="665.05"/>
    <n v="665.05"/>
    <n v="665.05"/>
    <s v="Customer_414"/>
    <x v="1"/>
    <n v="20"/>
    <x v="0"/>
    <x v="0"/>
    <n v="0"/>
    <n v="0"/>
    <n v="93.106999999999985"/>
    <n v="465.53499999999991"/>
    <n v="665.05"/>
    <n v="199.51500000000004"/>
    <n v="1.4285714285714288"/>
  </r>
  <r>
    <x v="413"/>
    <n v="200413"/>
    <d v="2023-10-08T00:00:00"/>
    <d v="2023-10-08T00:00:00"/>
    <n v="2023"/>
    <x v="3"/>
    <s v="Sunday"/>
    <s v="C13923"/>
    <n v="13923"/>
    <s v="Tablet"/>
    <x v="2"/>
    <n v="1"/>
    <n v="118.8"/>
    <n v="118.8"/>
    <s v="123 Main St"/>
    <s v="123"/>
    <s v="Main St"/>
    <s v="Online"/>
    <x v="1"/>
    <s v="Delivered"/>
    <x v="3"/>
    <s v="TRK87598790"/>
    <s v="87598790"/>
    <n v="6"/>
    <s v="SAVE10"/>
    <x v="0"/>
    <x v="0"/>
    <s v="Email"/>
    <x v="2"/>
    <n v="118.8"/>
    <n v="118.8"/>
    <n v="118.8"/>
    <s v="Customer_415"/>
    <x v="1"/>
    <n v="41"/>
    <x v="2"/>
    <x v="0"/>
    <n v="0.1"/>
    <n v="11.88"/>
    <n v="83.16"/>
    <n v="83.16"/>
    <n v="106.92"/>
    <n v="23.760000000000005"/>
    <n v="1.2857142857142858"/>
  </r>
  <r>
    <x v="414"/>
    <n v="200414"/>
    <d v="2025-05-04T00:00:00"/>
    <d v="2025-05-04T00:00:00"/>
    <n v="2025"/>
    <x v="4"/>
    <s v="Sunday"/>
    <s v="C11829"/>
    <n v="11829"/>
    <s v="Desk"/>
    <x v="6"/>
    <n v="2"/>
    <n v="139.57"/>
    <n v="139.57"/>
    <s v="797 Main St"/>
    <s v="797"/>
    <s v="Main St"/>
    <s v="Cash"/>
    <x v="4"/>
    <s v="Delivered"/>
    <x v="3"/>
    <s v="TRK84229257"/>
    <s v="84229257"/>
    <n v="4"/>
    <s v="WINTER15"/>
    <x v="3"/>
    <x v="0"/>
    <s v="Facebook"/>
    <x v="3"/>
    <n v="279.14"/>
    <n v="279.14"/>
    <n v="279.14"/>
    <s v="Customer_416"/>
    <x v="0"/>
    <n v="51"/>
    <x v="3"/>
    <x v="1"/>
    <n v="0.15"/>
    <n v="41.870999999999995"/>
    <n v="97.698999999999984"/>
    <n v="195.39799999999997"/>
    <n v="237.26900000000001"/>
    <n v="41.871000000000038"/>
    <n v="1.2142857142857144"/>
  </r>
  <r>
    <x v="415"/>
    <n v="200415"/>
    <d v="2025-04-06T00:00:00"/>
    <d v="2025-04-06T00:00:00"/>
    <n v="2025"/>
    <x v="6"/>
    <s v="Sunday"/>
    <s v="C62169"/>
    <n v="62169"/>
    <s v="Chair"/>
    <x v="3"/>
    <n v="1"/>
    <n v="184.15"/>
    <n v="184.15"/>
    <s v="655 Main St"/>
    <s v="655"/>
    <s v="Main St"/>
    <s v="Gift Card"/>
    <x v="3"/>
    <s v="Shipped"/>
    <x v="0"/>
    <s v="TRK64558985"/>
    <s v="64558985"/>
    <n v="5"/>
    <s v="FREESHIP"/>
    <x v="1"/>
    <x v="0"/>
    <s v="Facebook"/>
    <x v="3"/>
    <n v="184.15"/>
    <n v="184.15"/>
    <n v="184.15"/>
    <s v="Customer_417"/>
    <x v="1"/>
    <n v="23"/>
    <x v="3"/>
    <x v="1"/>
    <n v="0"/>
    <n v="0"/>
    <n v="128.905"/>
    <n v="128.905"/>
    <n v="184.15"/>
    <n v="55.245000000000005"/>
    <n v="1.4285714285714286"/>
  </r>
  <r>
    <x v="416"/>
    <n v="200416"/>
    <d v="2023-07-18T00:00:00"/>
    <d v="2023-07-18T00:00:00"/>
    <n v="2023"/>
    <x v="10"/>
    <s v="Tuesday"/>
    <s v="C20881"/>
    <n v="20881"/>
    <s v="Laptop"/>
    <x v="5"/>
    <n v="2"/>
    <n v="644.04999999999995"/>
    <n v="644.04999999999995"/>
    <s v="652 Main St"/>
    <s v="652"/>
    <s v="Main St"/>
    <s v="Gift Card"/>
    <x v="3"/>
    <s v="Cancelled"/>
    <x v="1"/>
    <s v="TRK26263902"/>
    <s v="26263902"/>
    <n v="5"/>
    <s v="WINTER15"/>
    <x v="3"/>
    <x v="0"/>
    <s v="Referral"/>
    <x v="1"/>
    <n v="1288.0999999999999"/>
    <n v="1288.0999999999999"/>
    <n v="1288.0999999999999"/>
    <s v="Customer_418"/>
    <x v="0"/>
    <n v="48"/>
    <x v="1"/>
    <x v="0"/>
    <n v="0.15"/>
    <n v="193.21499999999997"/>
    <n v="450.83499999999992"/>
    <n v="901.66999999999985"/>
    <n v="1094.885"/>
    <n v="193.21500000000015"/>
    <n v="1.2142857142857144"/>
  </r>
  <r>
    <x v="417"/>
    <n v="200417"/>
    <d v="2023-10-24T00:00:00"/>
    <d v="2023-10-24T00:00:00"/>
    <n v="2023"/>
    <x v="3"/>
    <s v="Tuesday"/>
    <s v="C44492"/>
    <n v="44492"/>
    <s v="Laptop"/>
    <x v="5"/>
    <n v="5"/>
    <n v="55.41"/>
    <n v="55.41"/>
    <s v="954 Main St"/>
    <s v="954"/>
    <s v="Main St"/>
    <s v="Online"/>
    <x v="1"/>
    <s v="Cancelled"/>
    <x v="1"/>
    <s v="TRK51429869"/>
    <s v="51429869"/>
    <n v="5"/>
    <m/>
    <x v="2"/>
    <x v="1"/>
    <s v="Google"/>
    <x v="4"/>
    <n v="277.05"/>
    <n v="277.05"/>
    <n v="277.04999999999995"/>
    <s v="Customer_419"/>
    <x v="1"/>
    <n v="40"/>
    <x v="4"/>
    <x v="0"/>
    <n v="0"/>
    <n v="0"/>
    <n v="38.786999999999992"/>
    <n v="193.93499999999995"/>
    <n v="277.04999999999995"/>
    <n v="83.115000000000009"/>
    <n v="1.4285714285714288"/>
  </r>
  <r>
    <x v="418"/>
    <n v="200418"/>
    <d v="2023-01-11T00:00:00"/>
    <d v="2023-01-11T00:00:00"/>
    <n v="2023"/>
    <x v="0"/>
    <s v="Wednesday"/>
    <s v="C74169"/>
    <n v="74169"/>
    <s v="Printer"/>
    <x v="4"/>
    <n v="1"/>
    <n v="310.93"/>
    <n v="310.93"/>
    <s v="862 Main St"/>
    <s v="862"/>
    <s v="Main St"/>
    <s v="Online"/>
    <x v="1"/>
    <s v="Cancelled"/>
    <x v="1"/>
    <s v="TRK66144809"/>
    <s v="66144809"/>
    <n v="3"/>
    <m/>
    <x v="2"/>
    <x v="1"/>
    <s v="Facebook"/>
    <x v="3"/>
    <n v="310.93"/>
    <n v="310.93"/>
    <n v="310.93"/>
    <s v="Customer_420"/>
    <x v="0"/>
    <n v="19"/>
    <x v="1"/>
    <x v="0"/>
    <n v="0"/>
    <n v="0"/>
    <n v="217.65099999999998"/>
    <n v="217.65099999999998"/>
    <n v="310.93"/>
    <n v="93.279000000000025"/>
    <n v="1.4285714285714288"/>
  </r>
  <r>
    <x v="419"/>
    <n v="200419"/>
    <d v="2024-04-17T00:00:00"/>
    <d v="2024-04-17T00:00:00"/>
    <n v="2024"/>
    <x v="6"/>
    <s v="Wednesday"/>
    <s v="C70999"/>
    <n v="70999"/>
    <s v="Tablet"/>
    <x v="2"/>
    <n v="2"/>
    <n v="216.66"/>
    <n v="216.66"/>
    <s v="885 Main St"/>
    <s v="885"/>
    <s v="Main St"/>
    <s v="Debit Card"/>
    <x v="0"/>
    <s v="Pending"/>
    <x v="4"/>
    <s v="TRK75644156"/>
    <s v="75644156"/>
    <n v="6"/>
    <s v="FREESHIP"/>
    <x v="1"/>
    <x v="0"/>
    <s v="Instagram"/>
    <x v="0"/>
    <n v="433.32"/>
    <n v="433.32"/>
    <n v="433.32"/>
    <s v="Customer_421"/>
    <x v="1"/>
    <n v="38"/>
    <x v="1"/>
    <x v="0"/>
    <n v="0"/>
    <n v="0"/>
    <n v="151.66199999999998"/>
    <n v="303.32399999999996"/>
    <n v="433.32"/>
    <n v="129.99600000000004"/>
    <n v="1.4285714285714288"/>
  </r>
  <r>
    <x v="420"/>
    <n v="200420"/>
    <d v="2024-11-29T00:00:00"/>
    <d v="2024-11-29T00:00:00"/>
    <n v="2024"/>
    <x v="7"/>
    <s v="Friday"/>
    <s v="C11921"/>
    <n v="11921"/>
    <s v="Phone"/>
    <x v="1"/>
    <n v="1"/>
    <n v="452.7"/>
    <n v="452.7"/>
    <s v="439 Main St"/>
    <s v="439"/>
    <s v="Main St"/>
    <s v="Debit Card"/>
    <x v="0"/>
    <s v="Shipped"/>
    <x v="0"/>
    <s v="TRK91362635"/>
    <s v="91362635"/>
    <n v="5"/>
    <s v="FREESHIP"/>
    <x v="1"/>
    <x v="0"/>
    <s v="Instagram"/>
    <x v="0"/>
    <n v="452.7"/>
    <n v="452.7"/>
    <n v="452.7"/>
    <s v="Customer_422"/>
    <x v="0"/>
    <n v="23"/>
    <x v="3"/>
    <x v="0"/>
    <n v="0"/>
    <n v="0"/>
    <n v="316.89"/>
    <n v="316.89"/>
    <n v="452.7"/>
    <n v="135.81"/>
    <n v="1.4285714285714286"/>
  </r>
  <r>
    <x v="421"/>
    <n v="200421"/>
    <d v="2023-10-15T00:00:00"/>
    <d v="2023-10-15T00:00:00"/>
    <n v="2023"/>
    <x v="3"/>
    <s v="Sunday"/>
    <s v="C50683"/>
    <n v="50683"/>
    <s v="Chair"/>
    <x v="3"/>
    <n v="2"/>
    <n v="288.20999999999998"/>
    <n v="288.20999999999998"/>
    <s v="769 Main St"/>
    <s v="769"/>
    <s v="Main St"/>
    <s v="Debit Card"/>
    <x v="0"/>
    <s v="Cancelled"/>
    <x v="1"/>
    <s v="TRK53032122"/>
    <s v="53032122"/>
    <n v="5"/>
    <m/>
    <x v="2"/>
    <x v="1"/>
    <s v="Email"/>
    <x v="2"/>
    <n v="576.41999999999996"/>
    <n v="576.41999999999996"/>
    <n v="576.41999999999996"/>
    <s v="Customer_423"/>
    <x v="0"/>
    <n v="48"/>
    <x v="0"/>
    <x v="1"/>
    <n v="0"/>
    <n v="0"/>
    <n v="201.74699999999999"/>
    <n v="403.49399999999997"/>
    <n v="576.41999999999996"/>
    <n v="172.92599999999999"/>
    <n v="1.4285714285714286"/>
  </r>
  <r>
    <x v="422"/>
    <n v="200422"/>
    <d v="2023-06-05T00:00:00"/>
    <d v="2023-06-05T00:00:00"/>
    <n v="2023"/>
    <x v="5"/>
    <s v="Monday"/>
    <s v="C76140"/>
    <n v="76140"/>
    <s v="Phone"/>
    <x v="1"/>
    <n v="4"/>
    <n v="206.6"/>
    <n v="206.6"/>
    <s v="914 Main St"/>
    <s v="914"/>
    <s v="Main St"/>
    <s v="Gift Card"/>
    <x v="3"/>
    <s v="Returned"/>
    <x v="2"/>
    <s v="TRK25861469"/>
    <s v="25861469"/>
    <n v="6"/>
    <s v="WINTER15"/>
    <x v="3"/>
    <x v="0"/>
    <s v="Referral"/>
    <x v="1"/>
    <n v="826.4"/>
    <n v="826.4"/>
    <n v="826.4"/>
    <s v="Customer_424"/>
    <x v="1"/>
    <n v="27"/>
    <x v="5"/>
    <x v="0"/>
    <n v="0.15"/>
    <n v="123.96"/>
    <n v="144.61999999999998"/>
    <n v="578.4799999999999"/>
    <n v="702.43999999999994"/>
    <n v="123.96000000000004"/>
    <n v="1.2142857142857144"/>
  </r>
  <r>
    <x v="423"/>
    <n v="200423"/>
    <d v="2024-07-20T00:00:00"/>
    <d v="2024-07-20T00:00:00"/>
    <n v="2024"/>
    <x v="10"/>
    <s v="Saturday"/>
    <s v="C94311"/>
    <n v="94311"/>
    <s v="Printer"/>
    <x v="4"/>
    <n v="4"/>
    <n v="685.2"/>
    <n v="685.2"/>
    <s v="195 Main St"/>
    <s v="195"/>
    <s v="Main St"/>
    <s v="Gift Card"/>
    <x v="3"/>
    <s v="Cancelled"/>
    <x v="1"/>
    <s v="TRK97308771"/>
    <s v="97308771"/>
    <n v="6"/>
    <s v="WINTER15"/>
    <x v="3"/>
    <x v="0"/>
    <s v="Google"/>
    <x v="4"/>
    <n v="2740.8"/>
    <n v="2740.8"/>
    <n v="2740.8"/>
    <s v="Customer_425"/>
    <x v="0"/>
    <n v="20"/>
    <x v="3"/>
    <x v="0"/>
    <n v="0.15"/>
    <n v="411.12"/>
    <n v="479.64"/>
    <n v="1918.56"/>
    <n v="2329.6800000000003"/>
    <n v="411.12000000000035"/>
    <n v="1.2142857142857144"/>
  </r>
  <r>
    <x v="424"/>
    <n v="200424"/>
    <d v="2023-04-12T00:00:00"/>
    <d v="2023-04-12T00:00:00"/>
    <n v="2023"/>
    <x v="6"/>
    <s v="Wednesday"/>
    <s v="C49491"/>
    <n v="49491"/>
    <s v="Chair"/>
    <x v="3"/>
    <n v="5"/>
    <n v="22.94"/>
    <n v="22.94"/>
    <s v="339 Main St"/>
    <s v="339"/>
    <s v="Main St"/>
    <s v="Cash"/>
    <x v="4"/>
    <s v="Pending"/>
    <x v="4"/>
    <s v="TRK64012257"/>
    <s v="64012257"/>
    <n v="10"/>
    <m/>
    <x v="2"/>
    <x v="1"/>
    <s v="Email"/>
    <x v="2"/>
    <n v="114.7"/>
    <n v="114.7"/>
    <n v="114.7"/>
    <s v="Customer_426"/>
    <x v="1"/>
    <n v="39"/>
    <x v="2"/>
    <x v="1"/>
    <n v="0"/>
    <n v="0"/>
    <n v="16.058"/>
    <n v="80.289999999999992"/>
    <n v="114.7"/>
    <n v="34.410000000000011"/>
    <n v="1.4285714285714288"/>
  </r>
  <r>
    <x v="425"/>
    <n v="200425"/>
    <d v="2023-03-09T00:00:00"/>
    <d v="2023-03-09T00:00:00"/>
    <n v="2023"/>
    <x v="9"/>
    <s v="Thursday"/>
    <s v="C40648"/>
    <n v="40648"/>
    <s v="Laptop"/>
    <x v="5"/>
    <n v="2"/>
    <n v="301.88"/>
    <n v="301.88"/>
    <s v="488 Main St"/>
    <s v="488"/>
    <s v="Main St"/>
    <s v="Gift Card"/>
    <x v="3"/>
    <s v="Returned"/>
    <x v="2"/>
    <s v="TRK25325993"/>
    <s v="25325993"/>
    <n v="5"/>
    <s v="WINTER15"/>
    <x v="3"/>
    <x v="0"/>
    <s v="Email"/>
    <x v="2"/>
    <n v="603.76"/>
    <n v="603.76"/>
    <n v="603.76"/>
    <s v="Customer_427"/>
    <x v="1"/>
    <n v="39"/>
    <x v="1"/>
    <x v="0"/>
    <n v="0.15"/>
    <n v="90.563999999999993"/>
    <n v="211.31599999999997"/>
    <n v="422.63199999999995"/>
    <n v="513.19600000000003"/>
    <n v="90.564000000000078"/>
    <n v="1.2142857142857144"/>
  </r>
  <r>
    <x v="426"/>
    <n v="200426"/>
    <d v="2025-03-16T00:00:00"/>
    <d v="2025-03-16T00:00:00"/>
    <n v="2025"/>
    <x v="9"/>
    <s v="Sunday"/>
    <s v="C40967"/>
    <n v="40967"/>
    <s v="Monitor"/>
    <x v="0"/>
    <n v="5"/>
    <n v="57.45"/>
    <n v="57.45"/>
    <s v="315 Main St"/>
    <s v="315"/>
    <s v="Main St"/>
    <s v="Cash"/>
    <x v="4"/>
    <s v="Cancelled"/>
    <x v="1"/>
    <s v="TRK24839296"/>
    <s v="24839296"/>
    <n v="10"/>
    <m/>
    <x v="2"/>
    <x v="1"/>
    <s v="Facebook"/>
    <x v="3"/>
    <n v="287.25"/>
    <n v="287.25"/>
    <n v="287.25"/>
    <s v="Customer_428"/>
    <x v="0"/>
    <n v="41"/>
    <x v="4"/>
    <x v="0"/>
    <n v="0"/>
    <n v="0"/>
    <n v="40.214999999999996"/>
    <n v="201.07499999999999"/>
    <n v="287.25"/>
    <n v="86.175000000000011"/>
    <n v="1.4285714285714286"/>
  </r>
  <r>
    <x v="427"/>
    <n v="200427"/>
    <d v="2024-12-18T00:00:00"/>
    <d v="2024-12-18T00:00:00"/>
    <n v="2024"/>
    <x v="8"/>
    <s v="Wednesday"/>
    <s v="C25406"/>
    <n v="25406"/>
    <s v="Desk"/>
    <x v="6"/>
    <n v="1"/>
    <n v="161.24"/>
    <n v="161.24"/>
    <s v="379 Main St"/>
    <s v="379"/>
    <s v="Main St"/>
    <s v="Credit Card"/>
    <x v="2"/>
    <s v="Pending"/>
    <x v="4"/>
    <s v="TRK70952564"/>
    <s v="70952564"/>
    <n v="3"/>
    <s v="WINTER15"/>
    <x v="3"/>
    <x v="0"/>
    <s v="Instagram"/>
    <x v="0"/>
    <n v="161.24"/>
    <n v="161.24"/>
    <n v="161.24"/>
    <s v="Customer_429"/>
    <x v="1"/>
    <n v="23"/>
    <x v="2"/>
    <x v="1"/>
    <n v="0.15"/>
    <n v="24.186"/>
    <n v="112.86799999999999"/>
    <n v="112.86799999999999"/>
    <n v="137.054"/>
    <n v="24.186000000000007"/>
    <n v="1.2142857142857144"/>
  </r>
  <r>
    <x v="428"/>
    <n v="200428"/>
    <d v="2024-11-26T00:00:00"/>
    <d v="2024-11-26T00:00:00"/>
    <n v="2024"/>
    <x v="7"/>
    <s v="Tuesday"/>
    <s v="C77085"/>
    <n v="77085"/>
    <s v="Chair"/>
    <x v="3"/>
    <n v="4"/>
    <n v="262.58"/>
    <n v="262.58"/>
    <s v="895 Main St"/>
    <s v="895"/>
    <s v="Main St"/>
    <s v="Online"/>
    <x v="1"/>
    <s v="Cancelled"/>
    <x v="1"/>
    <s v="TRK57227640"/>
    <s v="57227640"/>
    <n v="8"/>
    <s v="WINTER15"/>
    <x v="3"/>
    <x v="0"/>
    <s v="Email"/>
    <x v="2"/>
    <n v="1050.32"/>
    <n v="1050.32"/>
    <n v="1050.32"/>
    <s v="Customer_430"/>
    <x v="0"/>
    <n v="29"/>
    <x v="1"/>
    <x v="1"/>
    <n v="0.15"/>
    <n v="157.54799999999997"/>
    <n v="183.80599999999998"/>
    <n v="735.22399999999993"/>
    <n v="892.77199999999993"/>
    <n v="157.548"/>
    <n v="1.2142857142857144"/>
  </r>
  <r>
    <x v="429"/>
    <n v="200429"/>
    <d v="2024-12-19T00:00:00"/>
    <d v="2024-12-19T00:00:00"/>
    <n v="2024"/>
    <x v="8"/>
    <s v="Thursday"/>
    <s v="C38126"/>
    <n v="38126"/>
    <s v="Printer"/>
    <x v="4"/>
    <n v="4"/>
    <n v="515.19000000000005"/>
    <n v="515.19000000000005"/>
    <s v="522 Main St"/>
    <s v="522"/>
    <s v="Main St"/>
    <s v="Credit Card"/>
    <x v="2"/>
    <s v="Pending"/>
    <x v="4"/>
    <s v="TRK90838498"/>
    <s v="90838498"/>
    <n v="9"/>
    <s v="SAVE10"/>
    <x v="0"/>
    <x v="0"/>
    <s v="Facebook"/>
    <x v="3"/>
    <n v="2060.7600000000002"/>
    <n v="2060.7600000000002"/>
    <n v="2060.7600000000002"/>
    <s v="Customer_431"/>
    <x v="1"/>
    <n v="29"/>
    <x v="0"/>
    <x v="0"/>
    <n v="0.1"/>
    <n v="206.07600000000002"/>
    <n v="360.63300000000004"/>
    <n v="1442.5320000000002"/>
    <n v="1854.6840000000002"/>
    <n v="412.15200000000004"/>
    <n v="1.2857142857142858"/>
  </r>
  <r>
    <x v="430"/>
    <n v="200430"/>
    <d v="2023-06-07T00:00:00"/>
    <d v="2023-06-07T00:00:00"/>
    <n v="2023"/>
    <x v="5"/>
    <s v="Wednesday"/>
    <s v="C87448"/>
    <n v="87448"/>
    <s v="Phone"/>
    <x v="1"/>
    <n v="1"/>
    <n v="450.07"/>
    <n v="450.07"/>
    <s v="433 Main St"/>
    <s v="433"/>
    <s v="Main St"/>
    <s v="Gift Card"/>
    <x v="3"/>
    <s v="Shipped"/>
    <x v="0"/>
    <s v="TRK44134016"/>
    <s v="44134016"/>
    <n v="6"/>
    <s v="FREESHIP"/>
    <x v="1"/>
    <x v="0"/>
    <s v="Google"/>
    <x v="4"/>
    <n v="450.07"/>
    <n v="450.07"/>
    <n v="450.07"/>
    <s v="Customer_432"/>
    <x v="0"/>
    <n v="46"/>
    <x v="3"/>
    <x v="0"/>
    <n v="0"/>
    <n v="0"/>
    <n v="315.04899999999998"/>
    <n v="315.04899999999998"/>
    <n v="450.07"/>
    <n v="135.02100000000002"/>
    <n v="1.4285714285714286"/>
  </r>
  <r>
    <x v="431"/>
    <n v="200431"/>
    <d v="2024-10-06T00:00:00"/>
    <d v="2024-10-06T00:00:00"/>
    <n v="2024"/>
    <x v="3"/>
    <s v="Sunday"/>
    <s v="C62312"/>
    <n v="62312"/>
    <s v="Printer"/>
    <x v="4"/>
    <n v="1"/>
    <n v="52.54"/>
    <n v="52.54"/>
    <s v="651 Main St"/>
    <s v="651"/>
    <s v="Main St"/>
    <s v="Debit Card"/>
    <x v="0"/>
    <s v="Cancelled"/>
    <x v="1"/>
    <s v="TRK59623037"/>
    <s v="59623037"/>
    <n v="6"/>
    <s v="WINTER15"/>
    <x v="3"/>
    <x v="0"/>
    <s v="Facebook"/>
    <x v="3"/>
    <n v="52.54"/>
    <n v="52.54"/>
    <n v="52.54"/>
    <s v="Customer_433"/>
    <x v="1"/>
    <n v="31"/>
    <x v="1"/>
    <x v="0"/>
    <n v="0.15"/>
    <n v="7.8809999999999993"/>
    <n v="36.777999999999999"/>
    <n v="36.777999999999999"/>
    <n v="44.658999999999999"/>
    <n v="7.8810000000000002"/>
    <n v="1.2142857142857142"/>
  </r>
  <r>
    <x v="432"/>
    <n v="200432"/>
    <d v="2023-09-04T00:00:00"/>
    <d v="2023-09-04T00:00:00"/>
    <n v="2023"/>
    <x v="11"/>
    <s v="Monday"/>
    <s v="C58443"/>
    <n v="58443"/>
    <s v="Tablet"/>
    <x v="2"/>
    <n v="2"/>
    <n v="424.32"/>
    <n v="424.32"/>
    <s v="662 Main St"/>
    <s v="662"/>
    <s v="Main St"/>
    <s v="Credit Card"/>
    <x v="2"/>
    <s v="Returned"/>
    <x v="2"/>
    <s v="TRK77163738"/>
    <s v="77163738"/>
    <n v="6"/>
    <m/>
    <x v="2"/>
    <x v="1"/>
    <s v="Referral"/>
    <x v="1"/>
    <n v="848.64"/>
    <n v="848.64"/>
    <n v="848.64"/>
    <s v="Customer_434"/>
    <x v="1"/>
    <n v="38"/>
    <x v="2"/>
    <x v="0"/>
    <n v="0"/>
    <n v="0"/>
    <n v="297.024"/>
    <n v="594.048"/>
    <n v="848.64"/>
    <n v="254.59199999999998"/>
    <n v="1.4285714285714286"/>
  </r>
  <r>
    <x v="433"/>
    <n v="200433"/>
    <d v="2023-08-26T00:00:00"/>
    <d v="2023-08-26T00:00:00"/>
    <n v="2023"/>
    <x v="1"/>
    <s v="Saturday"/>
    <s v="C36613"/>
    <n v="36613"/>
    <s v="Monitor"/>
    <x v="0"/>
    <n v="3"/>
    <n v="631.64"/>
    <n v="631.64"/>
    <s v="785 Main St"/>
    <s v="785"/>
    <s v="Main St"/>
    <s v="Credit Card"/>
    <x v="2"/>
    <s v="Returned"/>
    <x v="2"/>
    <s v="TRK13282106"/>
    <s v="13282106"/>
    <n v="3"/>
    <s v="FREESHIP"/>
    <x v="1"/>
    <x v="0"/>
    <s v="Facebook"/>
    <x v="3"/>
    <n v="1894.92"/>
    <n v="1894.92"/>
    <n v="1894.92"/>
    <s v="Customer_435"/>
    <x v="1"/>
    <n v="53"/>
    <x v="1"/>
    <x v="0"/>
    <n v="0"/>
    <n v="0"/>
    <n v="442.14799999999997"/>
    <n v="1326.444"/>
    <n v="1894.92"/>
    <n v="568.47600000000011"/>
    <n v="1.4285714285714286"/>
  </r>
  <r>
    <x v="434"/>
    <n v="200434"/>
    <d v="2023-10-22T00:00:00"/>
    <d v="2023-10-22T00:00:00"/>
    <n v="2023"/>
    <x v="3"/>
    <s v="Sunday"/>
    <s v="C73893"/>
    <n v="73893"/>
    <s v="Printer"/>
    <x v="4"/>
    <n v="5"/>
    <n v="327.68"/>
    <n v="327.68"/>
    <s v="384 Main St"/>
    <s v="384"/>
    <s v="Main St"/>
    <s v="Credit Card"/>
    <x v="2"/>
    <s v="Returned"/>
    <x v="2"/>
    <s v="TRK85939879"/>
    <s v="85939879"/>
    <n v="6"/>
    <m/>
    <x v="2"/>
    <x v="1"/>
    <s v="Facebook"/>
    <x v="3"/>
    <n v="1638.4"/>
    <n v="1638.4"/>
    <n v="1638.4"/>
    <s v="Customer_436"/>
    <x v="1"/>
    <n v="21"/>
    <x v="5"/>
    <x v="0"/>
    <n v="0"/>
    <n v="0"/>
    <n v="229.37599999999998"/>
    <n v="1146.8799999999999"/>
    <n v="1638.4"/>
    <n v="491.52000000000021"/>
    <n v="1.4285714285714288"/>
  </r>
  <r>
    <x v="435"/>
    <n v="200435"/>
    <d v="2023-05-27T00:00:00"/>
    <d v="2023-05-27T00:00:00"/>
    <n v="2023"/>
    <x v="4"/>
    <s v="Saturday"/>
    <s v="C48601"/>
    <n v="48601"/>
    <s v="Printer"/>
    <x v="4"/>
    <n v="1"/>
    <n v="414.47"/>
    <n v="414.47"/>
    <s v="101 Main St"/>
    <s v="101"/>
    <s v="Main St"/>
    <s v="Debit Card"/>
    <x v="0"/>
    <s v="Returned"/>
    <x v="2"/>
    <s v="TRK97868309"/>
    <s v="97868309"/>
    <n v="3"/>
    <s v="FREESHIP"/>
    <x v="1"/>
    <x v="0"/>
    <s v="Instagram"/>
    <x v="0"/>
    <n v="414.47"/>
    <n v="414.47"/>
    <n v="414.47"/>
    <s v="Customer_437"/>
    <x v="1"/>
    <n v="18"/>
    <x v="3"/>
    <x v="0"/>
    <n v="0"/>
    <n v="0"/>
    <n v="290.12900000000002"/>
    <n v="290.12900000000002"/>
    <n v="414.47"/>
    <n v="124.34100000000001"/>
    <n v="1.4285714285714286"/>
  </r>
  <r>
    <x v="436"/>
    <n v="200436"/>
    <d v="2023-02-11T00:00:00"/>
    <d v="2023-02-11T00:00:00"/>
    <n v="2023"/>
    <x v="2"/>
    <s v="Saturday"/>
    <s v="C14568"/>
    <n v="14568"/>
    <s v="Laptop"/>
    <x v="5"/>
    <n v="4"/>
    <n v="221.33"/>
    <n v="221.33"/>
    <s v="651 Main St"/>
    <s v="651"/>
    <s v="Main St"/>
    <s v="Online"/>
    <x v="1"/>
    <s v="Pending"/>
    <x v="4"/>
    <s v="TRK73545796"/>
    <s v="73545796"/>
    <n v="5"/>
    <m/>
    <x v="2"/>
    <x v="1"/>
    <s v="Google"/>
    <x v="4"/>
    <n v="885.32"/>
    <n v="885.32"/>
    <n v="885.32"/>
    <s v="Customer_438"/>
    <x v="1"/>
    <n v="43"/>
    <x v="0"/>
    <x v="0"/>
    <n v="0"/>
    <n v="0"/>
    <n v="154.93100000000001"/>
    <n v="619.72400000000005"/>
    <n v="885.32"/>
    <n v="265.596"/>
    <n v="1.4285714285714286"/>
  </r>
  <r>
    <x v="437"/>
    <n v="200437"/>
    <d v="2024-04-18T00:00:00"/>
    <d v="2024-04-18T00:00:00"/>
    <n v="2024"/>
    <x v="6"/>
    <s v="Thursday"/>
    <s v="C63378"/>
    <n v="63378"/>
    <s v="Phone"/>
    <x v="1"/>
    <n v="1"/>
    <n v="512.39"/>
    <n v="512.39"/>
    <s v="955 Main St"/>
    <s v="955"/>
    <s v="Main St"/>
    <s v="Online"/>
    <x v="1"/>
    <s v="Delivered"/>
    <x v="3"/>
    <s v="TRK20863705"/>
    <s v="20863705"/>
    <n v="2"/>
    <s v="FREESHIP"/>
    <x v="1"/>
    <x v="0"/>
    <s v="Instagram"/>
    <x v="0"/>
    <n v="512.39"/>
    <n v="512.39"/>
    <n v="512.39"/>
    <s v="Customer_439"/>
    <x v="0"/>
    <n v="55"/>
    <x v="1"/>
    <x v="0"/>
    <n v="0"/>
    <n v="0"/>
    <n v="358.67299999999994"/>
    <n v="358.67299999999994"/>
    <n v="512.39"/>
    <n v="153.71700000000004"/>
    <n v="1.4285714285714288"/>
  </r>
  <r>
    <x v="438"/>
    <n v="200438"/>
    <d v="2025-01-03T00:00:00"/>
    <d v="2025-01-03T00:00:00"/>
    <n v="2025"/>
    <x v="0"/>
    <s v="Friday"/>
    <s v="C77800"/>
    <n v="77800"/>
    <s v="Tablet"/>
    <x v="2"/>
    <n v="3"/>
    <n v="459.34"/>
    <n v="459.34"/>
    <s v="436 Main St"/>
    <s v="436"/>
    <s v="Main St"/>
    <s v="Gift Card"/>
    <x v="3"/>
    <s v="Pending"/>
    <x v="4"/>
    <s v="TRK27439574"/>
    <s v="27439574"/>
    <n v="3"/>
    <s v="SAVE10"/>
    <x v="0"/>
    <x v="0"/>
    <s v="Instagram"/>
    <x v="0"/>
    <n v="1378.02"/>
    <n v="1378.02"/>
    <n v="1378.02"/>
    <s v="Customer_440"/>
    <x v="1"/>
    <n v="42"/>
    <x v="0"/>
    <x v="0"/>
    <n v="0.1"/>
    <n v="137.80199999999999"/>
    <n v="321.53799999999995"/>
    <n v="964.61399999999981"/>
    <n v="1240.2180000000001"/>
    <n v="275.60400000000027"/>
    <n v="1.285714285714286"/>
  </r>
  <r>
    <x v="439"/>
    <n v="200439"/>
    <d v="2024-09-08T00:00:00"/>
    <d v="2024-09-08T00:00:00"/>
    <n v="2024"/>
    <x v="11"/>
    <s v="Sunday"/>
    <s v="C91155"/>
    <n v="91155"/>
    <s v="Tablet"/>
    <x v="2"/>
    <n v="1"/>
    <n v="146.32"/>
    <n v="146.32"/>
    <s v="321 Main St"/>
    <s v="321"/>
    <s v="Main St"/>
    <s v="Online"/>
    <x v="1"/>
    <s v="Shipped"/>
    <x v="0"/>
    <s v="TRK36260319"/>
    <s v="36260319"/>
    <n v="4"/>
    <s v="WINTER15"/>
    <x v="3"/>
    <x v="0"/>
    <s v="Facebook"/>
    <x v="3"/>
    <n v="146.32"/>
    <n v="146.32"/>
    <n v="146.32"/>
    <s v="Customer_441"/>
    <x v="0"/>
    <n v="25"/>
    <x v="2"/>
    <x v="0"/>
    <n v="0.15"/>
    <n v="21.947999999999997"/>
    <n v="102.42399999999999"/>
    <n v="102.42399999999999"/>
    <n v="124.372"/>
    <n v="21.948000000000008"/>
    <n v="1.2142857142857144"/>
  </r>
  <r>
    <x v="440"/>
    <n v="200440"/>
    <d v="2024-11-05T00:00:00"/>
    <d v="2024-11-05T00:00:00"/>
    <n v="2024"/>
    <x v="7"/>
    <s v="Tuesday"/>
    <s v="C60215"/>
    <n v="60215"/>
    <s v="Desk"/>
    <x v="6"/>
    <n v="4"/>
    <n v="83.6"/>
    <n v="83.6"/>
    <s v="978 Main St"/>
    <s v="978"/>
    <s v="Main St"/>
    <s v="Debit Card"/>
    <x v="0"/>
    <s v="Pending"/>
    <x v="4"/>
    <s v="TRK31727767"/>
    <s v="31727767"/>
    <n v="4"/>
    <s v="SAVE10"/>
    <x v="0"/>
    <x v="0"/>
    <s v="Facebook"/>
    <x v="3"/>
    <n v="334.4"/>
    <n v="334.4"/>
    <n v="334.4"/>
    <s v="Customer_442"/>
    <x v="1"/>
    <n v="25"/>
    <x v="0"/>
    <x v="1"/>
    <n v="0.1"/>
    <n v="33.44"/>
    <n v="58.519999999999989"/>
    <n v="234.07999999999996"/>
    <n v="300.95999999999998"/>
    <n v="66.880000000000024"/>
    <n v="1.2857142857142858"/>
  </r>
  <r>
    <x v="441"/>
    <n v="200441"/>
    <d v="2023-12-13T00:00:00"/>
    <d v="2023-12-13T00:00:00"/>
    <n v="2023"/>
    <x v="8"/>
    <s v="Wednesday"/>
    <s v="C52915"/>
    <n v="52915"/>
    <s v="Printer"/>
    <x v="4"/>
    <n v="2"/>
    <n v="328.54"/>
    <n v="328.54"/>
    <s v="475 Main St"/>
    <s v="475"/>
    <s v="Main St"/>
    <s v="Gift Card"/>
    <x v="3"/>
    <s v="Returned"/>
    <x v="2"/>
    <s v="TRK79466982"/>
    <s v="79466982"/>
    <n v="6"/>
    <s v="FREESHIP"/>
    <x v="1"/>
    <x v="0"/>
    <s v="Email"/>
    <x v="2"/>
    <n v="657.08"/>
    <n v="657.08"/>
    <n v="657.08"/>
    <s v="Customer_443"/>
    <x v="1"/>
    <n v="57"/>
    <x v="2"/>
    <x v="0"/>
    <n v="0"/>
    <n v="0"/>
    <n v="229.97800000000001"/>
    <n v="459.95600000000002"/>
    <n v="657.08"/>
    <n v="197.12400000000002"/>
    <n v="1.4285714285714286"/>
  </r>
  <r>
    <x v="442"/>
    <n v="200442"/>
    <d v="2024-05-06T00:00:00"/>
    <d v="2024-05-06T00:00:00"/>
    <n v="2024"/>
    <x v="4"/>
    <s v="Monday"/>
    <s v="C72588"/>
    <n v="72588"/>
    <s v="Chair"/>
    <x v="3"/>
    <n v="5"/>
    <n v="314.94"/>
    <n v="314.94"/>
    <s v="661 Main St"/>
    <s v="661"/>
    <s v="Main St"/>
    <s v="Cash"/>
    <x v="4"/>
    <s v="Pending"/>
    <x v="4"/>
    <s v="TRK43410829"/>
    <s v="43410829"/>
    <n v="8"/>
    <s v="SAVE10"/>
    <x v="0"/>
    <x v="0"/>
    <s v="Instagram"/>
    <x v="0"/>
    <n v="1574.7"/>
    <n v="1574.7"/>
    <n v="1574.7"/>
    <s v="Customer_444"/>
    <x v="0"/>
    <n v="48"/>
    <x v="2"/>
    <x v="1"/>
    <n v="0.1"/>
    <n v="157.47000000000003"/>
    <n v="220.458"/>
    <n v="1102.29"/>
    <n v="1417.23"/>
    <n v="314.94000000000005"/>
    <n v="1.2857142857142858"/>
  </r>
  <r>
    <x v="443"/>
    <n v="200443"/>
    <d v="2024-05-14T00:00:00"/>
    <d v="2024-05-14T00:00:00"/>
    <n v="2024"/>
    <x v="4"/>
    <s v="Tuesday"/>
    <s v="C61668"/>
    <n v="61668"/>
    <s v="Chair"/>
    <x v="3"/>
    <n v="2"/>
    <n v="69.64"/>
    <n v="69.64"/>
    <s v="813 Main St"/>
    <s v="813"/>
    <s v="Main St"/>
    <s v="Cash"/>
    <x v="4"/>
    <s v="Returned"/>
    <x v="2"/>
    <s v="TRK58970302"/>
    <s v="58970302"/>
    <n v="6"/>
    <m/>
    <x v="2"/>
    <x v="1"/>
    <s v="Facebook"/>
    <x v="3"/>
    <n v="139.28"/>
    <n v="139.28"/>
    <n v="139.28"/>
    <s v="Customer_445"/>
    <x v="1"/>
    <n v="29"/>
    <x v="4"/>
    <x v="1"/>
    <n v="0"/>
    <n v="0"/>
    <n v="48.747999999999998"/>
    <n v="97.495999999999995"/>
    <n v="139.28"/>
    <n v="41.784000000000006"/>
    <n v="1.4285714285714286"/>
  </r>
  <r>
    <x v="444"/>
    <n v="200444"/>
    <d v="2024-06-08T00:00:00"/>
    <d v="2024-06-08T00:00:00"/>
    <n v="2024"/>
    <x v="5"/>
    <s v="Saturday"/>
    <s v="C79508"/>
    <n v="79508"/>
    <s v="Printer"/>
    <x v="4"/>
    <n v="1"/>
    <n v="135.16999999999999"/>
    <n v="135.16999999999999"/>
    <s v="585 Main St"/>
    <s v="585"/>
    <s v="Main St"/>
    <s v="Online"/>
    <x v="1"/>
    <s v="Shipped"/>
    <x v="0"/>
    <s v="TRK61882353"/>
    <s v="61882353"/>
    <n v="6"/>
    <s v="FREESHIP"/>
    <x v="1"/>
    <x v="0"/>
    <s v="Instagram"/>
    <x v="0"/>
    <n v="135.16999999999999"/>
    <n v="135.16999999999999"/>
    <n v="135.16999999999999"/>
    <s v="Customer_446"/>
    <x v="0"/>
    <n v="59"/>
    <x v="4"/>
    <x v="0"/>
    <n v="0"/>
    <n v="0"/>
    <n v="94.618999999999986"/>
    <n v="94.618999999999986"/>
    <n v="135.16999999999999"/>
    <n v="40.551000000000002"/>
    <n v="1.4285714285714286"/>
  </r>
  <r>
    <x v="445"/>
    <n v="200445"/>
    <d v="2024-03-23T00:00:00"/>
    <d v="2024-03-23T00:00:00"/>
    <n v="2024"/>
    <x v="9"/>
    <s v="Saturday"/>
    <s v="C94569"/>
    <n v="94569"/>
    <s v="Phone"/>
    <x v="1"/>
    <n v="1"/>
    <n v="487.21"/>
    <n v="487.21"/>
    <s v="227 Main St"/>
    <s v="227"/>
    <s v="Main St"/>
    <s v="Cash"/>
    <x v="4"/>
    <s v="Delivered"/>
    <x v="3"/>
    <s v="TRK31351770"/>
    <s v="31351770"/>
    <n v="3"/>
    <s v="SAVE10"/>
    <x v="0"/>
    <x v="0"/>
    <s v="Referral"/>
    <x v="1"/>
    <n v="487.21"/>
    <n v="487.21"/>
    <n v="487.21"/>
    <s v="Customer_447"/>
    <x v="1"/>
    <n v="27"/>
    <x v="3"/>
    <x v="0"/>
    <n v="0.1"/>
    <n v="48.721000000000004"/>
    <n v="341.04699999999997"/>
    <n v="341.04699999999997"/>
    <n v="438.48899999999998"/>
    <n v="97.442000000000007"/>
    <n v="1.2857142857142858"/>
  </r>
  <r>
    <x v="446"/>
    <n v="200446"/>
    <d v="2023-10-18T00:00:00"/>
    <d v="2023-10-18T00:00:00"/>
    <n v="2023"/>
    <x v="3"/>
    <s v="Wednesday"/>
    <s v="C89592"/>
    <n v="89592"/>
    <s v="Laptop"/>
    <x v="5"/>
    <n v="5"/>
    <n v="509.58"/>
    <n v="509.58"/>
    <s v="262 Main St"/>
    <s v="262"/>
    <s v="Main St"/>
    <s v="Online"/>
    <x v="1"/>
    <s v="Delivered"/>
    <x v="3"/>
    <s v="TRK49442402"/>
    <s v="49442402"/>
    <n v="6"/>
    <s v="FREESHIP"/>
    <x v="1"/>
    <x v="0"/>
    <s v="Instagram"/>
    <x v="0"/>
    <n v="2547.9"/>
    <n v="2547.9"/>
    <n v="2547.9"/>
    <s v="Customer_448"/>
    <x v="1"/>
    <n v="49"/>
    <x v="5"/>
    <x v="0"/>
    <n v="0"/>
    <n v="0"/>
    <n v="356.70599999999996"/>
    <n v="1783.5299999999997"/>
    <n v="2547.9"/>
    <n v="764.37000000000035"/>
    <n v="1.4285714285714288"/>
  </r>
  <r>
    <x v="447"/>
    <n v="200447"/>
    <d v="2024-04-07T00:00:00"/>
    <d v="2024-04-07T00:00:00"/>
    <n v="2024"/>
    <x v="6"/>
    <s v="Sunday"/>
    <s v="C48207"/>
    <n v="48207"/>
    <s v="Printer"/>
    <x v="4"/>
    <n v="2"/>
    <n v="416.81"/>
    <n v="416.81"/>
    <s v="356 Main St"/>
    <s v="356"/>
    <s v="Main St"/>
    <s v="Cash"/>
    <x v="4"/>
    <s v="Returned"/>
    <x v="2"/>
    <s v="TRK45355655"/>
    <s v="45355655"/>
    <n v="2"/>
    <m/>
    <x v="2"/>
    <x v="1"/>
    <s v="Facebook"/>
    <x v="3"/>
    <n v="833.62"/>
    <n v="833.62"/>
    <n v="833.62"/>
    <s v="Customer_449"/>
    <x v="1"/>
    <n v="38"/>
    <x v="3"/>
    <x v="0"/>
    <n v="0"/>
    <n v="0"/>
    <n v="291.767"/>
    <n v="583.53399999999999"/>
    <n v="833.62"/>
    <n v="250.08600000000001"/>
    <n v="1.4285714285714286"/>
  </r>
  <r>
    <x v="448"/>
    <n v="200448"/>
    <d v="2023-09-04T00:00:00"/>
    <d v="2023-09-04T00:00:00"/>
    <n v="2023"/>
    <x v="11"/>
    <s v="Monday"/>
    <s v="C16776"/>
    <n v="16776"/>
    <s v="Laptop"/>
    <x v="5"/>
    <n v="2"/>
    <n v="160"/>
    <n v="160"/>
    <s v="854 Main St"/>
    <s v="854"/>
    <s v="Main St"/>
    <s v="Cash"/>
    <x v="4"/>
    <s v="Pending"/>
    <x v="4"/>
    <s v="TRK12860600"/>
    <s v="12860600"/>
    <n v="4"/>
    <s v="SAVE10"/>
    <x v="0"/>
    <x v="0"/>
    <s v="Instagram"/>
    <x v="0"/>
    <n v="320"/>
    <n v="320"/>
    <n v="320"/>
    <s v="Customer_450"/>
    <x v="0"/>
    <n v="37"/>
    <x v="4"/>
    <x v="0"/>
    <n v="0.1"/>
    <n v="32"/>
    <n v="112"/>
    <n v="224"/>
    <n v="288"/>
    <n v="64"/>
    <n v="1.2857142857142858"/>
  </r>
  <r>
    <x v="449"/>
    <n v="200449"/>
    <d v="2024-08-26T00:00:00"/>
    <d v="2024-08-26T00:00:00"/>
    <n v="2024"/>
    <x v="1"/>
    <s v="Monday"/>
    <s v="C91518"/>
    <n v="91518"/>
    <s v="Tablet"/>
    <x v="2"/>
    <n v="3"/>
    <n v="253.05"/>
    <n v="253.05"/>
    <s v="286 Main St"/>
    <s v="286"/>
    <s v="Main St"/>
    <s v="Online"/>
    <x v="1"/>
    <s v="Pending"/>
    <x v="4"/>
    <s v="TRK48688724"/>
    <s v="48688724"/>
    <n v="3"/>
    <m/>
    <x v="2"/>
    <x v="1"/>
    <s v="Instagram"/>
    <x v="0"/>
    <n v="759.15000000000009"/>
    <n v="759.15000000000009"/>
    <n v="759.15000000000009"/>
    <s v="Customer_451"/>
    <x v="1"/>
    <n v="21"/>
    <x v="3"/>
    <x v="0"/>
    <n v="0"/>
    <n v="0"/>
    <n v="177.13499999999999"/>
    <n v="531.40499999999997"/>
    <n v="759.15000000000009"/>
    <n v="227.74500000000012"/>
    <n v="1.4285714285714288"/>
  </r>
  <r>
    <x v="450"/>
    <n v="200450"/>
    <d v="2024-01-15T00:00:00"/>
    <d v="2024-01-15T00:00:00"/>
    <n v="2024"/>
    <x v="0"/>
    <s v="Monday"/>
    <s v="C36408"/>
    <n v="36408"/>
    <s v="Monitor"/>
    <x v="0"/>
    <n v="5"/>
    <n v="615.1"/>
    <n v="615.1"/>
    <s v="160 Main St"/>
    <s v="160"/>
    <s v="Main St"/>
    <s v="Gift Card"/>
    <x v="3"/>
    <s v="Returned"/>
    <x v="2"/>
    <s v="TRK94023253"/>
    <s v="94023253"/>
    <n v="10"/>
    <s v="WINTER15"/>
    <x v="3"/>
    <x v="0"/>
    <s v="Instagram"/>
    <x v="0"/>
    <n v="3075.5"/>
    <n v="3075.5"/>
    <n v="3075.5"/>
    <s v="Customer_452"/>
    <x v="1"/>
    <n v="39"/>
    <x v="5"/>
    <x v="0"/>
    <n v="0.15"/>
    <n v="461.32499999999999"/>
    <n v="430.57"/>
    <n v="2152.85"/>
    <n v="2614.1750000000002"/>
    <n v="461.32500000000027"/>
    <n v="1.2142857142857144"/>
  </r>
  <r>
    <x v="451"/>
    <n v="200451"/>
    <d v="2023-04-01T00:00:00"/>
    <d v="2023-04-01T00:00:00"/>
    <n v="2023"/>
    <x v="6"/>
    <s v="Saturday"/>
    <s v="C14837"/>
    <n v="14837"/>
    <s v="Monitor"/>
    <x v="0"/>
    <n v="1"/>
    <n v="183.18"/>
    <n v="183.18"/>
    <s v="647 Main St"/>
    <s v="647"/>
    <s v="Main St"/>
    <s v="Debit Card"/>
    <x v="0"/>
    <s v="Cancelled"/>
    <x v="1"/>
    <s v="TRK17501136"/>
    <s v="17501136"/>
    <n v="6"/>
    <s v="SAVE10"/>
    <x v="0"/>
    <x v="0"/>
    <s v="Email"/>
    <x v="2"/>
    <n v="183.18"/>
    <n v="183.18"/>
    <n v="183.18"/>
    <s v="Customer_453"/>
    <x v="1"/>
    <n v="42"/>
    <x v="1"/>
    <x v="0"/>
    <n v="0.1"/>
    <n v="18.318000000000001"/>
    <n v="128.226"/>
    <n v="128.226"/>
    <n v="164.86199999999999"/>
    <n v="36.635999999999996"/>
    <n v="1.2857142857142856"/>
  </r>
  <r>
    <x v="452"/>
    <n v="200452"/>
    <d v="2023-07-23T00:00:00"/>
    <d v="2023-07-23T00:00:00"/>
    <n v="2023"/>
    <x v="10"/>
    <s v="Sunday"/>
    <s v="C36467"/>
    <n v="36467"/>
    <s v="Printer"/>
    <x v="4"/>
    <n v="1"/>
    <n v="75.78"/>
    <n v="75.78"/>
    <s v="581 Main St"/>
    <s v="581"/>
    <s v="Main St"/>
    <s v="Cash"/>
    <x v="4"/>
    <s v="Pending"/>
    <x v="4"/>
    <s v="TRK20863987"/>
    <s v="20863987"/>
    <n v="5"/>
    <s v="SAVE10"/>
    <x v="0"/>
    <x v="0"/>
    <s v="Google"/>
    <x v="4"/>
    <n v="75.78"/>
    <n v="75.78"/>
    <n v="75.78"/>
    <s v="Customer_454"/>
    <x v="1"/>
    <n v="38"/>
    <x v="2"/>
    <x v="0"/>
    <n v="0.1"/>
    <n v="7.5780000000000003"/>
    <n v="53.045999999999999"/>
    <n v="53.045999999999999"/>
    <n v="68.201999999999998"/>
    <n v="15.155999999999999"/>
    <n v="1.2857142857142856"/>
  </r>
  <r>
    <x v="453"/>
    <n v="200453"/>
    <d v="2025-05-02T00:00:00"/>
    <d v="2025-05-02T00:00:00"/>
    <n v="2025"/>
    <x v="4"/>
    <s v="Friday"/>
    <s v="C15017"/>
    <n v="15017"/>
    <s v="Tablet"/>
    <x v="2"/>
    <n v="1"/>
    <n v="675.57"/>
    <n v="675.57"/>
    <s v="492 Main St"/>
    <s v="492"/>
    <s v="Main St"/>
    <s v="Cash"/>
    <x v="4"/>
    <s v="Shipped"/>
    <x v="0"/>
    <s v="TRK51241924"/>
    <s v="51241924"/>
    <n v="1"/>
    <s v="WINTER15"/>
    <x v="3"/>
    <x v="0"/>
    <s v="Facebook"/>
    <x v="3"/>
    <n v="675.57"/>
    <n v="675.57"/>
    <n v="675.57"/>
    <s v="Customer_455"/>
    <x v="1"/>
    <n v="53"/>
    <x v="5"/>
    <x v="0"/>
    <n v="0.15"/>
    <n v="101.33550000000001"/>
    <n v="472.899"/>
    <n v="472.899"/>
    <n v="574.23450000000003"/>
    <n v="101.33550000000002"/>
    <n v="1.2142857142857144"/>
  </r>
  <r>
    <x v="454"/>
    <n v="200454"/>
    <d v="2024-11-27T00:00:00"/>
    <d v="2024-11-27T00:00:00"/>
    <n v="2024"/>
    <x v="7"/>
    <s v="Wednesday"/>
    <s v="C54759"/>
    <n v="54759"/>
    <s v="Laptop"/>
    <x v="5"/>
    <n v="1"/>
    <n v="109.29"/>
    <n v="109.29"/>
    <s v="686 Main St"/>
    <s v="686"/>
    <s v="Main St"/>
    <s v="Debit Card"/>
    <x v="0"/>
    <s v="Cancelled"/>
    <x v="1"/>
    <s v="TRK75583042"/>
    <s v="75583042"/>
    <n v="5"/>
    <s v="FREESHIP"/>
    <x v="1"/>
    <x v="0"/>
    <s v="Google"/>
    <x v="4"/>
    <n v="109.29"/>
    <n v="109.29"/>
    <n v="109.29"/>
    <s v="Customer_456"/>
    <x v="0"/>
    <n v="54"/>
    <x v="5"/>
    <x v="0"/>
    <n v="0"/>
    <n v="0"/>
    <n v="76.503"/>
    <n v="76.503"/>
    <n v="109.29"/>
    <n v="32.787000000000006"/>
    <n v="1.4285714285714286"/>
  </r>
  <r>
    <x v="455"/>
    <n v="200455"/>
    <d v="2024-03-26T00:00:00"/>
    <d v="2024-03-26T00:00:00"/>
    <n v="2024"/>
    <x v="9"/>
    <s v="Tuesday"/>
    <s v="C58341"/>
    <n v="58341"/>
    <s v="Phone"/>
    <x v="1"/>
    <n v="1"/>
    <n v="639.83000000000004"/>
    <n v="639.83000000000004"/>
    <s v="874 Main St"/>
    <s v="874"/>
    <s v="Main St"/>
    <s v="Debit Card"/>
    <x v="0"/>
    <s v="Pending"/>
    <x v="4"/>
    <s v="TRK32856728"/>
    <s v="32856728"/>
    <n v="2"/>
    <s v="SAVE10"/>
    <x v="0"/>
    <x v="0"/>
    <s v="Referral"/>
    <x v="1"/>
    <n v="639.83000000000004"/>
    <n v="639.83000000000004"/>
    <n v="639.83000000000004"/>
    <s v="Customer_457"/>
    <x v="0"/>
    <n v="25"/>
    <x v="3"/>
    <x v="0"/>
    <n v="0.1"/>
    <n v="63.983000000000004"/>
    <n v="447.88099999999997"/>
    <n v="447.88099999999997"/>
    <n v="575.84699999999998"/>
    <n v="127.96600000000001"/>
    <n v="1.2857142857142858"/>
  </r>
  <r>
    <x v="456"/>
    <n v="200456"/>
    <d v="2023-06-26T00:00:00"/>
    <d v="2023-06-26T00:00:00"/>
    <n v="2023"/>
    <x v="5"/>
    <s v="Monday"/>
    <s v="C94479"/>
    <n v="94479"/>
    <s v="Desk"/>
    <x v="6"/>
    <n v="5"/>
    <n v="62.81"/>
    <n v="62.81"/>
    <s v="259 Main St"/>
    <s v="259"/>
    <s v="Main St"/>
    <s v="Credit Card"/>
    <x v="2"/>
    <s v="Shipped"/>
    <x v="0"/>
    <s v="TRK69089975"/>
    <s v="69089975"/>
    <n v="9"/>
    <s v="SAVE10"/>
    <x v="0"/>
    <x v="0"/>
    <s v="Facebook"/>
    <x v="3"/>
    <n v="314.05"/>
    <n v="314.05"/>
    <n v="314.05"/>
    <s v="Customer_458"/>
    <x v="1"/>
    <n v="18"/>
    <x v="3"/>
    <x v="1"/>
    <n v="0.1"/>
    <n v="31.405000000000001"/>
    <n v="43.966999999999999"/>
    <n v="219.83499999999998"/>
    <n v="282.64499999999998"/>
    <n v="62.81"/>
    <n v="1.2857142857142858"/>
  </r>
  <r>
    <x v="457"/>
    <n v="200457"/>
    <d v="2025-05-25T00:00:00"/>
    <d v="2025-05-25T00:00:00"/>
    <n v="2025"/>
    <x v="4"/>
    <s v="Sunday"/>
    <s v="C50236"/>
    <n v="50236"/>
    <s v="Desk"/>
    <x v="6"/>
    <n v="4"/>
    <n v="615.83000000000004"/>
    <n v="615.83000000000004"/>
    <s v="545 Main St"/>
    <s v="545"/>
    <s v="Main St"/>
    <s v="Online"/>
    <x v="1"/>
    <s v="Returned"/>
    <x v="2"/>
    <s v="TRK67692578"/>
    <s v="67692578"/>
    <n v="4"/>
    <s v="WINTER15"/>
    <x v="3"/>
    <x v="0"/>
    <s v="Instagram"/>
    <x v="0"/>
    <n v="2463.3200000000002"/>
    <n v="2463.3200000000002"/>
    <n v="2463.3200000000002"/>
    <s v="Customer_459"/>
    <x v="0"/>
    <n v="56"/>
    <x v="0"/>
    <x v="1"/>
    <n v="0.15"/>
    <n v="369.49799999999999"/>
    <n v="431.08100000000002"/>
    <n v="1724.3240000000001"/>
    <n v="2093.8220000000001"/>
    <n v="369.49800000000005"/>
    <n v="1.2142857142857144"/>
  </r>
  <r>
    <x v="458"/>
    <n v="200458"/>
    <d v="2024-07-02T00:00:00"/>
    <d v="2024-07-02T00:00:00"/>
    <n v="2024"/>
    <x v="10"/>
    <s v="Tuesday"/>
    <s v="C31412"/>
    <n v="31412"/>
    <s v="Monitor"/>
    <x v="0"/>
    <n v="4"/>
    <n v="510.58"/>
    <n v="510.58"/>
    <s v="196 Main St"/>
    <s v="196"/>
    <s v="Main St"/>
    <s v="Credit Card"/>
    <x v="2"/>
    <s v="Returned"/>
    <x v="2"/>
    <s v="TRK61946127"/>
    <s v="61946127"/>
    <n v="7"/>
    <s v="WINTER15"/>
    <x v="3"/>
    <x v="0"/>
    <s v="Email"/>
    <x v="2"/>
    <n v="2042.32"/>
    <n v="2042.32"/>
    <n v="2042.32"/>
    <s v="Customer_460"/>
    <x v="0"/>
    <n v="42"/>
    <x v="2"/>
    <x v="0"/>
    <n v="0.15"/>
    <n v="306.34799999999996"/>
    <n v="357.40599999999995"/>
    <n v="1429.6239999999998"/>
    <n v="1735.972"/>
    <n v="306.34800000000018"/>
    <n v="1.2142857142857144"/>
  </r>
  <r>
    <x v="459"/>
    <n v="200459"/>
    <d v="2024-07-24T00:00:00"/>
    <d v="2024-07-24T00:00:00"/>
    <n v="2024"/>
    <x v="10"/>
    <s v="Wednesday"/>
    <s v="C90142"/>
    <n v="90142"/>
    <s v="Desk"/>
    <x v="6"/>
    <n v="1"/>
    <n v="334.39"/>
    <n v="334.39"/>
    <s v="433 Main St"/>
    <s v="433"/>
    <s v="Main St"/>
    <s v="Credit Card"/>
    <x v="2"/>
    <s v="Returned"/>
    <x v="2"/>
    <s v="TRK39717191"/>
    <s v="39717191"/>
    <n v="2"/>
    <m/>
    <x v="2"/>
    <x v="1"/>
    <s v="Instagram"/>
    <x v="0"/>
    <n v="334.39"/>
    <n v="334.39"/>
    <n v="334.39"/>
    <s v="Customer_461"/>
    <x v="1"/>
    <n v="36"/>
    <x v="3"/>
    <x v="1"/>
    <n v="0"/>
    <n v="0"/>
    <n v="234.07299999999998"/>
    <n v="234.07299999999998"/>
    <n v="334.39"/>
    <n v="100.31700000000001"/>
    <n v="1.4285714285714286"/>
  </r>
  <r>
    <x v="460"/>
    <n v="200460"/>
    <d v="2024-10-06T00:00:00"/>
    <d v="2024-10-06T00:00:00"/>
    <n v="2024"/>
    <x v="3"/>
    <s v="Sunday"/>
    <s v="C83548"/>
    <n v="83548"/>
    <s v="Laptop"/>
    <x v="5"/>
    <n v="1"/>
    <n v="144.25"/>
    <n v="144.25"/>
    <s v="474 Main St"/>
    <s v="474"/>
    <s v="Main St"/>
    <s v="Cash"/>
    <x v="4"/>
    <s v="Returned"/>
    <x v="2"/>
    <s v="TRK93822942"/>
    <s v="93822942"/>
    <n v="2"/>
    <s v="WINTER15"/>
    <x v="3"/>
    <x v="0"/>
    <s v="Referral"/>
    <x v="1"/>
    <n v="144.25"/>
    <n v="144.25"/>
    <n v="144.25"/>
    <s v="Customer_462"/>
    <x v="0"/>
    <n v="18"/>
    <x v="2"/>
    <x v="0"/>
    <n v="0.15"/>
    <n v="21.637499999999999"/>
    <n v="100.97499999999999"/>
    <n v="100.97499999999999"/>
    <n v="122.6125"/>
    <n v="21.637500000000003"/>
    <n v="1.2142857142857144"/>
  </r>
  <r>
    <x v="461"/>
    <n v="200461"/>
    <d v="2024-06-08T00:00:00"/>
    <d v="2024-06-08T00:00:00"/>
    <n v="2024"/>
    <x v="5"/>
    <s v="Saturday"/>
    <s v="C29697"/>
    <n v="29697"/>
    <s v="Tablet"/>
    <x v="2"/>
    <n v="1"/>
    <n v="401.82"/>
    <n v="401.82"/>
    <s v="407 Main St"/>
    <s v="407"/>
    <s v="Main St"/>
    <s v="Credit Card"/>
    <x v="2"/>
    <s v="Shipped"/>
    <x v="0"/>
    <s v="TRK47776482"/>
    <s v="47776482"/>
    <n v="5"/>
    <s v="FREESHIP"/>
    <x v="1"/>
    <x v="0"/>
    <s v="Google"/>
    <x v="4"/>
    <n v="401.82"/>
    <n v="401.82"/>
    <n v="401.82"/>
    <s v="Customer_463"/>
    <x v="0"/>
    <n v="19"/>
    <x v="0"/>
    <x v="0"/>
    <n v="0"/>
    <n v="0"/>
    <n v="281.274"/>
    <n v="281.274"/>
    <n v="401.82"/>
    <n v="120.54599999999999"/>
    <n v="1.4285714285714286"/>
  </r>
  <r>
    <x v="462"/>
    <n v="200462"/>
    <d v="2025-03-31T00:00:00"/>
    <d v="2025-03-31T00:00:00"/>
    <n v="2025"/>
    <x v="9"/>
    <s v="Monday"/>
    <s v="C22991"/>
    <n v="22991"/>
    <s v="Phone"/>
    <x v="1"/>
    <n v="1"/>
    <n v="252.68"/>
    <n v="252.68"/>
    <s v="731 Main St"/>
    <s v="731"/>
    <s v="Main St"/>
    <s v="Online"/>
    <x v="1"/>
    <s v="Cancelled"/>
    <x v="1"/>
    <s v="TRK32796086"/>
    <s v="32796086"/>
    <n v="1"/>
    <m/>
    <x v="2"/>
    <x v="1"/>
    <s v="Referral"/>
    <x v="1"/>
    <n v="252.68"/>
    <n v="252.68"/>
    <n v="252.68"/>
    <s v="Customer_464"/>
    <x v="0"/>
    <n v="52"/>
    <x v="4"/>
    <x v="0"/>
    <n v="0"/>
    <n v="0"/>
    <n v="176.876"/>
    <n v="176.876"/>
    <n v="252.68"/>
    <n v="75.804000000000002"/>
    <n v="1.4285714285714286"/>
  </r>
  <r>
    <x v="463"/>
    <n v="200463"/>
    <d v="2023-05-26T00:00:00"/>
    <d v="2023-05-26T00:00:00"/>
    <n v="2023"/>
    <x v="4"/>
    <s v="Friday"/>
    <s v="C25276"/>
    <n v="25276"/>
    <s v="Laptop"/>
    <x v="5"/>
    <n v="5"/>
    <n v="662.78"/>
    <n v="662.78"/>
    <s v="214 Main St"/>
    <s v="214"/>
    <s v="Main St"/>
    <s v="Debit Card"/>
    <x v="0"/>
    <s v="Shipped"/>
    <x v="0"/>
    <s v="TRK14011732"/>
    <s v="14011732"/>
    <n v="9"/>
    <s v="SAVE10"/>
    <x v="0"/>
    <x v="0"/>
    <s v="Instagram"/>
    <x v="0"/>
    <n v="3313.9"/>
    <n v="3313.9"/>
    <n v="3313.8999999999996"/>
    <s v="Customer_465"/>
    <x v="1"/>
    <n v="39"/>
    <x v="4"/>
    <x v="0"/>
    <n v="0.1"/>
    <n v="331.39000000000004"/>
    <n v="463.94599999999997"/>
    <n v="2319.73"/>
    <n v="2982.5099999999998"/>
    <n v="662.77999999999975"/>
    <n v="1.2857142857142856"/>
  </r>
  <r>
    <x v="464"/>
    <n v="200464"/>
    <d v="2023-03-14T00:00:00"/>
    <d v="2023-03-14T00:00:00"/>
    <n v="2023"/>
    <x v="9"/>
    <s v="Tuesday"/>
    <s v="C39176"/>
    <n v="39176"/>
    <s v="Tablet"/>
    <x v="2"/>
    <n v="4"/>
    <n v="434.42"/>
    <n v="434.42"/>
    <s v="739 Main St"/>
    <s v="739"/>
    <s v="Main St"/>
    <s v="Online"/>
    <x v="1"/>
    <s v="Cancelled"/>
    <x v="1"/>
    <s v="TRK71418686"/>
    <s v="71418686"/>
    <n v="6"/>
    <s v="FREESHIP"/>
    <x v="1"/>
    <x v="0"/>
    <s v="Google"/>
    <x v="4"/>
    <n v="1737.68"/>
    <n v="1737.68"/>
    <n v="1737.68"/>
    <s v="Customer_466"/>
    <x v="1"/>
    <n v="45"/>
    <x v="0"/>
    <x v="0"/>
    <n v="0"/>
    <n v="0"/>
    <n v="304.09399999999999"/>
    <n v="1216.376"/>
    <n v="1737.68"/>
    <n v="521.30400000000009"/>
    <n v="1.4285714285714286"/>
  </r>
  <r>
    <x v="465"/>
    <n v="200465"/>
    <d v="2024-02-26T00:00:00"/>
    <d v="2024-02-26T00:00:00"/>
    <n v="2024"/>
    <x v="2"/>
    <s v="Monday"/>
    <s v="C58773"/>
    <n v="58773"/>
    <s v="Printer"/>
    <x v="4"/>
    <n v="5"/>
    <n v="513.49"/>
    <n v="513.49"/>
    <s v="391 Main St"/>
    <s v="391"/>
    <s v="Main St"/>
    <s v="Gift Card"/>
    <x v="3"/>
    <s v="Cancelled"/>
    <x v="1"/>
    <s v="TRK65438300"/>
    <s v="65438300"/>
    <n v="8"/>
    <m/>
    <x v="2"/>
    <x v="1"/>
    <s v="Google"/>
    <x v="4"/>
    <n v="2567.4499999999998"/>
    <n v="2567.4499999999998"/>
    <n v="2567.4499999999998"/>
    <s v="Customer_467"/>
    <x v="0"/>
    <n v="20"/>
    <x v="4"/>
    <x v="0"/>
    <n v="0"/>
    <n v="0"/>
    <n v="359.44299999999998"/>
    <n v="1797.2149999999999"/>
    <n v="2567.4499999999998"/>
    <n v="770.2349999999999"/>
    <n v="1.4285714285714286"/>
  </r>
  <r>
    <x v="466"/>
    <n v="200466"/>
    <d v="2023-07-18T00:00:00"/>
    <d v="2023-07-18T00:00:00"/>
    <n v="2023"/>
    <x v="10"/>
    <s v="Tuesday"/>
    <s v="C37412"/>
    <n v="37412"/>
    <s v="Phone"/>
    <x v="1"/>
    <n v="1"/>
    <n v="432.47"/>
    <n v="432.47"/>
    <s v="895 Main St"/>
    <s v="895"/>
    <s v="Main St"/>
    <s v="Cash"/>
    <x v="4"/>
    <s v="Delivered"/>
    <x v="3"/>
    <s v="TRK97829604"/>
    <s v="97829604"/>
    <n v="4"/>
    <s v="FREESHIP"/>
    <x v="1"/>
    <x v="0"/>
    <s v="Referral"/>
    <x v="1"/>
    <n v="432.47"/>
    <n v="432.47"/>
    <n v="432.47"/>
    <s v="Customer_468"/>
    <x v="0"/>
    <n v="45"/>
    <x v="4"/>
    <x v="0"/>
    <n v="0"/>
    <n v="0"/>
    <n v="302.72899999999998"/>
    <n v="302.72899999999998"/>
    <n v="432.47"/>
    <n v="129.74100000000004"/>
    <n v="1.4285714285714288"/>
  </r>
  <r>
    <x v="467"/>
    <n v="200467"/>
    <d v="2024-08-30T00:00:00"/>
    <d v="2024-08-30T00:00:00"/>
    <n v="2024"/>
    <x v="1"/>
    <s v="Friday"/>
    <s v="C36492"/>
    <n v="36492"/>
    <s v="Desk"/>
    <x v="6"/>
    <n v="1"/>
    <n v="45.94"/>
    <n v="45.94"/>
    <s v="572 Main St"/>
    <s v="572"/>
    <s v="Main St"/>
    <s v="Cash"/>
    <x v="4"/>
    <s v="Cancelled"/>
    <x v="1"/>
    <s v="TRK44350440"/>
    <s v="44350440"/>
    <n v="2"/>
    <s v="WINTER15"/>
    <x v="3"/>
    <x v="0"/>
    <s v="Email"/>
    <x v="2"/>
    <n v="45.94"/>
    <n v="45.94"/>
    <n v="45.94"/>
    <s v="Customer_469"/>
    <x v="1"/>
    <n v="43"/>
    <x v="1"/>
    <x v="1"/>
    <n v="0.15"/>
    <n v="6.8909999999999991"/>
    <n v="32.157999999999994"/>
    <n v="32.157999999999994"/>
    <n v="39.048999999999999"/>
    <n v="6.8910000000000053"/>
    <n v="1.2142857142857144"/>
  </r>
  <r>
    <x v="468"/>
    <n v="200468"/>
    <d v="2025-06-21T00:00:00"/>
    <d v="2025-06-21T00:00:00"/>
    <n v="2025"/>
    <x v="5"/>
    <s v="Saturday"/>
    <s v="C90110"/>
    <n v="90110"/>
    <s v="Phone"/>
    <x v="1"/>
    <n v="1"/>
    <n v="418.36"/>
    <n v="418.36"/>
    <s v="998 Main St"/>
    <s v="998"/>
    <s v="Main St"/>
    <s v="Credit Card"/>
    <x v="2"/>
    <s v="Delivered"/>
    <x v="3"/>
    <s v="TRK60203957"/>
    <s v="60203957"/>
    <n v="5"/>
    <s v="FREESHIP"/>
    <x v="1"/>
    <x v="0"/>
    <s v="Email"/>
    <x v="2"/>
    <n v="418.36"/>
    <n v="418.36"/>
    <n v="418.36"/>
    <s v="Customer_470"/>
    <x v="0"/>
    <n v="43"/>
    <x v="4"/>
    <x v="0"/>
    <n v="0"/>
    <n v="0"/>
    <n v="292.85199999999998"/>
    <n v="292.85199999999998"/>
    <n v="418.36"/>
    <n v="125.50800000000004"/>
    <n v="1.4285714285714288"/>
  </r>
  <r>
    <x v="469"/>
    <n v="200469"/>
    <d v="2023-11-26T00:00:00"/>
    <d v="2023-11-26T00:00:00"/>
    <n v="2023"/>
    <x v="7"/>
    <s v="Sunday"/>
    <s v="C13877"/>
    <n v="13877"/>
    <s v="Chair"/>
    <x v="3"/>
    <n v="5"/>
    <n v="676.98"/>
    <n v="676.98"/>
    <s v="893 Main St"/>
    <s v="893"/>
    <s v="Main St"/>
    <s v="Cash"/>
    <x v="4"/>
    <s v="Cancelled"/>
    <x v="1"/>
    <s v="TRK17254691"/>
    <s v="17254691"/>
    <n v="5"/>
    <m/>
    <x v="2"/>
    <x v="1"/>
    <s v="Facebook"/>
    <x v="3"/>
    <n v="3384.9"/>
    <n v="3384.9"/>
    <n v="3384.9"/>
    <s v="Customer_471"/>
    <x v="0"/>
    <n v="52"/>
    <x v="3"/>
    <x v="1"/>
    <n v="0"/>
    <n v="0"/>
    <n v="473.88599999999997"/>
    <n v="2369.4299999999998"/>
    <n v="3384.9"/>
    <n v="1015.4700000000003"/>
    <n v="1.4285714285714286"/>
  </r>
  <r>
    <x v="470"/>
    <n v="200470"/>
    <d v="2023-09-29T00:00:00"/>
    <d v="2023-09-29T00:00:00"/>
    <n v="2023"/>
    <x v="11"/>
    <s v="Friday"/>
    <s v="C25149"/>
    <n v="25149"/>
    <s v="Tablet"/>
    <x v="2"/>
    <n v="4"/>
    <n v="263.62"/>
    <n v="263.62"/>
    <s v="672 Main St"/>
    <s v="672"/>
    <s v="Main St"/>
    <s v="Cash"/>
    <x v="4"/>
    <s v="Shipped"/>
    <x v="0"/>
    <s v="TRK33538608"/>
    <s v="33538608"/>
    <n v="5"/>
    <s v="SAVE10"/>
    <x v="0"/>
    <x v="0"/>
    <s v="Email"/>
    <x v="2"/>
    <n v="1054.48"/>
    <n v="1054.48"/>
    <n v="1054.48"/>
    <s v="Customer_472"/>
    <x v="0"/>
    <n v="40"/>
    <x v="0"/>
    <x v="0"/>
    <n v="0.1"/>
    <n v="105.44800000000001"/>
    <n v="184.53399999999999"/>
    <n v="738.13599999999997"/>
    <n v="949.03200000000004"/>
    <n v="210.89600000000007"/>
    <n v="1.2857142857142858"/>
  </r>
  <r>
    <x v="471"/>
    <n v="200471"/>
    <d v="2025-04-19T00:00:00"/>
    <d v="2025-04-19T00:00:00"/>
    <n v="2025"/>
    <x v="6"/>
    <s v="Saturday"/>
    <s v="C52717"/>
    <n v="52717"/>
    <s v="Desk"/>
    <x v="6"/>
    <n v="5"/>
    <n v="551.27"/>
    <n v="551.27"/>
    <s v="395 Main St"/>
    <s v="395"/>
    <s v="Main St"/>
    <s v="Online"/>
    <x v="1"/>
    <s v="Cancelled"/>
    <x v="1"/>
    <s v="TRK27625571"/>
    <s v="27625571"/>
    <n v="7"/>
    <s v="FREESHIP"/>
    <x v="1"/>
    <x v="0"/>
    <s v="Referral"/>
    <x v="1"/>
    <n v="2756.35"/>
    <n v="2756.35"/>
    <n v="2756.35"/>
    <s v="Customer_473"/>
    <x v="0"/>
    <n v="51"/>
    <x v="3"/>
    <x v="1"/>
    <n v="0"/>
    <n v="0"/>
    <n v="385.88899999999995"/>
    <n v="1929.4449999999997"/>
    <n v="2756.35"/>
    <n v="826.9050000000002"/>
    <n v="1.4285714285714288"/>
  </r>
  <r>
    <x v="472"/>
    <n v="200472"/>
    <d v="2023-01-06T00:00:00"/>
    <d v="2023-01-06T00:00:00"/>
    <n v="2023"/>
    <x v="0"/>
    <s v="Friday"/>
    <s v="C60029"/>
    <n v="60029"/>
    <s v="Chair"/>
    <x v="3"/>
    <n v="3"/>
    <n v="508.12"/>
    <n v="508.12"/>
    <s v="796 Main St"/>
    <s v="796"/>
    <s v="Main St"/>
    <s v="Credit Card"/>
    <x v="2"/>
    <s v="Cancelled"/>
    <x v="1"/>
    <s v="TRK86461316"/>
    <s v="86461316"/>
    <n v="8"/>
    <s v="FREESHIP"/>
    <x v="1"/>
    <x v="0"/>
    <s v="Referral"/>
    <x v="1"/>
    <n v="1524.36"/>
    <n v="1524.36"/>
    <n v="1524.3600000000001"/>
    <s v="Customer_474"/>
    <x v="0"/>
    <n v="45"/>
    <x v="3"/>
    <x v="1"/>
    <n v="0"/>
    <n v="0"/>
    <n v="355.68399999999997"/>
    <n v="1067.0519999999999"/>
    <n v="1524.3600000000001"/>
    <n v="457.30800000000022"/>
    <n v="1.4285714285714288"/>
  </r>
  <r>
    <x v="473"/>
    <n v="200473"/>
    <d v="2025-02-25T00:00:00"/>
    <d v="2025-02-25T00:00:00"/>
    <n v="2025"/>
    <x v="2"/>
    <s v="Tuesday"/>
    <s v="C28552"/>
    <n v="28552"/>
    <s v="Chair"/>
    <x v="3"/>
    <n v="2"/>
    <n v="14.93"/>
    <n v="14.93"/>
    <s v="449 Main St"/>
    <s v="449"/>
    <s v="Main St"/>
    <s v="Online"/>
    <x v="1"/>
    <s v="Shipped"/>
    <x v="0"/>
    <s v="TRK71597160"/>
    <s v="71597160"/>
    <n v="4"/>
    <m/>
    <x v="2"/>
    <x v="1"/>
    <s v="Facebook"/>
    <x v="3"/>
    <n v="29.86"/>
    <n v="29.86"/>
    <n v="29.86"/>
    <s v="Customer_475"/>
    <x v="1"/>
    <n v="21"/>
    <x v="0"/>
    <x v="1"/>
    <n v="0"/>
    <n v="0"/>
    <n v="10.450999999999999"/>
    <n v="20.901999999999997"/>
    <n v="29.86"/>
    <n v="8.958000000000002"/>
    <n v="1.4285714285714288"/>
  </r>
  <r>
    <x v="474"/>
    <n v="200474"/>
    <d v="2023-11-15T00:00:00"/>
    <d v="2023-11-15T00:00:00"/>
    <n v="2023"/>
    <x v="7"/>
    <s v="Wednesday"/>
    <s v="C72293"/>
    <n v="72293"/>
    <s v="Printer"/>
    <x v="4"/>
    <n v="3"/>
    <n v="229.34"/>
    <n v="229.34"/>
    <s v="398 Main St"/>
    <s v="398"/>
    <s v="Main St"/>
    <s v="Credit Card"/>
    <x v="2"/>
    <s v="Shipped"/>
    <x v="0"/>
    <s v="TRK84378003"/>
    <s v="84378003"/>
    <n v="6"/>
    <s v="SAVE10"/>
    <x v="0"/>
    <x v="0"/>
    <s v="Referral"/>
    <x v="1"/>
    <n v="688.02"/>
    <n v="688.02"/>
    <n v="688.02"/>
    <s v="Customer_476"/>
    <x v="1"/>
    <n v="50"/>
    <x v="2"/>
    <x v="0"/>
    <n v="0.1"/>
    <n v="68.802000000000007"/>
    <n v="160.53799999999998"/>
    <n v="481.61399999999992"/>
    <n v="619.21799999999996"/>
    <n v="137.60400000000004"/>
    <n v="1.2857142857142858"/>
  </r>
  <r>
    <x v="475"/>
    <n v="200475"/>
    <d v="2025-04-19T00:00:00"/>
    <d v="2025-04-19T00:00:00"/>
    <n v="2025"/>
    <x v="6"/>
    <s v="Saturday"/>
    <s v="C29844"/>
    <n v="29844"/>
    <s v="Tablet"/>
    <x v="2"/>
    <n v="2"/>
    <n v="438.62"/>
    <n v="438.62"/>
    <s v="363 Main St"/>
    <s v="363"/>
    <s v="Main St"/>
    <s v="Cash"/>
    <x v="4"/>
    <s v="Cancelled"/>
    <x v="1"/>
    <s v="TRK91642337"/>
    <s v="91642337"/>
    <n v="3"/>
    <s v="SAVE10"/>
    <x v="0"/>
    <x v="0"/>
    <s v="Facebook"/>
    <x v="3"/>
    <n v="877.24"/>
    <n v="877.24"/>
    <n v="877.24"/>
    <s v="Customer_477"/>
    <x v="1"/>
    <n v="30"/>
    <x v="1"/>
    <x v="0"/>
    <n v="0.1"/>
    <n v="87.724000000000004"/>
    <n v="307.03399999999999"/>
    <n v="614.06799999999998"/>
    <n v="789.51599999999996"/>
    <n v="175.44799999999998"/>
    <n v="1.2857142857142856"/>
  </r>
  <r>
    <x v="476"/>
    <n v="200476"/>
    <d v="2024-01-15T00:00:00"/>
    <d v="2024-01-15T00:00:00"/>
    <n v="2024"/>
    <x v="0"/>
    <s v="Monday"/>
    <s v="C77872"/>
    <n v="77872"/>
    <s v="Phone"/>
    <x v="1"/>
    <n v="2"/>
    <n v="513.59"/>
    <n v="513.59"/>
    <s v="867 Main St"/>
    <s v="867"/>
    <s v="Main St"/>
    <s v="Online"/>
    <x v="1"/>
    <s v="Returned"/>
    <x v="2"/>
    <s v="TRK19292184"/>
    <s v="19292184"/>
    <n v="4"/>
    <s v="FREESHIP"/>
    <x v="1"/>
    <x v="0"/>
    <s v="Referral"/>
    <x v="1"/>
    <n v="1027.18"/>
    <n v="1027.18"/>
    <n v="1027.18"/>
    <s v="Customer_478"/>
    <x v="0"/>
    <n v="29"/>
    <x v="4"/>
    <x v="0"/>
    <n v="0"/>
    <n v="0"/>
    <n v="359.51299999999998"/>
    <n v="719.02599999999995"/>
    <n v="1027.18"/>
    <n v="308.15400000000011"/>
    <n v="1.4285714285714288"/>
  </r>
  <r>
    <x v="477"/>
    <n v="200477"/>
    <d v="2025-03-05T00:00:00"/>
    <d v="2025-03-05T00:00:00"/>
    <n v="2025"/>
    <x v="9"/>
    <s v="Wednesday"/>
    <s v="C56564"/>
    <n v="56564"/>
    <s v="Phone"/>
    <x v="1"/>
    <n v="2"/>
    <n v="253.74"/>
    <n v="253.74"/>
    <s v="481 Main St"/>
    <s v="481"/>
    <s v="Main St"/>
    <s v="Online"/>
    <x v="1"/>
    <s v="Shipped"/>
    <x v="0"/>
    <s v="TRK13166044"/>
    <s v="13166044"/>
    <n v="5"/>
    <s v="SAVE10"/>
    <x v="0"/>
    <x v="0"/>
    <s v="Google"/>
    <x v="4"/>
    <n v="507.48"/>
    <n v="507.48"/>
    <n v="507.48"/>
    <s v="Customer_479"/>
    <x v="0"/>
    <n v="26"/>
    <x v="5"/>
    <x v="0"/>
    <n v="0.1"/>
    <n v="50.748000000000005"/>
    <n v="177.61799999999999"/>
    <n v="355.23599999999999"/>
    <n v="456.73200000000003"/>
    <n v="101.49600000000004"/>
    <n v="1.2857142857142858"/>
  </r>
  <r>
    <x v="478"/>
    <n v="200478"/>
    <d v="2024-11-01T00:00:00"/>
    <d v="2024-11-01T00:00:00"/>
    <n v="2024"/>
    <x v="7"/>
    <s v="Friday"/>
    <s v="C16758"/>
    <n v="16758"/>
    <s v="Tablet"/>
    <x v="2"/>
    <n v="3"/>
    <n v="62.77"/>
    <n v="62.77"/>
    <s v="914 Main St"/>
    <s v="914"/>
    <s v="Main St"/>
    <s v="Gift Card"/>
    <x v="3"/>
    <s v="Shipped"/>
    <x v="0"/>
    <s v="TRK88544431"/>
    <s v="88544431"/>
    <n v="6"/>
    <s v="FREESHIP"/>
    <x v="1"/>
    <x v="0"/>
    <s v="Referral"/>
    <x v="1"/>
    <n v="188.31"/>
    <n v="188.31"/>
    <n v="188.31"/>
    <s v="Customer_480"/>
    <x v="0"/>
    <n v="23"/>
    <x v="3"/>
    <x v="0"/>
    <n v="0"/>
    <n v="0"/>
    <n v="43.939"/>
    <n v="131.81700000000001"/>
    <n v="188.31"/>
    <n v="56.492999999999995"/>
    <n v="1.4285714285714286"/>
  </r>
  <r>
    <x v="479"/>
    <n v="200479"/>
    <d v="2023-02-18T00:00:00"/>
    <d v="2023-02-18T00:00:00"/>
    <n v="2023"/>
    <x v="2"/>
    <s v="Saturday"/>
    <s v="C87011"/>
    <n v="87011"/>
    <s v="Monitor"/>
    <x v="0"/>
    <n v="4"/>
    <n v="25.29"/>
    <n v="25.29"/>
    <s v="943 Main St"/>
    <s v="943"/>
    <s v="Main St"/>
    <s v="Credit Card"/>
    <x v="2"/>
    <s v="Pending"/>
    <x v="4"/>
    <s v="TRK21429162"/>
    <s v="21429162"/>
    <n v="8"/>
    <m/>
    <x v="2"/>
    <x v="1"/>
    <s v="Google"/>
    <x v="4"/>
    <n v="101.16"/>
    <n v="101.16"/>
    <n v="101.16"/>
    <s v="Customer_481"/>
    <x v="0"/>
    <n v="31"/>
    <x v="2"/>
    <x v="0"/>
    <n v="0"/>
    <n v="0"/>
    <n v="17.702999999999999"/>
    <n v="70.811999999999998"/>
    <n v="101.16"/>
    <n v="30.347999999999999"/>
    <n v="1.4285714285714286"/>
  </r>
  <r>
    <x v="480"/>
    <n v="200480"/>
    <d v="2023-06-16T00:00:00"/>
    <d v="2023-06-16T00:00:00"/>
    <n v="2023"/>
    <x v="5"/>
    <s v="Friday"/>
    <s v="C21147"/>
    <n v="21147"/>
    <s v="Chair"/>
    <x v="3"/>
    <n v="1"/>
    <n v="335.1"/>
    <n v="335.1"/>
    <s v="126 Main St"/>
    <s v="126"/>
    <s v="Main St"/>
    <s v="Debit Card"/>
    <x v="0"/>
    <s v="Pending"/>
    <x v="4"/>
    <s v="TRK93171043"/>
    <s v="93171043"/>
    <n v="6"/>
    <s v="FREESHIP"/>
    <x v="1"/>
    <x v="0"/>
    <s v="Referral"/>
    <x v="1"/>
    <n v="335.1"/>
    <n v="335.1"/>
    <n v="335.1"/>
    <s v="Customer_482"/>
    <x v="0"/>
    <n v="37"/>
    <x v="5"/>
    <x v="1"/>
    <n v="0"/>
    <n v="0"/>
    <n v="234.57"/>
    <n v="234.57"/>
    <n v="335.1"/>
    <n v="100.53000000000003"/>
    <n v="1.4285714285714286"/>
  </r>
  <r>
    <x v="481"/>
    <n v="200481"/>
    <d v="2023-04-23T00:00:00"/>
    <d v="2023-04-23T00:00:00"/>
    <n v="2023"/>
    <x v="6"/>
    <s v="Sunday"/>
    <s v="C94568"/>
    <n v="94568"/>
    <s v="Laptop"/>
    <x v="5"/>
    <n v="4"/>
    <n v="484.85"/>
    <n v="484.85"/>
    <s v="317 Main St"/>
    <s v="317"/>
    <s v="Main St"/>
    <s v="Debit Card"/>
    <x v="0"/>
    <s v="Delivered"/>
    <x v="3"/>
    <s v="TRK58653915"/>
    <s v="58653915"/>
    <n v="5"/>
    <s v="WINTER15"/>
    <x v="3"/>
    <x v="0"/>
    <s v="Referral"/>
    <x v="1"/>
    <n v="1939.4"/>
    <n v="1939.4"/>
    <n v="1939.4"/>
    <s v="Customer_483"/>
    <x v="1"/>
    <n v="33"/>
    <x v="5"/>
    <x v="0"/>
    <n v="0.15"/>
    <n v="290.91000000000003"/>
    <n v="339.39499999999998"/>
    <n v="1357.58"/>
    <n v="1648.49"/>
    <n v="290.91000000000008"/>
    <n v="1.2142857142857144"/>
  </r>
  <r>
    <x v="482"/>
    <n v="200482"/>
    <d v="2025-03-02T00:00:00"/>
    <d v="2025-03-02T00:00:00"/>
    <n v="2025"/>
    <x v="9"/>
    <s v="Sunday"/>
    <s v="C35852"/>
    <n v="35852"/>
    <s v="Monitor"/>
    <x v="0"/>
    <n v="3"/>
    <n v="381.41"/>
    <n v="381.41"/>
    <s v="989 Main St"/>
    <s v="989"/>
    <s v="Main St"/>
    <s v="Online"/>
    <x v="1"/>
    <s v="Pending"/>
    <x v="4"/>
    <s v="TRK22302049"/>
    <s v="22302049"/>
    <n v="6"/>
    <m/>
    <x v="2"/>
    <x v="1"/>
    <s v="Instagram"/>
    <x v="0"/>
    <n v="1144.23"/>
    <n v="1144.23"/>
    <n v="1144.23"/>
    <s v="Customer_484"/>
    <x v="1"/>
    <n v="38"/>
    <x v="4"/>
    <x v="0"/>
    <n v="0"/>
    <n v="0"/>
    <n v="266.98700000000002"/>
    <n v="800.96100000000001"/>
    <n v="1144.23"/>
    <n v="343.26900000000001"/>
    <n v="1.4285714285714286"/>
  </r>
  <r>
    <x v="483"/>
    <n v="200483"/>
    <d v="2023-01-18T00:00:00"/>
    <d v="2023-01-18T00:00:00"/>
    <n v="2023"/>
    <x v="0"/>
    <s v="Wednesday"/>
    <s v="C66462"/>
    <n v="66462"/>
    <s v="Phone"/>
    <x v="1"/>
    <n v="5"/>
    <n v="347.92"/>
    <n v="347.92"/>
    <s v="982 Main St"/>
    <s v="982"/>
    <s v="Main St"/>
    <s v="Cash"/>
    <x v="4"/>
    <s v="Pending"/>
    <x v="4"/>
    <s v="TRK52743700"/>
    <s v="52743700"/>
    <n v="6"/>
    <s v="WINTER15"/>
    <x v="3"/>
    <x v="0"/>
    <s v="Google"/>
    <x v="4"/>
    <n v="1739.6"/>
    <n v="1739.6"/>
    <n v="1739.6000000000001"/>
    <s v="Customer_485"/>
    <x v="1"/>
    <n v="45"/>
    <x v="2"/>
    <x v="0"/>
    <n v="0.15"/>
    <n v="260.94"/>
    <n v="243.54399999999998"/>
    <n v="1217.7199999999998"/>
    <n v="1478.66"/>
    <n v="260.94000000000028"/>
    <n v="1.2142857142857146"/>
  </r>
  <r>
    <x v="484"/>
    <n v="200484"/>
    <d v="2024-05-29T00:00:00"/>
    <d v="2024-05-29T00:00:00"/>
    <n v="2024"/>
    <x v="4"/>
    <s v="Wednesday"/>
    <s v="C29092"/>
    <n v="29092"/>
    <s v="Chair"/>
    <x v="3"/>
    <n v="4"/>
    <n v="15.01"/>
    <n v="15.01"/>
    <s v="767 Main St"/>
    <s v="767"/>
    <s v="Main St"/>
    <s v="Cash"/>
    <x v="4"/>
    <s v="Cancelled"/>
    <x v="1"/>
    <s v="TRK90455340"/>
    <s v="90455340"/>
    <n v="6"/>
    <m/>
    <x v="2"/>
    <x v="1"/>
    <s v="Facebook"/>
    <x v="3"/>
    <n v="60.04"/>
    <n v="60.04"/>
    <n v="60.04"/>
    <s v="Customer_486"/>
    <x v="0"/>
    <n v="47"/>
    <x v="2"/>
    <x v="1"/>
    <n v="0"/>
    <n v="0"/>
    <n v="10.507"/>
    <n v="42.027999999999999"/>
    <n v="60.04"/>
    <n v="18.012"/>
    <n v="1.4285714285714286"/>
  </r>
  <r>
    <x v="485"/>
    <n v="200485"/>
    <d v="2023-08-01T00:00:00"/>
    <d v="2023-08-01T00:00:00"/>
    <n v="2023"/>
    <x v="1"/>
    <s v="Tuesday"/>
    <s v="C46651"/>
    <n v="46651"/>
    <s v="Chair"/>
    <x v="3"/>
    <n v="3"/>
    <n v="404.79"/>
    <n v="404.79"/>
    <s v="764 Main St"/>
    <s v="764"/>
    <s v="Main St"/>
    <s v="Cash"/>
    <x v="4"/>
    <s v="Shipped"/>
    <x v="0"/>
    <s v="TRK67679195"/>
    <s v="67679195"/>
    <n v="6"/>
    <s v="SAVE10"/>
    <x v="0"/>
    <x v="0"/>
    <s v="Instagram"/>
    <x v="0"/>
    <n v="1214.3699999999999"/>
    <n v="1214.3699999999999"/>
    <n v="1214.3700000000001"/>
    <s v="Customer_487"/>
    <x v="0"/>
    <n v="54"/>
    <x v="4"/>
    <x v="1"/>
    <n v="0.1"/>
    <n v="121.437"/>
    <n v="283.35300000000001"/>
    <n v="850.05899999999997"/>
    <n v="1092.9330000000002"/>
    <n v="242.87400000000025"/>
    <n v="1.285714285714286"/>
  </r>
  <r>
    <x v="486"/>
    <n v="200486"/>
    <d v="2023-02-03T00:00:00"/>
    <d v="2023-02-03T00:00:00"/>
    <n v="2023"/>
    <x v="2"/>
    <s v="Friday"/>
    <s v="C88981"/>
    <n v="88981"/>
    <s v="Printer"/>
    <x v="4"/>
    <n v="4"/>
    <n v="611.26"/>
    <n v="611.26"/>
    <s v="558 Main St"/>
    <s v="558"/>
    <s v="Main St"/>
    <s v="Cash"/>
    <x v="4"/>
    <s v="Shipped"/>
    <x v="0"/>
    <s v="TRK75267873"/>
    <s v="75267873"/>
    <n v="5"/>
    <s v="SAVE10"/>
    <x v="0"/>
    <x v="0"/>
    <s v="Referral"/>
    <x v="1"/>
    <n v="2445.04"/>
    <n v="2445.04"/>
    <n v="2445.04"/>
    <s v="Customer_488"/>
    <x v="1"/>
    <n v="60"/>
    <x v="3"/>
    <x v="0"/>
    <n v="0.1"/>
    <n v="244.50400000000002"/>
    <n v="427.88199999999995"/>
    <n v="1711.5279999999998"/>
    <n v="2200.5360000000001"/>
    <n v="489.00800000000027"/>
    <n v="1.2857142857142858"/>
  </r>
  <r>
    <x v="487"/>
    <n v="200487"/>
    <d v="2023-03-09T00:00:00"/>
    <d v="2023-03-09T00:00:00"/>
    <n v="2023"/>
    <x v="9"/>
    <s v="Thursday"/>
    <s v="C40136"/>
    <n v="40136"/>
    <s v="Printer"/>
    <x v="4"/>
    <n v="3"/>
    <n v="346.52"/>
    <n v="346.52"/>
    <s v="211 Main St"/>
    <s v="211"/>
    <s v="Main St"/>
    <s v="Credit Card"/>
    <x v="2"/>
    <s v="Pending"/>
    <x v="4"/>
    <s v="TRK92924852"/>
    <s v="92924852"/>
    <n v="3"/>
    <s v="SAVE10"/>
    <x v="0"/>
    <x v="0"/>
    <s v="Google"/>
    <x v="4"/>
    <n v="1039.56"/>
    <n v="1039.56"/>
    <n v="1039.56"/>
    <s v="Customer_489"/>
    <x v="1"/>
    <n v="18"/>
    <x v="5"/>
    <x v="0"/>
    <n v="0.1"/>
    <n v="103.956"/>
    <n v="242.56399999999996"/>
    <n v="727.69199999999989"/>
    <n v="935.60399999999993"/>
    <n v="207.91200000000003"/>
    <n v="1.2857142857142858"/>
  </r>
  <r>
    <x v="488"/>
    <n v="200488"/>
    <d v="2024-12-05T00:00:00"/>
    <d v="2024-12-05T00:00:00"/>
    <n v="2024"/>
    <x v="8"/>
    <s v="Thursday"/>
    <s v="C81573"/>
    <n v="81573"/>
    <s v="Chair"/>
    <x v="3"/>
    <n v="1"/>
    <n v="36.65"/>
    <n v="36.65"/>
    <s v="556 Main St"/>
    <s v="556"/>
    <s v="Main St"/>
    <s v="Online"/>
    <x v="1"/>
    <s v="Cancelled"/>
    <x v="1"/>
    <s v="TRK96522994"/>
    <s v="96522994"/>
    <n v="1"/>
    <s v="WINTER15"/>
    <x v="3"/>
    <x v="0"/>
    <s v="Email"/>
    <x v="2"/>
    <n v="36.65"/>
    <n v="36.65"/>
    <n v="36.65"/>
    <s v="Customer_490"/>
    <x v="0"/>
    <n v="45"/>
    <x v="2"/>
    <x v="1"/>
    <n v="0.15"/>
    <n v="5.4974999999999996"/>
    <n v="25.654999999999998"/>
    <n v="25.654999999999998"/>
    <n v="31.1525"/>
    <n v="5.4975000000000023"/>
    <n v="1.2142857142857144"/>
  </r>
  <r>
    <x v="489"/>
    <n v="200489"/>
    <d v="2023-09-05T00:00:00"/>
    <d v="2023-09-05T00:00:00"/>
    <n v="2023"/>
    <x v="11"/>
    <s v="Tuesday"/>
    <s v="C11940"/>
    <n v="11940"/>
    <s v="Tablet"/>
    <x v="2"/>
    <n v="3"/>
    <n v="149.34"/>
    <n v="149.34"/>
    <s v="589 Main St"/>
    <s v="589"/>
    <s v="Main St"/>
    <s v="Gift Card"/>
    <x v="3"/>
    <s v="Cancelled"/>
    <x v="1"/>
    <s v="TRK85466461"/>
    <s v="85466461"/>
    <n v="7"/>
    <s v="WINTER15"/>
    <x v="3"/>
    <x v="0"/>
    <s v="Email"/>
    <x v="2"/>
    <n v="448.02"/>
    <n v="448.02"/>
    <n v="448.02"/>
    <s v="Customer_491"/>
    <x v="1"/>
    <n v="21"/>
    <x v="3"/>
    <x v="0"/>
    <n v="0.15"/>
    <n v="67.202999999999989"/>
    <n v="104.538"/>
    <n v="313.61399999999998"/>
    <n v="380.81700000000001"/>
    <n v="67.203000000000031"/>
    <n v="1.2142857142857144"/>
  </r>
  <r>
    <x v="490"/>
    <n v="200490"/>
    <d v="2024-07-22T00:00:00"/>
    <d v="2024-07-22T00:00:00"/>
    <n v="2024"/>
    <x v="10"/>
    <s v="Monday"/>
    <s v="C50097"/>
    <n v="50097"/>
    <s v="Chair"/>
    <x v="3"/>
    <n v="5"/>
    <n v="467.81"/>
    <n v="467.81"/>
    <s v="539 Main St"/>
    <s v="539"/>
    <s v="Main St"/>
    <s v="Online"/>
    <x v="1"/>
    <s v="Cancelled"/>
    <x v="1"/>
    <s v="TRK62785150"/>
    <s v="62785150"/>
    <n v="10"/>
    <m/>
    <x v="2"/>
    <x v="1"/>
    <s v="Facebook"/>
    <x v="3"/>
    <n v="2339.0500000000002"/>
    <n v="2339.0500000000002"/>
    <n v="2339.0500000000002"/>
    <s v="Customer_492"/>
    <x v="0"/>
    <n v="21"/>
    <x v="3"/>
    <x v="1"/>
    <n v="0"/>
    <n v="0"/>
    <n v="327.46699999999998"/>
    <n v="1637.335"/>
    <n v="2339.0500000000002"/>
    <n v="701.71500000000015"/>
    <n v="1.4285714285714286"/>
  </r>
  <r>
    <x v="491"/>
    <n v="200491"/>
    <d v="2023-01-05T00:00:00"/>
    <d v="2023-01-05T00:00:00"/>
    <n v="2023"/>
    <x v="0"/>
    <s v="Thursday"/>
    <s v="C98168"/>
    <n v="98168"/>
    <s v="Phone"/>
    <x v="1"/>
    <n v="5"/>
    <n v="420.7"/>
    <n v="420.7"/>
    <s v="481 Main St"/>
    <s v="481"/>
    <s v="Main St"/>
    <s v="Cash"/>
    <x v="4"/>
    <s v="Pending"/>
    <x v="4"/>
    <s v="TRK56423359"/>
    <s v="56423359"/>
    <n v="5"/>
    <s v="WINTER15"/>
    <x v="3"/>
    <x v="0"/>
    <s v="Facebook"/>
    <x v="3"/>
    <n v="2103.5"/>
    <n v="2103.5"/>
    <n v="2103.5"/>
    <s v="Customer_493"/>
    <x v="0"/>
    <n v="56"/>
    <x v="2"/>
    <x v="0"/>
    <n v="0.15"/>
    <n v="315.52499999999998"/>
    <n v="294.48999999999995"/>
    <n v="1472.4499999999998"/>
    <n v="1787.9749999999999"/>
    <n v="315.52500000000009"/>
    <n v="1.2142857142857144"/>
  </r>
  <r>
    <x v="492"/>
    <n v="200492"/>
    <d v="2023-10-25T00:00:00"/>
    <d v="2023-10-25T00:00:00"/>
    <n v="2023"/>
    <x v="3"/>
    <s v="Wednesday"/>
    <s v="C39074"/>
    <n v="39074"/>
    <s v="Laptop"/>
    <x v="5"/>
    <n v="5"/>
    <n v="606.52"/>
    <n v="606.52"/>
    <s v="103 Main St"/>
    <s v="103"/>
    <s v="Main St"/>
    <s v="Debit Card"/>
    <x v="0"/>
    <s v="Shipped"/>
    <x v="0"/>
    <s v="TRK13027036"/>
    <s v="13027036"/>
    <n v="6"/>
    <s v="SAVE10"/>
    <x v="0"/>
    <x v="0"/>
    <s v="Instagram"/>
    <x v="0"/>
    <n v="3032.6"/>
    <n v="3032.6"/>
    <n v="3032.6"/>
    <s v="Customer_494"/>
    <x v="0"/>
    <n v="56"/>
    <x v="0"/>
    <x v="0"/>
    <n v="0.1"/>
    <n v="303.26"/>
    <n v="424.56399999999996"/>
    <n v="2122.8199999999997"/>
    <n v="2729.34"/>
    <n v="606.52000000000044"/>
    <n v="1.285714285714286"/>
  </r>
  <r>
    <x v="493"/>
    <n v="200493"/>
    <d v="2025-01-28T00:00:00"/>
    <d v="2025-01-28T00:00:00"/>
    <n v="2025"/>
    <x v="0"/>
    <s v="Tuesday"/>
    <s v="C84908"/>
    <n v="84908"/>
    <s v="Phone"/>
    <x v="1"/>
    <n v="1"/>
    <n v="420.26"/>
    <n v="420.26"/>
    <s v="372 Main St"/>
    <s v="372"/>
    <s v="Main St"/>
    <s v="Credit Card"/>
    <x v="2"/>
    <s v="Pending"/>
    <x v="4"/>
    <s v="TRK64135970"/>
    <s v="64135970"/>
    <n v="4"/>
    <s v="FREESHIP"/>
    <x v="1"/>
    <x v="0"/>
    <s v="Facebook"/>
    <x v="3"/>
    <n v="420.26"/>
    <n v="420.26"/>
    <n v="420.26"/>
    <s v="Customer_495"/>
    <x v="0"/>
    <n v="47"/>
    <x v="1"/>
    <x v="0"/>
    <n v="0"/>
    <n v="0"/>
    <n v="294.18199999999996"/>
    <n v="294.18199999999996"/>
    <n v="420.26"/>
    <n v="126.07800000000003"/>
    <n v="1.4285714285714288"/>
  </r>
  <r>
    <x v="494"/>
    <n v="200494"/>
    <d v="2023-07-19T00:00:00"/>
    <d v="2023-07-19T00:00:00"/>
    <n v="2023"/>
    <x v="10"/>
    <s v="Wednesday"/>
    <s v="C64516"/>
    <n v="64516"/>
    <s v="Laptop"/>
    <x v="5"/>
    <n v="3"/>
    <n v="505.79"/>
    <n v="505.79"/>
    <s v="459 Main St"/>
    <s v="459"/>
    <s v="Main St"/>
    <s v="Debit Card"/>
    <x v="0"/>
    <s v="Pending"/>
    <x v="4"/>
    <s v="TRK63920573"/>
    <s v="63920573"/>
    <n v="3"/>
    <s v="FREESHIP"/>
    <x v="1"/>
    <x v="0"/>
    <s v="Referral"/>
    <x v="1"/>
    <n v="1517.37"/>
    <n v="1517.37"/>
    <n v="1517.3700000000001"/>
    <s v="Customer_496"/>
    <x v="0"/>
    <n v="44"/>
    <x v="2"/>
    <x v="0"/>
    <n v="0"/>
    <n v="0"/>
    <n v="354.053"/>
    <n v="1062.1590000000001"/>
    <n v="1517.3700000000001"/>
    <n v="455.21100000000001"/>
    <n v="1.4285714285714286"/>
  </r>
  <r>
    <x v="495"/>
    <n v="200495"/>
    <d v="2025-06-05T00:00:00"/>
    <d v="2025-06-05T00:00:00"/>
    <n v="2025"/>
    <x v="5"/>
    <s v="Thursday"/>
    <s v="C63827"/>
    <n v="63827"/>
    <s v="Phone"/>
    <x v="1"/>
    <n v="4"/>
    <n v="493.73"/>
    <n v="493.73"/>
    <s v="947 Main St"/>
    <s v="947"/>
    <s v="Main St"/>
    <s v="Debit Card"/>
    <x v="0"/>
    <s v="Pending"/>
    <x v="4"/>
    <s v="TRK35730581"/>
    <s v="35730581"/>
    <n v="6"/>
    <s v="SAVE10"/>
    <x v="0"/>
    <x v="0"/>
    <s v="Facebook"/>
    <x v="3"/>
    <n v="1974.92"/>
    <n v="1974.92"/>
    <n v="1974.92"/>
    <s v="Customer_497"/>
    <x v="0"/>
    <n v="44"/>
    <x v="4"/>
    <x v="0"/>
    <n v="0.1"/>
    <n v="197.49200000000002"/>
    <n v="345.61099999999999"/>
    <n v="1382.444"/>
    <n v="1777.4280000000001"/>
    <n v="394.98400000000015"/>
    <n v="1.2857142857142858"/>
  </r>
  <r>
    <x v="496"/>
    <n v="200496"/>
    <d v="2025-03-14T00:00:00"/>
    <d v="2025-03-14T00:00:00"/>
    <n v="2025"/>
    <x v="9"/>
    <s v="Friday"/>
    <s v="C93618"/>
    <n v="93618"/>
    <s v="Printer"/>
    <x v="4"/>
    <n v="3"/>
    <n v="201.21"/>
    <n v="201.21"/>
    <s v="249 Main St"/>
    <s v="249"/>
    <s v="Main St"/>
    <s v="Online"/>
    <x v="1"/>
    <s v="Cancelled"/>
    <x v="1"/>
    <s v="TRK66129326"/>
    <s v="66129326"/>
    <n v="3"/>
    <s v="SAVE10"/>
    <x v="0"/>
    <x v="0"/>
    <s v="Google"/>
    <x v="4"/>
    <n v="603.63"/>
    <n v="603.63"/>
    <n v="603.63"/>
    <s v="Customer_498"/>
    <x v="1"/>
    <n v="31"/>
    <x v="4"/>
    <x v="0"/>
    <n v="0.1"/>
    <n v="60.363"/>
    <n v="140.84700000000001"/>
    <n v="422.54100000000005"/>
    <n v="543.26700000000005"/>
    <n v="120.726"/>
    <n v="1.2857142857142856"/>
  </r>
  <r>
    <x v="497"/>
    <n v="200497"/>
    <d v="2024-10-24T00:00:00"/>
    <d v="2024-10-24T00:00:00"/>
    <n v="2024"/>
    <x v="3"/>
    <s v="Thursday"/>
    <s v="C93948"/>
    <n v="93948"/>
    <s v="Printer"/>
    <x v="4"/>
    <n v="3"/>
    <n v="112.29"/>
    <n v="112.29"/>
    <s v="454 Main St"/>
    <s v="454"/>
    <s v="Main St"/>
    <s v="Gift Card"/>
    <x v="3"/>
    <s v="Shipped"/>
    <x v="0"/>
    <s v="TRK77358113"/>
    <s v="77358113"/>
    <n v="6"/>
    <m/>
    <x v="2"/>
    <x v="1"/>
    <s v="Google"/>
    <x v="4"/>
    <n v="336.87"/>
    <n v="336.87"/>
    <n v="336.87"/>
    <s v="Customer_499"/>
    <x v="0"/>
    <n v="52"/>
    <x v="3"/>
    <x v="0"/>
    <n v="0"/>
    <n v="0"/>
    <n v="78.602999999999994"/>
    <n v="235.80899999999997"/>
    <n v="336.87"/>
    <n v="101.06100000000004"/>
    <n v="1.4285714285714288"/>
  </r>
  <r>
    <x v="498"/>
    <n v="200498"/>
    <d v="2023-07-12T00:00:00"/>
    <d v="2023-07-12T00:00:00"/>
    <n v="2023"/>
    <x v="10"/>
    <s v="Wednesday"/>
    <s v="C73961"/>
    <n v="73961"/>
    <s v="Tablet"/>
    <x v="2"/>
    <n v="4"/>
    <n v="132.56"/>
    <n v="132.56"/>
    <s v="306 Main St"/>
    <s v="306"/>
    <s v="Main St"/>
    <s v="Cash"/>
    <x v="4"/>
    <s v="Returned"/>
    <x v="2"/>
    <s v="TRK32607173"/>
    <s v="32607173"/>
    <n v="8"/>
    <s v="WINTER15"/>
    <x v="3"/>
    <x v="0"/>
    <s v="Instagram"/>
    <x v="0"/>
    <n v="530.24"/>
    <n v="530.24"/>
    <n v="530.24"/>
    <s v="Customer_500"/>
    <x v="0"/>
    <n v="43"/>
    <x v="1"/>
    <x v="0"/>
    <n v="0.15"/>
    <n v="79.536000000000001"/>
    <n v="92.792000000000002"/>
    <n v="371.16800000000001"/>
    <n v="450.70400000000001"/>
    <n v="79.536000000000001"/>
    <n v="1.2142857142857142"/>
  </r>
  <r>
    <x v="499"/>
    <n v="200499"/>
    <d v="2023-04-06T00:00:00"/>
    <d v="2023-04-06T00:00:00"/>
    <n v="2023"/>
    <x v="6"/>
    <s v="Thursday"/>
    <s v="C18138"/>
    <n v="18138"/>
    <s v="Printer"/>
    <x v="4"/>
    <n v="3"/>
    <n v="539.46"/>
    <n v="539.46"/>
    <s v="520 Main St"/>
    <s v="520"/>
    <s v="Main St"/>
    <s v="Credit Card"/>
    <x v="2"/>
    <s v="Shipped"/>
    <x v="0"/>
    <s v="TRK20289483"/>
    <s v="20289483"/>
    <n v="4"/>
    <s v="SAVE10"/>
    <x v="0"/>
    <x v="0"/>
    <s v="Facebook"/>
    <x v="3"/>
    <n v="1618.38"/>
    <n v="1618.38"/>
    <n v="1618.38"/>
    <s v="Customer_501"/>
    <x v="1"/>
    <n v="57"/>
    <x v="0"/>
    <x v="0"/>
    <n v="0.1"/>
    <n v="161.83800000000002"/>
    <n v="377.62200000000001"/>
    <n v="1132.866"/>
    <n v="1456.5420000000001"/>
    <n v="323.67600000000016"/>
    <n v="1.2857142857142858"/>
  </r>
  <r>
    <x v="500"/>
    <n v="200500"/>
    <d v="2024-04-07T00:00:00"/>
    <d v="2024-04-07T00:00:00"/>
    <n v="2024"/>
    <x v="6"/>
    <s v="Sunday"/>
    <s v="C79475"/>
    <n v="79475"/>
    <s v="Laptop"/>
    <x v="5"/>
    <n v="5"/>
    <n v="508.59"/>
    <n v="508.59"/>
    <s v="169 Main St"/>
    <s v="169"/>
    <s v="Main St"/>
    <s v="Cash"/>
    <x v="4"/>
    <s v="Returned"/>
    <x v="2"/>
    <s v="TRK42168516"/>
    <s v="42168516"/>
    <n v="8"/>
    <s v="WINTER15"/>
    <x v="3"/>
    <x v="0"/>
    <s v="Facebook"/>
    <x v="3"/>
    <n v="2542.9499999999998"/>
    <n v="2542.9499999999998"/>
    <n v="2542.9499999999998"/>
    <s v="Customer_502"/>
    <x v="1"/>
    <n v="40"/>
    <x v="3"/>
    <x v="0"/>
    <n v="0.15"/>
    <n v="381.44249999999994"/>
    <n v="356.01299999999998"/>
    <n v="1780.0649999999998"/>
    <n v="2161.5074999999997"/>
    <n v="381.44249999999988"/>
    <n v="1.2142857142857142"/>
  </r>
  <r>
    <x v="501"/>
    <n v="200501"/>
    <d v="2024-02-04T00:00:00"/>
    <d v="2024-02-04T00:00:00"/>
    <n v="2024"/>
    <x v="2"/>
    <s v="Sunday"/>
    <s v="C88546"/>
    <n v="88546"/>
    <s v="Desk"/>
    <x v="6"/>
    <n v="4"/>
    <n v="203.46"/>
    <n v="203.46"/>
    <s v="226 Main St"/>
    <s v="226"/>
    <s v="Main St"/>
    <s v="Credit Card"/>
    <x v="2"/>
    <s v="Pending"/>
    <x v="4"/>
    <s v="TRK19867754"/>
    <s v="19867754"/>
    <n v="7"/>
    <s v="SAVE10"/>
    <x v="0"/>
    <x v="0"/>
    <s v="Referral"/>
    <x v="1"/>
    <n v="813.84"/>
    <n v="813.84"/>
    <n v="813.84"/>
    <s v="Customer_503"/>
    <x v="0"/>
    <n v="32"/>
    <x v="0"/>
    <x v="1"/>
    <n v="0.1"/>
    <n v="81.384000000000015"/>
    <n v="142.422"/>
    <n v="569.68799999999999"/>
    <n v="732.45600000000002"/>
    <n v="162.76800000000003"/>
    <n v="1.2857142857142858"/>
  </r>
  <r>
    <x v="502"/>
    <n v="200502"/>
    <d v="2023-05-20T00:00:00"/>
    <d v="2023-05-20T00:00:00"/>
    <n v="2023"/>
    <x v="4"/>
    <s v="Saturday"/>
    <s v="C69332"/>
    <n v="69332"/>
    <s v="Monitor"/>
    <x v="0"/>
    <n v="3"/>
    <n v="565.25"/>
    <n v="565.25"/>
    <s v="745 Main St"/>
    <s v="745"/>
    <s v="Main St"/>
    <s v="Debit Card"/>
    <x v="0"/>
    <s v="Returned"/>
    <x v="2"/>
    <s v="TRK65718848"/>
    <s v="65718848"/>
    <n v="7"/>
    <s v="SAVE10"/>
    <x v="0"/>
    <x v="0"/>
    <s v="Email"/>
    <x v="2"/>
    <n v="1695.75"/>
    <n v="1695.75"/>
    <n v="1695.75"/>
    <s v="Customer_504"/>
    <x v="0"/>
    <n v="23"/>
    <x v="4"/>
    <x v="0"/>
    <n v="0.1"/>
    <n v="169.57500000000002"/>
    <n v="395.67499999999995"/>
    <n v="1187.0249999999999"/>
    <n v="1526.175"/>
    <n v="339.15000000000009"/>
    <n v="1.2857142857142858"/>
  </r>
  <r>
    <x v="503"/>
    <n v="200503"/>
    <d v="2023-08-31T00:00:00"/>
    <d v="2023-08-31T00:00:00"/>
    <n v="2023"/>
    <x v="1"/>
    <s v="Thursday"/>
    <s v="C64554"/>
    <n v="64554"/>
    <s v="Tablet"/>
    <x v="2"/>
    <n v="3"/>
    <n v="136.84"/>
    <n v="136.84"/>
    <s v="498 Main St"/>
    <s v="498"/>
    <s v="Main St"/>
    <s v="Online"/>
    <x v="1"/>
    <s v="Pending"/>
    <x v="4"/>
    <s v="TRK95384568"/>
    <s v="95384568"/>
    <n v="4"/>
    <s v="FREESHIP"/>
    <x v="1"/>
    <x v="0"/>
    <s v="Facebook"/>
    <x v="3"/>
    <n v="410.52"/>
    <n v="410.52"/>
    <n v="410.52"/>
    <s v="Customer_505"/>
    <x v="1"/>
    <n v="59"/>
    <x v="3"/>
    <x v="0"/>
    <n v="0"/>
    <n v="0"/>
    <n v="95.787999999999997"/>
    <n v="287.36399999999998"/>
    <n v="410.52"/>
    <n v="123.15600000000001"/>
    <n v="1.4285714285714286"/>
  </r>
  <r>
    <x v="504"/>
    <n v="200504"/>
    <d v="2025-06-11T00:00:00"/>
    <d v="2025-06-11T00:00:00"/>
    <n v="2025"/>
    <x v="5"/>
    <s v="Wednesday"/>
    <s v="C11676"/>
    <n v="11676"/>
    <s v="Monitor"/>
    <x v="0"/>
    <n v="2"/>
    <n v="464.5"/>
    <n v="464.5"/>
    <s v="805 Main St"/>
    <s v="805"/>
    <s v="Main St"/>
    <s v="Online"/>
    <x v="1"/>
    <s v="Cancelled"/>
    <x v="1"/>
    <s v="TRK35726395"/>
    <s v="35726395"/>
    <n v="2"/>
    <s v="WINTER15"/>
    <x v="3"/>
    <x v="0"/>
    <s v="Instagram"/>
    <x v="0"/>
    <n v="929"/>
    <n v="929"/>
    <n v="929"/>
    <s v="Customer_506"/>
    <x v="0"/>
    <n v="28"/>
    <x v="2"/>
    <x v="0"/>
    <n v="0.15"/>
    <n v="139.35"/>
    <n v="325.14999999999998"/>
    <n v="650.29999999999995"/>
    <n v="789.65"/>
    <n v="139.35000000000002"/>
    <n v="1.2142857142857144"/>
  </r>
  <r>
    <x v="505"/>
    <n v="200505"/>
    <d v="2023-06-11T00:00:00"/>
    <d v="2023-06-11T00:00:00"/>
    <n v="2023"/>
    <x v="5"/>
    <s v="Sunday"/>
    <s v="C36014"/>
    <n v="36014"/>
    <s v="Printer"/>
    <x v="4"/>
    <n v="2"/>
    <n v="434.97"/>
    <n v="434.97"/>
    <s v="558 Main St"/>
    <s v="558"/>
    <s v="Main St"/>
    <s v="Online"/>
    <x v="1"/>
    <s v="Shipped"/>
    <x v="0"/>
    <s v="TRK97246526"/>
    <s v="97246526"/>
    <n v="7"/>
    <m/>
    <x v="2"/>
    <x v="1"/>
    <s v="Email"/>
    <x v="2"/>
    <n v="869.94"/>
    <n v="869.94"/>
    <n v="869.94"/>
    <s v="Customer_507"/>
    <x v="1"/>
    <n v="38"/>
    <x v="4"/>
    <x v="0"/>
    <n v="0"/>
    <n v="0"/>
    <n v="304.47899999999998"/>
    <n v="608.95799999999997"/>
    <n v="869.94"/>
    <n v="260.98200000000008"/>
    <n v="1.4285714285714288"/>
  </r>
  <r>
    <x v="506"/>
    <n v="200506"/>
    <d v="2023-07-25T00:00:00"/>
    <d v="2023-07-25T00:00:00"/>
    <n v="2023"/>
    <x v="10"/>
    <s v="Tuesday"/>
    <s v="C23279"/>
    <n v="23279"/>
    <s v="Monitor"/>
    <x v="0"/>
    <n v="2"/>
    <n v="43.67"/>
    <n v="43.67"/>
    <s v="696 Main St"/>
    <s v="696"/>
    <s v="Main St"/>
    <s v="Cash"/>
    <x v="4"/>
    <s v="Returned"/>
    <x v="2"/>
    <s v="TRK58039693"/>
    <s v="58039693"/>
    <n v="4"/>
    <s v="WINTER15"/>
    <x v="3"/>
    <x v="0"/>
    <s v="Instagram"/>
    <x v="0"/>
    <n v="87.34"/>
    <n v="87.34"/>
    <n v="87.34"/>
    <s v="Customer_508"/>
    <x v="0"/>
    <n v="34"/>
    <x v="5"/>
    <x v="0"/>
    <n v="0.15"/>
    <n v="13.101000000000001"/>
    <n v="30.568999999999999"/>
    <n v="61.137999999999998"/>
    <n v="74.239000000000004"/>
    <n v="13.101000000000006"/>
    <n v="1.2142857142857144"/>
  </r>
  <r>
    <x v="507"/>
    <n v="200507"/>
    <d v="2023-07-05T00:00:00"/>
    <d v="2023-07-05T00:00:00"/>
    <n v="2023"/>
    <x v="10"/>
    <s v="Wednesday"/>
    <s v="C86481"/>
    <n v="86481"/>
    <s v="Phone"/>
    <x v="1"/>
    <n v="1"/>
    <n v="171.59"/>
    <n v="171.59"/>
    <s v="546 Main St"/>
    <s v="546"/>
    <s v="Main St"/>
    <s v="Credit Card"/>
    <x v="2"/>
    <s v="Pending"/>
    <x v="4"/>
    <s v="TRK87513944"/>
    <s v="87513944"/>
    <n v="5"/>
    <s v="WINTER15"/>
    <x v="3"/>
    <x v="0"/>
    <s v="Email"/>
    <x v="2"/>
    <n v="171.59"/>
    <n v="171.59"/>
    <n v="171.59"/>
    <s v="Customer_509"/>
    <x v="0"/>
    <n v="21"/>
    <x v="3"/>
    <x v="0"/>
    <n v="0.15"/>
    <n v="25.738499999999998"/>
    <n v="120.113"/>
    <n v="120.113"/>
    <n v="145.85150000000002"/>
    <n v="25.738500000000016"/>
    <n v="1.2142857142857144"/>
  </r>
  <r>
    <x v="508"/>
    <n v="200508"/>
    <d v="2025-05-14T00:00:00"/>
    <d v="2025-05-14T00:00:00"/>
    <n v="2025"/>
    <x v="4"/>
    <s v="Wednesday"/>
    <s v="C39550"/>
    <n v="39550"/>
    <s v="Phone"/>
    <x v="1"/>
    <n v="1"/>
    <n v="558.27"/>
    <n v="558.27"/>
    <s v="976 Main St"/>
    <s v="976"/>
    <s v="Main St"/>
    <s v="Online"/>
    <x v="1"/>
    <s v="Delivered"/>
    <x v="3"/>
    <s v="TRK24120267"/>
    <s v="24120267"/>
    <n v="1"/>
    <m/>
    <x v="2"/>
    <x v="1"/>
    <s v="Referral"/>
    <x v="1"/>
    <n v="558.27"/>
    <n v="558.27"/>
    <n v="558.27"/>
    <s v="Customer_510"/>
    <x v="0"/>
    <n v="22"/>
    <x v="2"/>
    <x v="0"/>
    <n v="0"/>
    <n v="0"/>
    <n v="390.78899999999999"/>
    <n v="390.78899999999999"/>
    <n v="558.27"/>
    <n v="167.48099999999999"/>
    <n v="1.4285714285714286"/>
  </r>
  <r>
    <x v="509"/>
    <n v="200509"/>
    <d v="2023-02-15T00:00:00"/>
    <d v="2023-02-15T00:00:00"/>
    <n v="2023"/>
    <x v="2"/>
    <s v="Wednesday"/>
    <s v="C68937"/>
    <n v="68937"/>
    <s v="Laptop"/>
    <x v="5"/>
    <n v="2"/>
    <n v="425.03"/>
    <n v="425.03"/>
    <s v="560 Main St"/>
    <s v="560"/>
    <s v="Main St"/>
    <s v="Cash"/>
    <x v="4"/>
    <s v="Returned"/>
    <x v="2"/>
    <s v="TRK31908657"/>
    <s v="31908657"/>
    <n v="2"/>
    <s v="WINTER15"/>
    <x v="3"/>
    <x v="0"/>
    <s v="Google"/>
    <x v="4"/>
    <n v="850.06"/>
    <n v="850.06"/>
    <n v="850.06"/>
    <s v="Customer_511"/>
    <x v="0"/>
    <n v="49"/>
    <x v="2"/>
    <x v="0"/>
    <n v="0.15"/>
    <n v="127.50899999999999"/>
    <n v="297.52099999999996"/>
    <n v="595.04199999999992"/>
    <n v="722.55099999999993"/>
    <n v="127.50900000000001"/>
    <n v="1.2142857142857144"/>
  </r>
  <r>
    <x v="510"/>
    <n v="200510"/>
    <d v="2024-12-16T00:00:00"/>
    <d v="2024-12-16T00:00:00"/>
    <n v="2024"/>
    <x v="8"/>
    <s v="Monday"/>
    <s v="C72533"/>
    <n v="72533"/>
    <s v="Printer"/>
    <x v="4"/>
    <n v="1"/>
    <n v="376.76"/>
    <n v="376.76"/>
    <s v="389 Main St"/>
    <s v="389"/>
    <s v="Main St"/>
    <s v="Debit Card"/>
    <x v="0"/>
    <s v="Delivered"/>
    <x v="3"/>
    <s v="TRK51288986"/>
    <s v="51288986"/>
    <n v="5"/>
    <s v="SAVE10"/>
    <x v="0"/>
    <x v="0"/>
    <s v="Email"/>
    <x v="2"/>
    <n v="376.76"/>
    <n v="376.76"/>
    <n v="376.76"/>
    <s v="Customer_512"/>
    <x v="0"/>
    <n v="60"/>
    <x v="4"/>
    <x v="0"/>
    <n v="0.1"/>
    <n v="37.676000000000002"/>
    <n v="263.73199999999997"/>
    <n v="263.73199999999997"/>
    <n v="339.084"/>
    <n v="75.352000000000032"/>
    <n v="1.2857142857142858"/>
  </r>
  <r>
    <x v="511"/>
    <n v="200511"/>
    <d v="2024-03-15T00:00:00"/>
    <d v="2024-03-15T00:00:00"/>
    <n v="2024"/>
    <x v="9"/>
    <s v="Friday"/>
    <s v="C11415"/>
    <n v="11415"/>
    <s v="Monitor"/>
    <x v="0"/>
    <n v="5"/>
    <n v="575.24"/>
    <n v="575.24"/>
    <s v="267 Main St"/>
    <s v="267"/>
    <s v="Main St"/>
    <s v="Cash"/>
    <x v="4"/>
    <s v="Delivered"/>
    <x v="3"/>
    <s v="TRK65061457"/>
    <s v="65061457"/>
    <n v="7"/>
    <s v="WINTER15"/>
    <x v="3"/>
    <x v="0"/>
    <s v="Email"/>
    <x v="2"/>
    <n v="2876.2"/>
    <n v="2876.2"/>
    <n v="2876.2"/>
    <s v="Customer_513"/>
    <x v="0"/>
    <n v="42"/>
    <x v="4"/>
    <x v="0"/>
    <n v="0.15"/>
    <n v="431.42999999999995"/>
    <n v="402.66800000000001"/>
    <n v="2013.3400000000001"/>
    <n v="2444.77"/>
    <n v="431.42999999999984"/>
    <n v="1.2142857142857142"/>
  </r>
  <r>
    <x v="512"/>
    <n v="200512"/>
    <d v="2024-09-27T00:00:00"/>
    <d v="2024-09-27T00:00:00"/>
    <n v="2024"/>
    <x v="11"/>
    <s v="Friday"/>
    <s v="C14114"/>
    <n v="14114"/>
    <s v="Desk"/>
    <x v="6"/>
    <n v="3"/>
    <n v="568.02"/>
    <n v="568.02"/>
    <s v="856 Main St"/>
    <s v="856"/>
    <s v="Main St"/>
    <s v="Online"/>
    <x v="1"/>
    <s v="Pending"/>
    <x v="4"/>
    <s v="TRK63290700"/>
    <s v="63290700"/>
    <n v="3"/>
    <s v="FREESHIP"/>
    <x v="1"/>
    <x v="0"/>
    <s v="Instagram"/>
    <x v="0"/>
    <n v="1704.06"/>
    <n v="1704.06"/>
    <n v="1704.06"/>
    <s v="Customer_514"/>
    <x v="1"/>
    <n v="22"/>
    <x v="3"/>
    <x v="1"/>
    <n v="0"/>
    <n v="0"/>
    <n v="397.61399999999998"/>
    <n v="1192.8419999999999"/>
    <n v="1704.06"/>
    <n v="511.21800000000007"/>
    <n v="1.4285714285714286"/>
  </r>
  <r>
    <x v="513"/>
    <n v="200513"/>
    <d v="2025-02-09T00:00:00"/>
    <d v="2025-02-09T00:00:00"/>
    <n v="2025"/>
    <x v="2"/>
    <s v="Sunday"/>
    <s v="C64128"/>
    <n v="64128"/>
    <s v="Tablet"/>
    <x v="2"/>
    <n v="3"/>
    <n v="94.88"/>
    <n v="94.88"/>
    <s v="533 Main St"/>
    <s v="533"/>
    <s v="Main St"/>
    <s v="Gift Card"/>
    <x v="3"/>
    <s v="Shipped"/>
    <x v="0"/>
    <s v="TRK37053575"/>
    <s v="37053575"/>
    <n v="8"/>
    <m/>
    <x v="2"/>
    <x v="1"/>
    <s v="Referral"/>
    <x v="1"/>
    <n v="284.64"/>
    <n v="284.64"/>
    <n v="284.64"/>
    <s v="Customer_515"/>
    <x v="0"/>
    <n v="35"/>
    <x v="4"/>
    <x v="0"/>
    <n v="0"/>
    <n v="0"/>
    <n v="66.415999999999997"/>
    <n v="199.24799999999999"/>
    <n v="284.64"/>
    <n v="85.391999999999996"/>
    <n v="1.4285714285714286"/>
  </r>
  <r>
    <x v="514"/>
    <n v="200514"/>
    <d v="2023-04-16T00:00:00"/>
    <d v="2023-04-16T00:00:00"/>
    <n v="2023"/>
    <x v="6"/>
    <s v="Sunday"/>
    <s v="C15629"/>
    <n v="15629"/>
    <s v="Printer"/>
    <x v="4"/>
    <n v="3"/>
    <n v="304.14999999999998"/>
    <n v="304.14999999999998"/>
    <s v="492 Main St"/>
    <s v="492"/>
    <s v="Main St"/>
    <s v="Gift Card"/>
    <x v="3"/>
    <s v="Shipped"/>
    <x v="0"/>
    <s v="TRK64926044"/>
    <s v="64926044"/>
    <n v="3"/>
    <s v="WINTER15"/>
    <x v="3"/>
    <x v="0"/>
    <s v="Instagram"/>
    <x v="0"/>
    <n v="912.44999999999993"/>
    <n v="912.44999999999993"/>
    <n v="912.44999999999993"/>
    <s v="Customer_516"/>
    <x v="1"/>
    <n v="41"/>
    <x v="5"/>
    <x v="0"/>
    <n v="0.15"/>
    <n v="136.86749999999998"/>
    <n v="212.90499999999997"/>
    <n v="638.71499999999992"/>
    <n v="775.58249999999998"/>
    <n v="136.86750000000006"/>
    <n v="1.2142857142857144"/>
  </r>
  <r>
    <x v="515"/>
    <n v="200515"/>
    <d v="2023-03-14T00:00:00"/>
    <d v="2023-03-14T00:00:00"/>
    <n v="2023"/>
    <x v="9"/>
    <s v="Tuesday"/>
    <s v="C67561"/>
    <n v="67561"/>
    <s v="Phone"/>
    <x v="1"/>
    <n v="3"/>
    <n v="553.52"/>
    <n v="553.52"/>
    <s v="160 Main St"/>
    <s v="160"/>
    <s v="Main St"/>
    <s v="Gift Card"/>
    <x v="3"/>
    <s v="Shipped"/>
    <x v="0"/>
    <s v="TRK75900717"/>
    <s v="75900717"/>
    <n v="4"/>
    <s v="FREESHIP"/>
    <x v="1"/>
    <x v="0"/>
    <s v="Facebook"/>
    <x v="3"/>
    <n v="1660.56"/>
    <n v="1660.56"/>
    <n v="1660.56"/>
    <s v="Customer_517"/>
    <x v="1"/>
    <n v="32"/>
    <x v="5"/>
    <x v="0"/>
    <n v="0"/>
    <n v="0"/>
    <n v="387.46399999999994"/>
    <n v="1162.3919999999998"/>
    <n v="1660.56"/>
    <n v="498.16800000000012"/>
    <n v="1.4285714285714288"/>
  </r>
  <r>
    <x v="516"/>
    <n v="200516"/>
    <d v="2024-04-07T00:00:00"/>
    <d v="2024-04-07T00:00:00"/>
    <n v="2024"/>
    <x v="6"/>
    <s v="Sunday"/>
    <s v="C47022"/>
    <n v="47022"/>
    <s v="Monitor"/>
    <x v="0"/>
    <n v="3"/>
    <n v="166.99"/>
    <n v="166.99"/>
    <s v="208 Main St"/>
    <s v="208"/>
    <s v="Main St"/>
    <s v="Cash"/>
    <x v="4"/>
    <s v="Returned"/>
    <x v="2"/>
    <s v="TRK28855040"/>
    <s v="28855040"/>
    <n v="8"/>
    <m/>
    <x v="2"/>
    <x v="1"/>
    <s v="Facebook"/>
    <x v="3"/>
    <n v="500.97"/>
    <n v="500.97"/>
    <n v="500.97"/>
    <s v="Customer_518"/>
    <x v="1"/>
    <n v="27"/>
    <x v="5"/>
    <x v="0"/>
    <n v="0"/>
    <n v="0"/>
    <n v="116.893"/>
    <n v="350.67899999999997"/>
    <n v="500.97"/>
    <n v="150.29100000000005"/>
    <n v="1.4285714285714288"/>
  </r>
  <r>
    <x v="517"/>
    <n v="200517"/>
    <d v="2024-04-09T00:00:00"/>
    <d v="2024-04-09T00:00:00"/>
    <n v="2024"/>
    <x v="6"/>
    <s v="Tuesday"/>
    <s v="C55205"/>
    <n v="55205"/>
    <s v="Tablet"/>
    <x v="2"/>
    <n v="4"/>
    <n v="198.35"/>
    <n v="198.35"/>
    <s v="943 Main St"/>
    <s v="943"/>
    <s v="Main St"/>
    <s v="Cash"/>
    <x v="4"/>
    <s v="Cancelled"/>
    <x v="1"/>
    <s v="TRK88141634"/>
    <s v="88141634"/>
    <n v="7"/>
    <s v="FREESHIP"/>
    <x v="1"/>
    <x v="0"/>
    <s v="Google"/>
    <x v="4"/>
    <n v="793.4"/>
    <n v="793.4"/>
    <n v="793.4"/>
    <s v="Customer_519"/>
    <x v="1"/>
    <n v="39"/>
    <x v="3"/>
    <x v="0"/>
    <n v="0"/>
    <n v="0"/>
    <n v="138.845"/>
    <n v="555.38"/>
    <n v="793.4"/>
    <n v="238.01999999999998"/>
    <n v="1.4285714285714286"/>
  </r>
  <r>
    <x v="518"/>
    <n v="200518"/>
    <d v="2025-06-13T00:00:00"/>
    <d v="2025-06-13T00:00:00"/>
    <n v="2025"/>
    <x v="5"/>
    <s v="Friday"/>
    <s v="C30686"/>
    <n v="30686"/>
    <s v="Printer"/>
    <x v="4"/>
    <n v="4"/>
    <n v="403.58"/>
    <n v="403.58"/>
    <s v="319 Main St"/>
    <s v="319"/>
    <s v="Main St"/>
    <s v="Online"/>
    <x v="1"/>
    <s v="Pending"/>
    <x v="4"/>
    <s v="TRK59807273"/>
    <s v="59807273"/>
    <n v="9"/>
    <s v="SAVE10"/>
    <x v="0"/>
    <x v="0"/>
    <s v="Referral"/>
    <x v="1"/>
    <n v="1614.32"/>
    <n v="1614.32"/>
    <n v="1614.32"/>
    <s v="Customer_520"/>
    <x v="1"/>
    <n v="48"/>
    <x v="4"/>
    <x v="0"/>
    <n v="0.1"/>
    <n v="161.43200000000002"/>
    <n v="282.50599999999997"/>
    <n v="1130.0239999999999"/>
    <n v="1452.8879999999999"/>
    <n v="322.86400000000003"/>
    <n v="1.2857142857142858"/>
  </r>
  <r>
    <x v="519"/>
    <n v="200519"/>
    <d v="2025-05-10T00:00:00"/>
    <d v="2025-05-10T00:00:00"/>
    <n v="2025"/>
    <x v="4"/>
    <s v="Saturday"/>
    <s v="C71797"/>
    <n v="71797"/>
    <s v="Laptop"/>
    <x v="5"/>
    <n v="4"/>
    <n v="464.29"/>
    <n v="464.29"/>
    <s v="941 Main St"/>
    <s v="941"/>
    <s v="Main St"/>
    <s v="Debit Card"/>
    <x v="0"/>
    <s v="Returned"/>
    <x v="2"/>
    <s v="TRK66010667"/>
    <s v="66010667"/>
    <n v="5"/>
    <s v="SAVE10"/>
    <x v="0"/>
    <x v="0"/>
    <s v="Email"/>
    <x v="2"/>
    <n v="1857.16"/>
    <n v="1857.16"/>
    <n v="1857.16"/>
    <s v="Customer_521"/>
    <x v="1"/>
    <n v="18"/>
    <x v="2"/>
    <x v="0"/>
    <n v="0.1"/>
    <n v="185.71600000000001"/>
    <n v="325.00299999999999"/>
    <n v="1300.0119999999999"/>
    <n v="1671.444"/>
    <n v="371.43200000000002"/>
    <n v="1.2857142857142858"/>
  </r>
  <r>
    <x v="520"/>
    <n v="200520"/>
    <d v="2023-03-10T00:00:00"/>
    <d v="2023-03-10T00:00:00"/>
    <n v="2023"/>
    <x v="9"/>
    <s v="Friday"/>
    <s v="C66332"/>
    <n v="66332"/>
    <s v="Monitor"/>
    <x v="0"/>
    <n v="3"/>
    <n v="635.98"/>
    <n v="635.98"/>
    <s v="959 Main St"/>
    <s v="959"/>
    <s v="Main St"/>
    <s v="Cash"/>
    <x v="4"/>
    <s v="Returned"/>
    <x v="2"/>
    <s v="TRK27063398"/>
    <s v="27063398"/>
    <n v="5"/>
    <m/>
    <x v="2"/>
    <x v="1"/>
    <s v="Referral"/>
    <x v="1"/>
    <n v="1907.94"/>
    <n v="1907.94"/>
    <n v="1907.94"/>
    <s v="Customer_522"/>
    <x v="0"/>
    <n v="19"/>
    <x v="3"/>
    <x v="0"/>
    <n v="0"/>
    <n v="0"/>
    <n v="445.18599999999998"/>
    <n v="1335.558"/>
    <n v="1907.94"/>
    <n v="572.38200000000006"/>
    <n v="1.4285714285714286"/>
  </r>
  <r>
    <x v="521"/>
    <n v="200521"/>
    <d v="2024-02-25T00:00:00"/>
    <d v="2024-02-25T00:00:00"/>
    <n v="2024"/>
    <x v="2"/>
    <s v="Sunday"/>
    <s v="C82318"/>
    <n v="82318"/>
    <s v="Phone"/>
    <x v="1"/>
    <n v="1"/>
    <n v="528.05999999999995"/>
    <n v="528.05999999999995"/>
    <s v="991 Main St"/>
    <s v="991"/>
    <s v="Main St"/>
    <s v="Credit Card"/>
    <x v="2"/>
    <s v="Shipped"/>
    <x v="0"/>
    <s v="TRK37534165"/>
    <s v="37534165"/>
    <n v="2"/>
    <m/>
    <x v="2"/>
    <x v="1"/>
    <s v="Facebook"/>
    <x v="3"/>
    <n v="528.05999999999995"/>
    <n v="528.05999999999995"/>
    <n v="528.05999999999995"/>
    <s v="Customer_523"/>
    <x v="0"/>
    <n v="46"/>
    <x v="2"/>
    <x v="0"/>
    <n v="0"/>
    <n v="0"/>
    <n v="369.64199999999994"/>
    <n v="369.64199999999994"/>
    <n v="528.05999999999995"/>
    <n v="158.41800000000001"/>
    <n v="1.4285714285714286"/>
  </r>
  <r>
    <x v="522"/>
    <n v="200522"/>
    <d v="2024-04-20T00:00:00"/>
    <d v="2024-04-20T00:00:00"/>
    <n v="2024"/>
    <x v="6"/>
    <s v="Saturday"/>
    <s v="C66254"/>
    <n v="66254"/>
    <s v="Chair"/>
    <x v="3"/>
    <n v="1"/>
    <n v="515.32000000000005"/>
    <n v="515.32000000000005"/>
    <s v="740 Main St"/>
    <s v="740"/>
    <s v="Main St"/>
    <s v="Gift Card"/>
    <x v="3"/>
    <s v="Cancelled"/>
    <x v="1"/>
    <s v="TRK82843861"/>
    <s v="82843861"/>
    <n v="1"/>
    <s v="FREESHIP"/>
    <x v="1"/>
    <x v="0"/>
    <s v="Email"/>
    <x v="2"/>
    <n v="515.32000000000005"/>
    <n v="515.32000000000005"/>
    <n v="515.32000000000005"/>
    <s v="Customer_524"/>
    <x v="0"/>
    <n v="36"/>
    <x v="5"/>
    <x v="1"/>
    <n v="0"/>
    <n v="0"/>
    <n v="360.72399999999999"/>
    <n v="360.72399999999999"/>
    <n v="515.32000000000005"/>
    <n v="154.59600000000006"/>
    <n v="1.4285714285714288"/>
  </r>
  <r>
    <x v="523"/>
    <n v="200523"/>
    <d v="2025-02-18T00:00:00"/>
    <d v="2025-02-18T00:00:00"/>
    <n v="2025"/>
    <x v="2"/>
    <s v="Tuesday"/>
    <s v="C65083"/>
    <n v="65083"/>
    <s v="Desk"/>
    <x v="6"/>
    <n v="4"/>
    <n v="657.79"/>
    <n v="657.79"/>
    <s v="652 Main St"/>
    <s v="652"/>
    <s v="Main St"/>
    <s v="Credit Card"/>
    <x v="2"/>
    <s v="Returned"/>
    <x v="2"/>
    <s v="TRK60937148"/>
    <s v="60937148"/>
    <n v="6"/>
    <s v="WINTER15"/>
    <x v="3"/>
    <x v="0"/>
    <s v="Google"/>
    <x v="4"/>
    <n v="2631.16"/>
    <n v="2631.16"/>
    <n v="2631.16"/>
    <s v="Customer_525"/>
    <x v="1"/>
    <n v="22"/>
    <x v="2"/>
    <x v="1"/>
    <n v="0.15"/>
    <n v="394.67399999999998"/>
    <n v="460.45299999999992"/>
    <n v="1841.8119999999997"/>
    <n v="2236.4859999999999"/>
    <n v="394.67400000000021"/>
    <n v="1.2142857142857144"/>
  </r>
  <r>
    <x v="524"/>
    <n v="200524"/>
    <d v="2023-10-25T00:00:00"/>
    <d v="2023-10-25T00:00:00"/>
    <n v="2023"/>
    <x v="3"/>
    <s v="Wednesday"/>
    <s v="C44778"/>
    <n v="44778"/>
    <s v="Phone"/>
    <x v="1"/>
    <n v="1"/>
    <n v="153"/>
    <n v="153"/>
    <s v="103 Main St"/>
    <s v="103"/>
    <s v="Main St"/>
    <s v="Credit Card"/>
    <x v="2"/>
    <s v="Returned"/>
    <x v="2"/>
    <s v="TRK92617366"/>
    <s v="92617366"/>
    <n v="4"/>
    <m/>
    <x v="2"/>
    <x v="1"/>
    <s v="Referral"/>
    <x v="1"/>
    <n v="153"/>
    <n v="153"/>
    <n v="153"/>
    <s v="Customer_526"/>
    <x v="1"/>
    <n v="20"/>
    <x v="2"/>
    <x v="0"/>
    <n v="0"/>
    <n v="0"/>
    <n v="107.1"/>
    <n v="107.1"/>
    <n v="153"/>
    <n v="45.900000000000006"/>
    <n v="1.4285714285714286"/>
  </r>
  <r>
    <x v="525"/>
    <n v="200525"/>
    <d v="2023-12-03T00:00:00"/>
    <d v="2023-12-03T00:00:00"/>
    <n v="2023"/>
    <x v="8"/>
    <s v="Sunday"/>
    <s v="C54499"/>
    <n v="54499"/>
    <s v="Monitor"/>
    <x v="0"/>
    <n v="1"/>
    <n v="668.48"/>
    <n v="668.48"/>
    <s v="160 Main St"/>
    <s v="160"/>
    <s v="Main St"/>
    <s v="Debit Card"/>
    <x v="0"/>
    <s v="Shipped"/>
    <x v="0"/>
    <s v="TRK18061555"/>
    <s v="18061555"/>
    <n v="1"/>
    <s v="SAVE10"/>
    <x v="0"/>
    <x v="0"/>
    <s v="Email"/>
    <x v="2"/>
    <n v="668.48"/>
    <n v="668.48"/>
    <n v="668.48"/>
    <s v="Customer_527"/>
    <x v="0"/>
    <n v="22"/>
    <x v="5"/>
    <x v="0"/>
    <n v="0.1"/>
    <n v="66.847999999999999"/>
    <n v="467.93599999999998"/>
    <n v="467.93599999999998"/>
    <n v="601.63200000000006"/>
    <n v="133.69600000000008"/>
    <n v="1.2857142857142858"/>
  </r>
  <r>
    <x v="526"/>
    <n v="200526"/>
    <d v="2024-02-29T00:00:00"/>
    <d v="2024-02-29T00:00:00"/>
    <n v="2024"/>
    <x v="2"/>
    <s v="Thursday"/>
    <s v="C91201"/>
    <n v="91201"/>
    <s v="Desk"/>
    <x v="6"/>
    <n v="2"/>
    <n v="46.5"/>
    <n v="46.5"/>
    <s v="837 Main St"/>
    <s v="837"/>
    <s v="Main St"/>
    <s v="Cash"/>
    <x v="4"/>
    <s v="Returned"/>
    <x v="2"/>
    <s v="TRK63526023"/>
    <s v="63526023"/>
    <n v="7"/>
    <s v="WINTER15"/>
    <x v="3"/>
    <x v="0"/>
    <s v="Google"/>
    <x v="4"/>
    <n v="93"/>
    <n v="93"/>
    <n v="93"/>
    <s v="Customer_528"/>
    <x v="1"/>
    <n v="25"/>
    <x v="3"/>
    <x v="1"/>
    <n v="0.15"/>
    <n v="13.95"/>
    <n v="32.549999999999997"/>
    <n v="65.099999999999994"/>
    <n v="79.05"/>
    <n v="13.950000000000003"/>
    <n v="1.2142857142857144"/>
  </r>
  <r>
    <x v="527"/>
    <n v="200527"/>
    <d v="2024-08-19T00:00:00"/>
    <d v="2024-08-19T00:00:00"/>
    <n v="2024"/>
    <x v="1"/>
    <s v="Monday"/>
    <s v="C27202"/>
    <n v="27202"/>
    <s v="Chair"/>
    <x v="3"/>
    <n v="5"/>
    <n v="653.47"/>
    <n v="653.47"/>
    <s v="967 Main St"/>
    <s v="967"/>
    <s v="Main St"/>
    <s v="Credit Card"/>
    <x v="2"/>
    <s v="Cancelled"/>
    <x v="1"/>
    <s v="TRK75406128"/>
    <s v="75406128"/>
    <n v="10"/>
    <s v="SAVE10"/>
    <x v="0"/>
    <x v="0"/>
    <s v="Referral"/>
    <x v="1"/>
    <n v="3267.35"/>
    <n v="3267.35"/>
    <n v="3267.3500000000004"/>
    <s v="Customer_529"/>
    <x v="1"/>
    <n v="47"/>
    <x v="1"/>
    <x v="1"/>
    <n v="0.1"/>
    <n v="326.73500000000001"/>
    <n v="457.42899999999997"/>
    <n v="2287.145"/>
    <n v="2940.6150000000002"/>
    <n v="653.47000000000025"/>
    <n v="1.2857142857142858"/>
  </r>
  <r>
    <x v="528"/>
    <n v="200528"/>
    <d v="2025-02-26T00:00:00"/>
    <d v="2025-02-26T00:00:00"/>
    <n v="2025"/>
    <x v="2"/>
    <s v="Wednesday"/>
    <s v="C32011"/>
    <n v="32011"/>
    <s v="Chair"/>
    <x v="3"/>
    <n v="1"/>
    <n v="628.89"/>
    <n v="628.89"/>
    <s v="686 Main St"/>
    <s v="686"/>
    <s v="Main St"/>
    <s v="Credit Card"/>
    <x v="2"/>
    <s v="Returned"/>
    <x v="2"/>
    <s v="TRK70997744"/>
    <s v="70997744"/>
    <n v="2"/>
    <s v="SAVE10"/>
    <x v="0"/>
    <x v="0"/>
    <s v="Referral"/>
    <x v="1"/>
    <n v="628.89"/>
    <n v="628.89"/>
    <n v="628.89"/>
    <s v="Customer_530"/>
    <x v="0"/>
    <n v="24"/>
    <x v="3"/>
    <x v="1"/>
    <n v="0.1"/>
    <n v="62.889000000000003"/>
    <n v="440.22299999999996"/>
    <n v="440.22299999999996"/>
    <n v="566.00099999999998"/>
    <n v="125.77800000000002"/>
    <n v="1.2857142857142858"/>
  </r>
  <r>
    <x v="529"/>
    <n v="200529"/>
    <d v="2024-04-07T00:00:00"/>
    <d v="2024-04-07T00:00:00"/>
    <n v="2024"/>
    <x v="6"/>
    <s v="Sunday"/>
    <s v="C21181"/>
    <n v="21181"/>
    <s v="Tablet"/>
    <x v="2"/>
    <n v="2"/>
    <n v="675.1"/>
    <n v="675.1"/>
    <s v="938 Main St"/>
    <s v="938"/>
    <s v="Main St"/>
    <s v="Cash"/>
    <x v="4"/>
    <s v="Pending"/>
    <x v="4"/>
    <s v="TRK50363421"/>
    <s v="50363421"/>
    <n v="4"/>
    <s v="FREESHIP"/>
    <x v="1"/>
    <x v="0"/>
    <s v="Google"/>
    <x v="4"/>
    <n v="1350.2"/>
    <n v="1350.2"/>
    <n v="1350.2"/>
    <s v="Customer_531"/>
    <x v="0"/>
    <n v="56"/>
    <x v="2"/>
    <x v="0"/>
    <n v="0"/>
    <n v="0"/>
    <n v="472.57"/>
    <n v="945.14"/>
    <n v="1350.2"/>
    <n v="405.06000000000006"/>
    <n v="1.4285714285714286"/>
  </r>
  <r>
    <x v="530"/>
    <n v="200530"/>
    <d v="2024-07-18T00:00:00"/>
    <d v="2024-07-18T00:00:00"/>
    <n v="2024"/>
    <x v="10"/>
    <s v="Thursday"/>
    <s v="C98450"/>
    <n v="98450"/>
    <s v="Chair"/>
    <x v="3"/>
    <n v="4"/>
    <n v="89.41"/>
    <n v="89.41"/>
    <s v="613 Main St"/>
    <s v="613"/>
    <s v="Main St"/>
    <s v="Online"/>
    <x v="1"/>
    <s v="Pending"/>
    <x v="4"/>
    <s v="TRK14809530"/>
    <s v="14809530"/>
    <n v="9"/>
    <m/>
    <x v="2"/>
    <x v="1"/>
    <s v="Google"/>
    <x v="4"/>
    <n v="357.64"/>
    <n v="357.64"/>
    <n v="357.64"/>
    <s v="Customer_532"/>
    <x v="0"/>
    <n v="38"/>
    <x v="0"/>
    <x v="1"/>
    <n v="0"/>
    <n v="0"/>
    <n v="62.586999999999996"/>
    <n v="250.34799999999998"/>
    <n v="357.64"/>
    <n v="107.292"/>
    <n v="1.4285714285714286"/>
  </r>
  <r>
    <x v="531"/>
    <n v="200531"/>
    <d v="2024-07-02T00:00:00"/>
    <d v="2024-07-02T00:00:00"/>
    <n v="2024"/>
    <x v="10"/>
    <s v="Tuesday"/>
    <s v="C64502"/>
    <n v="64502"/>
    <s v="Desk"/>
    <x v="6"/>
    <n v="5"/>
    <n v="320.01"/>
    <n v="320.01"/>
    <s v="722 Main St"/>
    <s v="722"/>
    <s v="Main St"/>
    <s v="Gift Card"/>
    <x v="3"/>
    <s v="Delivered"/>
    <x v="3"/>
    <s v="TRK14914388"/>
    <s v="14914388"/>
    <n v="6"/>
    <m/>
    <x v="2"/>
    <x v="1"/>
    <s v="Referral"/>
    <x v="1"/>
    <n v="1600.05"/>
    <n v="1600.05"/>
    <n v="1600.05"/>
    <s v="Customer_533"/>
    <x v="0"/>
    <n v="39"/>
    <x v="3"/>
    <x v="1"/>
    <n v="0"/>
    <n v="0"/>
    <n v="224.00699999999998"/>
    <n v="1120.0349999999999"/>
    <n v="1600.05"/>
    <n v="480.0150000000001"/>
    <n v="1.4285714285714288"/>
  </r>
  <r>
    <x v="532"/>
    <n v="200532"/>
    <d v="2025-05-03T00:00:00"/>
    <d v="2025-05-03T00:00:00"/>
    <n v="2025"/>
    <x v="4"/>
    <s v="Saturday"/>
    <s v="C47365"/>
    <n v="47365"/>
    <s v="Laptop"/>
    <x v="5"/>
    <n v="2"/>
    <n v="41"/>
    <n v="41"/>
    <s v="369 Main St"/>
    <s v="369"/>
    <s v="Main St"/>
    <s v="Online"/>
    <x v="1"/>
    <s v="Delivered"/>
    <x v="3"/>
    <s v="TRK42207882"/>
    <s v="42207882"/>
    <n v="7"/>
    <m/>
    <x v="2"/>
    <x v="1"/>
    <s v="Email"/>
    <x v="2"/>
    <n v="82"/>
    <n v="82"/>
    <n v="82"/>
    <s v="Customer_534"/>
    <x v="1"/>
    <n v="36"/>
    <x v="5"/>
    <x v="0"/>
    <n v="0"/>
    <n v="0"/>
    <n v="28.7"/>
    <n v="57.4"/>
    <n v="82"/>
    <n v="24.6"/>
    <n v="1.4285714285714286"/>
  </r>
  <r>
    <x v="533"/>
    <n v="200533"/>
    <d v="2023-03-05T00:00:00"/>
    <d v="2023-03-05T00:00:00"/>
    <n v="2023"/>
    <x v="9"/>
    <s v="Sunday"/>
    <s v="C66349"/>
    <n v="66349"/>
    <s v="Desk"/>
    <x v="6"/>
    <n v="1"/>
    <n v="565.85"/>
    <n v="565.85"/>
    <s v="715 Main St"/>
    <s v="715"/>
    <s v="Main St"/>
    <s v="Gift Card"/>
    <x v="3"/>
    <s v="Returned"/>
    <x v="2"/>
    <s v="TRK63550793"/>
    <s v="63550793"/>
    <n v="1"/>
    <s v="FREESHIP"/>
    <x v="1"/>
    <x v="0"/>
    <s v="Facebook"/>
    <x v="3"/>
    <n v="565.85"/>
    <n v="565.85"/>
    <n v="565.85"/>
    <s v="Customer_535"/>
    <x v="1"/>
    <n v="26"/>
    <x v="5"/>
    <x v="1"/>
    <n v="0"/>
    <n v="0"/>
    <n v="396.09499999999997"/>
    <n v="396.09499999999997"/>
    <n v="565.85"/>
    <n v="169.75500000000005"/>
    <n v="1.4285714285714288"/>
  </r>
  <r>
    <x v="534"/>
    <n v="200534"/>
    <d v="2024-06-06T00:00:00"/>
    <d v="2024-06-06T00:00:00"/>
    <n v="2024"/>
    <x v="5"/>
    <s v="Thursday"/>
    <s v="C73289"/>
    <n v="73289"/>
    <s v="Chair"/>
    <x v="3"/>
    <n v="3"/>
    <n v="648.59"/>
    <n v="648.59"/>
    <s v="906 Main St"/>
    <s v="906"/>
    <s v="Main St"/>
    <s v="Debit Card"/>
    <x v="0"/>
    <s v="Cancelled"/>
    <x v="1"/>
    <s v="TRK70872738"/>
    <s v="70872738"/>
    <n v="4"/>
    <s v="SAVE10"/>
    <x v="0"/>
    <x v="0"/>
    <s v="Email"/>
    <x v="2"/>
    <n v="1945.77"/>
    <n v="1945.77"/>
    <n v="1945.77"/>
    <s v="Customer_536"/>
    <x v="0"/>
    <n v="58"/>
    <x v="2"/>
    <x v="1"/>
    <n v="0.1"/>
    <n v="194.577"/>
    <n v="454.01299999999998"/>
    <n v="1362.039"/>
    <n v="1751.193"/>
    <n v="389.154"/>
    <n v="1.2857142857142858"/>
  </r>
  <r>
    <x v="535"/>
    <n v="200535"/>
    <d v="2024-07-24T00:00:00"/>
    <d v="2024-07-24T00:00:00"/>
    <n v="2024"/>
    <x v="10"/>
    <s v="Wednesday"/>
    <s v="C48649"/>
    <n v="48649"/>
    <s v="Monitor"/>
    <x v="0"/>
    <n v="3"/>
    <n v="68.12"/>
    <n v="68.12"/>
    <s v="332 Main St"/>
    <s v="332"/>
    <s v="Main St"/>
    <s v="Online"/>
    <x v="1"/>
    <s v="Cancelled"/>
    <x v="1"/>
    <s v="TRK45821445"/>
    <s v="45821445"/>
    <n v="3"/>
    <s v="FREESHIP"/>
    <x v="1"/>
    <x v="0"/>
    <s v="Email"/>
    <x v="2"/>
    <n v="204.36"/>
    <n v="204.36"/>
    <n v="204.36"/>
    <s v="Customer_537"/>
    <x v="1"/>
    <n v="30"/>
    <x v="1"/>
    <x v="0"/>
    <n v="0"/>
    <n v="0"/>
    <n v="47.683999999999997"/>
    <n v="143.05199999999999"/>
    <n v="204.36"/>
    <n v="61.308000000000021"/>
    <n v="1.4285714285714288"/>
  </r>
  <r>
    <x v="536"/>
    <n v="200536"/>
    <d v="2024-06-09T00:00:00"/>
    <d v="2024-06-09T00:00:00"/>
    <n v="2024"/>
    <x v="5"/>
    <s v="Sunday"/>
    <s v="C18724"/>
    <n v="18724"/>
    <s v="Chair"/>
    <x v="3"/>
    <n v="1"/>
    <n v="616.1"/>
    <n v="616.1"/>
    <s v="124 Main St"/>
    <s v="124"/>
    <s v="Main St"/>
    <s v="Cash"/>
    <x v="4"/>
    <s v="Returned"/>
    <x v="2"/>
    <s v="TRK52508861"/>
    <s v="52508861"/>
    <n v="6"/>
    <m/>
    <x v="2"/>
    <x v="1"/>
    <s v="Email"/>
    <x v="2"/>
    <n v="616.1"/>
    <n v="616.1"/>
    <n v="616.1"/>
    <s v="Customer_538"/>
    <x v="0"/>
    <n v="19"/>
    <x v="4"/>
    <x v="1"/>
    <n v="0"/>
    <n v="0"/>
    <n v="431.27"/>
    <n v="431.27"/>
    <n v="616.1"/>
    <n v="184.83000000000004"/>
    <n v="1.4285714285714286"/>
  </r>
  <r>
    <x v="537"/>
    <n v="200537"/>
    <d v="2025-03-23T00:00:00"/>
    <d v="2025-03-23T00:00:00"/>
    <n v="2025"/>
    <x v="9"/>
    <s v="Sunday"/>
    <s v="C68553"/>
    <n v="68553"/>
    <s v="Tablet"/>
    <x v="2"/>
    <n v="3"/>
    <n v="247.47"/>
    <n v="247.47"/>
    <s v="385 Main St"/>
    <s v="385"/>
    <s v="Main St"/>
    <s v="Online"/>
    <x v="1"/>
    <s v="Delivered"/>
    <x v="3"/>
    <s v="TRK58218971"/>
    <s v="58218971"/>
    <n v="4"/>
    <s v="SAVE10"/>
    <x v="0"/>
    <x v="0"/>
    <s v="Facebook"/>
    <x v="3"/>
    <n v="742.41"/>
    <n v="742.41"/>
    <n v="742.41"/>
    <s v="Customer_539"/>
    <x v="1"/>
    <n v="26"/>
    <x v="5"/>
    <x v="0"/>
    <n v="0.1"/>
    <n v="74.241"/>
    <n v="173.22899999999998"/>
    <n v="519.6869999999999"/>
    <n v="668.16899999999998"/>
    <n v="148.48200000000008"/>
    <n v="1.285714285714286"/>
  </r>
  <r>
    <x v="538"/>
    <n v="200538"/>
    <d v="2024-05-24T00:00:00"/>
    <d v="2024-05-24T00:00:00"/>
    <n v="2024"/>
    <x v="4"/>
    <s v="Friday"/>
    <s v="C61280"/>
    <n v="61280"/>
    <s v="Phone"/>
    <x v="1"/>
    <n v="3"/>
    <n v="490.74"/>
    <n v="490.74"/>
    <s v="100 Main St"/>
    <s v="100"/>
    <s v="Main St"/>
    <s v="Cash"/>
    <x v="4"/>
    <s v="Shipped"/>
    <x v="0"/>
    <s v="TRK95487711"/>
    <s v="95487711"/>
    <n v="3"/>
    <s v="WINTER15"/>
    <x v="3"/>
    <x v="0"/>
    <s v="Email"/>
    <x v="2"/>
    <n v="1472.22"/>
    <n v="1472.22"/>
    <n v="1472.22"/>
    <s v="Customer_540"/>
    <x v="1"/>
    <n v="27"/>
    <x v="3"/>
    <x v="0"/>
    <n v="0.15"/>
    <n v="220.833"/>
    <n v="343.51799999999997"/>
    <n v="1030.5539999999999"/>
    <n v="1251.3869999999999"/>
    <n v="220.83300000000008"/>
    <n v="1.2142857142857144"/>
  </r>
  <r>
    <x v="539"/>
    <n v="200539"/>
    <d v="2025-02-18T00:00:00"/>
    <d v="2025-02-18T00:00:00"/>
    <n v="2025"/>
    <x v="2"/>
    <s v="Tuesday"/>
    <s v="C53277"/>
    <n v="53277"/>
    <s v="Desk"/>
    <x v="6"/>
    <n v="3"/>
    <n v="531.72"/>
    <n v="531.72"/>
    <s v="473 Main St"/>
    <s v="473"/>
    <s v="Main St"/>
    <s v="Gift Card"/>
    <x v="3"/>
    <s v="Delivered"/>
    <x v="3"/>
    <s v="TRK17653832"/>
    <s v="17653832"/>
    <n v="7"/>
    <s v="SAVE10"/>
    <x v="0"/>
    <x v="0"/>
    <s v="Google"/>
    <x v="4"/>
    <n v="1595.16"/>
    <n v="1595.16"/>
    <n v="1595.16"/>
    <s v="Customer_541"/>
    <x v="0"/>
    <n v="22"/>
    <x v="0"/>
    <x v="1"/>
    <n v="0.1"/>
    <n v="159.51600000000002"/>
    <n v="372.20400000000001"/>
    <n v="1116.6120000000001"/>
    <n v="1435.644"/>
    <n v="319.03199999999993"/>
    <n v="1.2857142857142856"/>
  </r>
  <r>
    <x v="540"/>
    <n v="200540"/>
    <d v="2024-01-29T00:00:00"/>
    <d v="2024-01-29T00:00:00"/>
    <n v="2024"/>
    <x v="0"/>
    <s v="Monday"/>
    <s v="C87281"/>
    <n v="87281"/>
    <s v="Laptop"/>
    <x v="5"/>
    <n v="5"/>
    <n v="648.65"/>
    <n v="648.65"/>
    <s v="852 Main St"/>
    <s v="852"/>
    <s v="Main St"/>
    <s v="Online"/>
    <x v="1"/>
    <s v="Pending"/>
    <x v="4"/>
    <s v="TRK81765057"/>
    <s v="81765057"/>
    <n v="7"/>
    <m/>
    <x v="2"/>
    <x v="1"/>
    <s v="Referral"/>
    <x v="1"/>
    <n v="3243.25"/>
    <n v="3243.25"/>
    <n v="3243.25"/>
    <s v="Customer_542"/>
    <x v="0"/>
    <n v="58"/>
    <x v="0"/>
    <x v="0"/>
    <n v="0"/>
    <n v="0"/>
    <n v="454.05499999999995"/>
    <n v="2270.2749999999996"/>
    <n v="3243.25"/>
    <n v="972.97500000000036"/>
    <n v="1.4285714285714288"/>
  </r>
  <r>
    <x v="541"/>
    <n v="200541"/>
    <d v="2023-08-07T00:00:00"/>
    <d v="2023-08-07T00:00:00"/>
    <n v="2023"/>
    <x v="1"/>
    <s v="Monday"/>
    <s v="C69009"/>
    <n v="69009"/>
    <s v="Printer"/>
    <x v="4"/>
    <n v="5"/>
    <n v="456.06"/>
    <n v="456.06"/>
    <s v="879 Main St"/>
    <s v="879"/>
    <s v="Main St"/>
    <s v="Cash"/>
    <x v="4"/>
    <s v="Pending"/>
    <x v="4"/>
    <s v="TRK61295842"/>
    <s v="61295842"/>
    <n v="10"/>
    <m/>
    <x v="2"/>
    <x v="1"/>
    <s v="Instagram"/>
    <x v="0"/>
    <n v="2280.3000000000002"/>
    <n v="2280.3000000000002"/>
    <n v="2280.3000000000002"/>
    <s v="Customer_543"/>
    <x v="0"/>
    <n v="51"/>
    <x v="4"/>
    <x v="0"/>
    <n v="0"/>
    <n v="0"/>
    <n v="319.24199999999996"/>
    <n v="1596.2099999999998"/>
    <n v="2280.3000000000002"/>
    <n v="684.09000000000037"/>
    <n v="1.4285714285714288"/>
  </r>
  <r>
    <x v="542"/>
    <n v="200542"/>
    <d v="2023-11-14T00:00:00"/>
    <d v="2023-11-14T00:00:00"/>
    <n v="2023"/>
    <x v="7"/>
    <s v="Tuesday"/>
    <s v="C49726"/>
    <n v="49726"/>
    <s v="Tablet"/>
    <x v="2"/>
    <n v="1"/>
    <n v="17.98"/>
    <n v="17.98"/>
    <s v="934 Main St"/>
    <s v="934"/>
    <s v="Main St"/>
    <s v="Cash"/>
    <x v="4"/>
    <s v="Cancelled"/>
    <x v="1"/>
    <s v="TRK20739460"/>
    <s v="20739460"/>
    <n v="6"/>
    <s v="FREESHIP"/>
    <x v="1"/>
    <x v="0"/>
    <s v="Email"/>
    <x v="2"/>
    <n v="17.98"/>
    <n v="17.98"/>
    <n v="17.98"/>
    <s v="Customer_544"/>
    <x v="1"/>
    <n v="24"/>
    <x v="0"/>
    <x v="0"/>
    <n v="0"/>
    <n v="0"/>
    <n v="12.586"/>
    <n v="12.586"/>
    <n v="17.98"/>
    <n v="5.3940000000000001"/>
    <n v="1.4285714285714286"/>
  </r>
  <r>
    <x v="543"/>
    <n v="200543"/>
    <d v="2024-03-09T00:00:00"/>
    <d v="2024-03-09T00:00:00"/>
    <n v="2024"/>
    <x v="9"/>
    <s v="Saturday"/>
    <s v="C37531"/>
    <n v="37531"/>
    <s v="Desk"/>
    <x v="6"/>
    <n v="5"/>
    <n v="269.86"/>
    <n v="269.86"/>
    <s v="354 Main St"/>
    <s v="354"/>
    <s v="Main St"/>
    <s v="Cash"/>
    <x v="4"/>
    <s v="Shipped"/>
    <x v="0"/>
    <s v="TRK93877673"/>
    <s v="93877673"/>
    <n v="6"/>
    <s v="WINTER15"/>
    <x v="3"/>
    <x v="0"/>
    <s v="Facebook"/>
    <x v="3"/>
    <n v="1349.3"/>
    <n v="1349.3"/>
    <n v="1349.3000000000002"/>
    <s v="Customer_545"/>
    <x v="1"/>
    <n v="33"/>
    <x v="5"/>
    <x v="1"/>
    <n v="0.15"/>
    <n v="202.39499999999998"/>
    <n v="188.90199999999999"/>
    <n v="944.51"/>
    <n v="1146.9050000000002"/>
    <n v="202.39500000000021"/>
    <n v="1.2142857142857144"/>
  </r>
  <r>
    <x v="544"/>
    <n v="200544"/>
    <d v="2024-03-10T00:00:00"/>
    <d v="2024-03-10T00:00:00"/>
    <n v="2024"/>
    <x v="9"/>
    <s v="Sunday"/>
    <s v="C48713"/>
    <n v="48713"/>
    <s v="Printer"/>
    <x v="4"/>
    <n v="5"/>
    <n v="31.96"/>
    <n v="31.96"/>
    <s v="373 Main St"/>
    <s v="373"/>
    <s v="Main St"/>
    <s v="Credit Card"/>
    <x v="2"/>
    <s v="Returned"/>
    <x v="2"/>
    <s v="TRK96334419"/>
    <s v="96334419"/>
    <n v="5"/>
    <s v="FREESHIP"/>
    <x v="1"/>
    <x v="0"/>
    <s v="Referral"/>
    <x v="1"/>
    <n v="159.80000000000001"/>
    <n v="159.80000000000001"/>
    <n v="159.80000000000001"/>
    <s v="Customer_546"/>
    <x v="0"/>
    <n v="40"/>
    <x v="3"/>
    <x v="0"/>
    <n v="0"/>
    <n v="0"/>
    <n v="22.372"/>
    <n v="111.86"/>
    <n v="159.80000000000001"/>
    <n v="47.940000000000012"/>
    <n v="1.4285714285714286"/>
  </r>
  <r>
    <x v="545"/>
    <n v="200545"/>
    <d v="2023-12-19T00:00:00"/>
    <d v="2023-12-19T00:00:00"/>
    <n v="2023"/>
    <x v="8"/>
    <s v="Tuesday"/>
    <s v="C74138"/>
    <n v="74138"/>
    <s v="Monitor"/>
    <x v="0"/>
    <n v="2"/>
    <n v="98.47"/>
    <n v="98.47"/>
    <s v="964 Main St"/>
    <s v="964"/>
    <s v="Main St"/>
    <s v="Cash"/>
    <x v="4"/>
    <s v="Returned"/>
    <x v="2"/>
    <s v="TRK74091695"/>
    <s v="74091695"/>
    <n v="3"/>
    <m/>
    <x v="2"/>
    <x v="1"/>
    <s v="Instagram"/>
    <x v="0"/>
    <n v="196.94"/>
    <n v="196.94"/>
    <n v="196.94"/>
    <s v="Customer_547"/>
    <x v="0"/>
    <n v="58"/>
    <x v="0"/>
    <x v="0"/>
    <n v="0"/>
    <n v="0"/>
    <n v="68.928999999999988"/>
    <n v="137.85799999999998"/>
    <n v="196.94"/>
    <n v="59.082000000000022"/>
    <n v="1.4285714285714288"/>
  </r>
  <r>
    <x v="546"/>
    <n v="200546"/>
    <d v="2024-03-01T00:00:00"/>
    <d v="2024-03-01T00:00:00"/>
    <n v="2024"/>
    <x v="9"/>
    <s v="Friday"/>
    <s v="C82399"/>
    <n v="82399"/>
    <s v="Monitor"/>
    <x v="0"/>
    <n v="1"/>
    <n v="158.68"/>
    <n v="158.68"/>
    <s v="928 Main St"/>
    <s v="928"/>
    <s v="Main St"/>
    <s v="Credit Card"/>
    <x v="2"/>
    <s v="Returned"/>
    <x v="2"/>
    <s v="TRK77177284"/>
    <s v="77177284"/>
    <n v="6"/>
    <s v="WINTER15"/>
    <x v="3"/>
    <x v="0"/>
    <s v="Instagram"/>
    <x v="0"/>
    <n v="158.68"/>
    <n v="158.68"/>
    <n v="158.68"/>
    <s v="Customer_548"/>
    <x v="1"/>
    <n v="35"/>
    <x v="4"/>
    <x v="0"/>
    <n v="0.15"/>
    <n v="23.802"/>
    <n v="111.07599999999999"/>
    <n v="111.07599999999999"/>
    <n v="134.87800000000001"/>
    <n v="23.802000000000021"/>
    <n v="1.2142857142857144"/>
  </r>
  <r>
    <x v="547"/>
    <n v="200547"/>
    <d v="2023-08-20T00:00:00"/>
    <d v="2023-08-20T00:00:00"/>
    <n v="2023"/>
    <x v="1"/>
    <s v="Sunday"/>
    <s v="C40427"/>
    <n v="40427"/>
    <s v="Phone"/>
    <x v="1"/>
    <n v="1"/>
    <n v="613.98"/>
    <n v="613.98"/>
    <s v="411 Main St"/>
    <s v="411"/>
    <s v="Main St"/>
    <s v="Online"/>
    <x v="1"/>
    <s v="Delivered"/>
    <x v="3"/>
    <s v="TRK25392280"/>
    <s v="25392280"/>
    <n v="4"/>
    <s v="FREESHIP"/>
    <x v="1"/>
    <x v="0"/>
    <s v="Facebook"/>
    <x v="3"/>
    <n v="613.98"/>
    <n v="613.98"/>
    <n v="613.98"/>
    <s v="Customer_549"/>
    <x v="0"/>
    <n v="54"/>
    <x v="4"/>
    <x v="0"/>
    <n v="0"/>
    <n v="0"/>
    <n v="429.786"/>
    <n v="429.786"/>
    <n v="613.98"/>
    <n v="184.19400000000002"/>
    <n v="1.4285714285714286"/>
  </r>
  <r>
    <x v="548"/>
    <n v="200548"/>
    <d v="2024-01-05T00:00:00"/>
    <d v="2024-01-05T00:00:00"/>
    <n v="2024"/>
    <x v="0"/>
    <s v="Friday"/>
    <s v="C17103"/>
    <n v="17103"/>
    <s v="Printer"/>
    <x v="4"/>
    <n v="3"/>
    <n v="426.12"/>
    <n v="426.12"/>
    <s v="922 Main St"/>
    <s v="922"/>
    <s v="Main St"/>
    <s v="Online"/>
    <x v="1"/>
    <s v="Delivered"/>
    <x v="3"/>
    <s v="TRK64398650"/>
    <s v="64398650"/>
    <n v="5"/>
    <s v="WINTER15"/>
    <x v="3"/>
    <x v="0"/>
    <s v="Instagram"/>
    <x v="0"/>
    <n v="1278.3599999999999"/>
    <n v="1278.3599999999999"/>
    <n v="1278.3600000000001"/>
    <s v="Customer_550"/>
    <x v="1"/>
    <n v="45"/>
    <x v="4"/>
    <x v="0"/>
    <n v="0.15"/>
    <n v="191.75399999999999"/>
    <n v="298.28399999999999"/>
    <n v="894.85199999999998"/>
    <n v="1086.6060000000002"/>
    <n v="191.75400000000025"/>
    <n v="1.2142857142857146"/>
  </r>
  <r>
    <x v="549"/>
    <n v="200549"/>
    <d v="2025-02-25T00:00:00"/>
    <d v="2025-02-25T00:00:00"/>
    <n v="2025"/>
    <x v="2"/>
    <s v="Tuesday"/>
    <s v="C34266"/>
    <n v="34266"/>
    <s v="Monitor"/>
    <x v="0"/>
    <n v="4"/>
    <n v="629.88"/>
    <n v="629.88"/>
    <s v="550 Main St"/>
    <s v="550"/>
    <s v="Main St"/>
    <s v="Debit Card"/>
    <x v="0"/>
    <s v="Cancelled"/>
    <x v="1"/>
    <s v="TRK56378197"/>
    <s v="56378197"/>
    <n v="8"/>
    <s v="WINTER15"/>
    <x v="3"/>
    <x v="0"/>
    <s v="Instagram"/>
    <x v="0"/>
    <n v="2519.52"/>
    <n v="2519.52"/>
    <n v="2519.52"/>
    <s v="Customer_551"/>
    <x v="1"/>
    <n v="26"/>
    <x v="1"/>
    <x v="0"/>
    <n v="0.15"/>
    <n v="377.928"/>
    <n v="440.916"/>
    <n v="1763.664"/>
    <n v="2141.5920000000001"/>
    <n v="377.92800000000011"/>
    <n v="1.2142857142857144"/>
  </r>
  <r>
    <x v="550"/>
    <n v="200550"/>
    <d v="2023-10-29T00:00:00"/>
    <d v="2023-10-29T00:00:00"/>
    <n v="2023"/>
    <x v="3"/>
    <s v="Sunday"/>
    <s v="C97485"/>
    <n v="97485"/>
    <s v="Laptop"/>
    <x v="5"/>
    <n v="4"/>
    <n v="228.91"/>
    <n v="228.91"/>
    <s v="573 Main St"/>
    <s v="573"/>
    <s v="Main St"/>
    <s v="Cash"/>
    <x v="4"/>
    <s v="Shipped"/>
    <x v="0"/>
    <s v="TRK81794737"/>
    <s v="81794737"/>
    <n v="4"/>
    <s v="FREESHIP"/>
    <x v="1"/>
    <x v="0"/>
    <s v="Google"/>
    <x v="4"/>
    <n v="915.64"/>
    <n v="915.64"/>
    <n v="915.64"/>
    <s v="Customer_552"/>
    <x v="1"/>
    <n v="34"/>
    <x v="2"/>
    <x v="0"/>
    <n v="0"/>
    <n v="0"/>
    <n v="160.23699999999999"/>
    <n v="640.94799999999998"/>
    <n v="915.64"/>
    <n v="274.69200000000001"/>
    <n v="1.4285714285714286"/>
  </r>
  <r>
    <x v="551"/>
    <n v="200551"/>
    <d v="2023-05-18T00:00:00"/>
    <d v="2023-05-18T00:00:00"/>
    <n v="2023"/>
    <x v="4"/>
    <s v="Thursday"/>
    <s v="C23947"/>
    <n v="23947"/>
    <s v="Laptop"/>
    <x v="5"/>
    <n v="1"/>
    <n v="120.98"/>
    <n v="120.98"/>
    <s v="353 Main St"/>
    <s v="353"/>
    <s v="Main St"/>
    <s v="Debit Card"/>
    <x v="0"/>
    <s v="Delivered"/>
    <x v="3"/>
    <s v="TRK74812710"/>
    <s v="74812710"/>
    <n v="6"/>
    <s v="WINTER15"/>
    <x v="3"/>
    <x v="0"/>
    <s v="Email"/>
    <x v="2"/>
    <n v="120.98"/>
    <n v="120.98"/>
    <n v="120.98"/>
    <s v="Customer_553"/>
    <x v="0"/>
    <n v="59"/>
    <x v="3"/>
    <x v="0"/>
    <n v="0.15"/>
    <n v="18.146999999999998"/>
    <n v="84.685999999999993"/>
    <n v="84.685999999999993"/>
    <n v="102.833"/>
    <n v="18.147000000000006"/>
    <n v="1.2142857142857144"/>
  </r>
  <r>
    <x v="552"/>
    <n v="200552"/>
    <d v="2023-09-30T00:00:00"/>
    <d v="2023-09-30T00:00:00"/>
    <n v="2023"/>
    <x v="11"/>
    <s v="Saturday"/>
    <s v="C21665"/>
    <n v="21665"/>
    <s v="Chair"/>
    <x v="3"/>
    <n v="4"/>
    <n v="425.18"/>
    <n v="425.18"/>
    <s v="560 Main St"/>
    <s v="560"/>
    <s v="Main St"/>
    <s v="Online"/>
    <x v="1"/>
    <s v="Returned"/>
    <x v="2"/>
    <s v="TRK29890761"/>
    <s v="29890761"/>
    <n v="8"/>
    <s v="WINTER15"/>
    <x v="3"/>
    <x v="0"/>
    <s v="Facebook"/>
    <x v="3"/>
    <n v="1700.72"/>
    <n v="1700.72"/>
    <n v="1700.72"/>
    <s v="Customer_554"/>
    <x v="0"/>
    <n v="52"/>
    <x v="3"/>
    <x v="1"/>
    <n v="0.15"/>
    <n v="255.108"/>
    <n v="297.62599999999998"/>
    <n v="1190.5039999999999"/>
    <n v="1445.6120000000001"/>
    <n v="255.10800000000017"/>
    <n v="1.2142857142857144"/>
  </r>
  <r>
    <x v="553"/>
    <n v="200553"/>
    <d v="2023-08-23T00:00:00"/>
    <d v="2023-08-23T00:00:00"/>
    <n v="2023"/>
    <x v="1"/>
    <s v="Wednesday"/>
    <s v="C82550"/>
    <n v="82550"/>
    <s v="Phone"/>
    <x v="1"/>
    <n v="2"/>
    <n v="333.83"/>
    <n v="333.83"/>
    <s v="828 Main St"/>
    <s v="828"/>
    <s v="Main St"/>
    <s v="Gift Card"/>
    <x v="3"/>
    <s v="Cancelled"/>
    <x v="1"/>
    <s v="TRK74103758"/>
    <s v="74103758"/>
    <n v="4"/>
    <s v="FREESHIP"/>
    <x v="1"/>
    <x v="0"/>
    <s v="Referral"/>
    <x v="1"/>
    <n v="667.66"/>
    <n v="667.66"/>
    <n v="667.66"/>
    <s v="Customer_555"/>
    <x v="0"/>
    <n v="45"/>
    <x v="1"/>
    <x v="0"/>
    <n v="0"/>
    <n v="0"/>
    <n v="233.68099999999998"/>
    <n v="467.36199999999997"/>
    <n v="667.66"/>
    <n v="200.298"/>
    <n v="1.4285714285714286"/>
  </r>
  <r>
    <x v="554"/>
    <n v="200554"/>
    <d v="2025-05-30T00:00:00"/>
    <d v="2025-05-30T00:00:00"/>
    <n v="2025"/>
    <x v="4"/>
    <s v="Friday"/>
    <s v="C61943"/>
    <n v="61943"/>
    <s v="Laptop"/>
    <x v="5"/>
    <n v="2"/>
    <n v="492.9"/>
    <n v="492.9"/>
    <s v="610 Main St"/>
    <s v="610"/>
    <s v="Main St"/>
    <s v="Cash"/>
    <x v="4"/>
    <s v="Returned"/>
    <x v="2"/>
    <s v="TRK66126496"/>
    <s v="66126496"/>
    <n v="5"/>
    <s v="FREESHIP"/>
    <x v="1"/>
    <x v="0"/>
    <s v="Instagram"/>
    <x v="0"/>
    <n v="985.8"/>
    <n v="985.8"/>
    <n v="985.8"/>
    <s v="Customer_556"/>
    <x v="0"/>
    <n v="22"/>
    <x v="5"/>
    <x v="0"/>
    <n v="0"/>
    <n v="0"/>
    <n v="345.03"/>
    <n v="690.06"/>
    <n v="985.8"/>
    <n v="295.74"/>
    <n v="1.4285714285714286"/>
  </r>
  <r>
    <x v="555"/>
    <n v="200555"/>
    <d v="2023-01-07T00:00:00"/>
    <d v="2023-01-07T00:00:00"/>
    <n v="2023"/>
    <x v="0"/>
    <s v="Saturday"/>
    <s v="C88933"/>
    <n v="88933"/>
    <s v="Tablet"/>
    <x v="2"/>
    <n v="1"/>
    <n v="92.04"/>
    <n v="92.04"/>
    <s v="333 Main St"/>
    <s v="333"/>
    <s v="Main St"/>
    <s v="Cash"/>
    <x v="4"/>
    <s v="Shipped"/>
    <x v="0"/>
    <s v="TRK89306964"/>
    <s v="89306964"/>
    <n v="2"/>
    <m/>
    <x v="2"/>
    <x v="1"/>
    <s v="Facebook"/>
    <x v="3"/>
    <n v="92.04"/>
    <n v="92.04"/>
    <n v="92.04"/>
    <s v="Customer_557"/>
    <x v="0"/>
    <n v="22"/>
    <x v="5"/>
    <x v="0"/>
    <n v="0"/>
    <n v="0"/>
    <n v="64.427999999999997"/>
    <n v="64.427999999999997"/>
    <n v="92.04"/>
    <n v="27.612000000000009"/>
    <n v="1.4285714285714288"/>
  </r>
  <r>
    <x v="556"/>
    <n v="200556"/>
    <d v="2023-01-28T00:00:00"/>
    <d v="2023-01-28T00:00:00"/>
    <n v="2023"/>
    <x v="0"/>
    <s v="Saturday"/>
    <s v="C30923"/>
    <n v="30923"/>
    <s v="Laptop"/>
    <x v="5"/>
    <n v="1"/>
    <n v="654.27"/>
    <n v="654.27"/>
    <s v="932 Main St"/>
    <s v="932"/>
    <s v="Main St"/>
    <s v="Gift Card"/>
    <x v="3"/>
    <s v="Pending"/>
    <x v="4"/>
    <s v="TRK82609328"/>
    <s v="82609328"/>
    <n v="2"/>
    <s v="SAVE10"/>
    <x v="0"/>
    <x v="0"/>
    <s v="Facebook"/>
    <x v="3"/>
    <n v="654.27"/>
    <n v="654.27"/>
    <n v="654.27"/>
    <s v="Customer_558"/>
    <x v="0"/>
    <n v="56"/>
    <x v="2"/>
    <x v="0"/>
    <n v="0.1"/>
    <n v="65.427000000000007"/>
    <n v="457.98899999999998"/>
    <n v="457.98899999999998"/>
    <n v="588.84299999999996"/>
    <n v="130.85399999999998"/>
    <n v="1.2857142857142856"/>
  </r>
  <r>
    <x v="557"/>
    <n v="200557"/>
    <d v="2023-06-29T00:00:00"/>
    <d v="2023-06-29T00:00:00"/>
    <n v="2023"/>
    <x v="5"/>
    <s v="Thursday"/>
    <s v="C56969"/>
    <n v="56969"/>
    <s v="Tablet"/>
    <x v="2"/>
    <n v="1"/>
    <n v="56.2"/>
    <n v="56.2"/>
    <s v="130 Main St"/>
    <s v="130"/>
    <s v="Main St"/>
    <s v="Debit Card"/>
    <x v="0"/>
    <s v="Pending"/>
    <x v="4"/>
    <s v="TRK40719215"/>
    <s v="40719215"/>
    <n v="1"/>
    <s v="WINTER15"/>
    <x v="3"/>
    <x v="0"/>
    <s v="Facebook"/>
    <x v="3"/>
    <n v="56.2"/>
    <n v="56.2"/>
    <n v="56.2"/>
    <s v="Customer_559"/>
    <x v="0"/>
    <n v="52"/>
    <x v="5"/>
    <x v="0"/>
    <n v="0.15"/>
    <n v="8.43"/>
    <n v="39.339999999999996"/>
    <n v="39.339999999999996"/>
    <n v="47.77"/>
    <n v="8.4300000000000068"/>
    <n v="1.2142857142857144"/>
  </r>
  <r>
    <x v="558"/>
    <n v="200558"/>
    <d v="2024-07-16T00:00:00"/>
    <d v="2024-07-16T00:00:00"/>
    <n v="2024"/>
    <x v="10"/>
    <s v="Tuesday"/>
    <s v="C76766"/>
    <n v="76766"/>
    <s v="Phone"/>
    <x v="1"/>
    <n v="4"/>
    <n v="628.12"/>
    <n v="628.12"/>
    <s v="485 Main St"/>
    <s v="485"/>
    <s v="Main St"/>
    <s v="Online"/>
    <x v="1"/>
    <s v="Delivered"/>
    <x v="3"/>
    <s v="TRK32052962"/>
    <s v="32052962"/>
    <n v="6"/>
    <s v="WINTER15"/>
    <x v="3"/>
    <x v="0"/>
    <s v="Instagram"/>
    <x v="0"/>
    <n v="2512.48"/>
    <n v="2512.48"/>
    <n v="2512.48"/>
    <s v="Customer_560"/>
    <x v="1"/>
    <n v="46"/>
    <x v="5"/>
    <x v="0"/>
    <n v="0.15"/>
    <n v="376.87200000000001"/>
    <n v="439.68399999999997"/>
    <n v="1758.7359999999999"/>
    <n v="2135.6080000000002"/>
    <n v="376.8720000000003"/>
    <n v="1.2142857142857144"/>
  </r>
  <r>
    <x v="559"/>
    <n v="200559"/>
    <d v="2024-04-15T00:00:00"/>
    <d v="2024-04-15T00:00:00"/>
    <n v="2024"/>
    <x v="6"/>
    <s v="Monday"/>
    <s v="C22981"/>
    <n v="22981"/>
    <s v="Desk"/>
    <x v="6"/>
    <n v="3"/>
    <n v="157.4"/>
    <n v="157.4"/>
    <s v="454 Main St"/>
    <s v="454"/>
    <s v="Main St"/>
    <s v="Debit Card"/>
    <x v="0"/>
    <s v="Cancelled"/>
    <x v="1"/>
    <s v="TRK10115285"/>
    <s v="10115285"/>
    <n v="7"/>
    <s v="WINTER15"/>
    <x v="3"/>
    <x v="0"/>
    <s v="Email"/>
    <x v="2"/>
    <n v="472.2"/>
    <n v="472.2"/>
    <n v="472.20000000000005"/>
    <s v="Customer_561"/>
    <x v="1"/>
    <n v="53"/>
    <x v="2"/>
    <x v="1"/>
    <n v="0.15"/>
    <n v="70.83"/>
    <n v="110.17999999999999"/>
    <n v="330.53999999999996"/>
    <n v="401.37000000000006"/>
    <n v="70.830000000000098"/>
    <n v="1.2142857142857146"/>
  </r>
  <r>
    <x v="560"/>
    <n v="200560"/>
    <d v="2023-01-31T00:00:00"/>
    <d v="2023-01-31T00:00:00"/>
    <n v="2023"/>
    <x v="0"/>
    <s v="Tuesday"/>
    <s v="C33634"/>
    <n v="33634"/>
    <s v="Monitor"/>
    <x v="0"/>
    <n v="4"/>
    <n v="588.85"/>
    <n v="588.85"/>
    <s v="524 Main St"/>
    <s v="524"/>
    <s v="Main St"/>
    <s v="Gift Card"/>
    <x v="3"/>
    <s v="Pending"/>
    <x v="4"/>
    <s v="TRK93168008"/>
    <s v="93168008"/>
    <n v="7"/>
    <m/>
    <x v="2"/>
    <x v="1"/>
    <s v="Email"/>
    <x v="2"/>
    <n v="2355.4"/>
    <n v="2355.4"/>
    <n v="2355.4"/>
    <s v="Customer_562"/>
    <x v="0"/>
    <n v="28"/>
    <x v="3"/>
    <x v="0"/>
    <n v="0"/>
    <n v="0"/>
    <n v="412.19499999999999"/>
    <n v="1648.78"/>
    <n v="2355.4"/>
    <n v="706.62000000000012"/>
    <n v="1.4285714285714286"/>
  </r>
  <r>
    <x v="561"/>
    <n v="200561"/>
    <d v="2023-01-31T00:00:00"/>
    <d v="2023-01-31T00:00:00"/>
    <n v="2023"/>
    <x v="0"/>
    <s v="Tuesday"/>
    <s v="C96822"/>
    <n v="96822"/>
    <s v="Printer"/>
    <x v="4"/>
    <n v="2"/>
    <n v="494.78"/>
    <n v="494.78"/>
    <s v="198 Main St"/>
    <s v="198"/>
    <s v="Main St"/>
    <s v="Online"/>
    <x v="1"/>
    <s v="Shipped"/>
    <x v="0"/>
    <s v="TRK89180077"/>
    <s v="89180077"/>
    <n v="2"/>
    <m/>
    <x v="2"/>
    <x v="1"/>
    <s v="Google"/>
    <x v="4"/>
    <n v="989.56"/>
    <n v="989.56"/>
    <n v="989.56"/>
    <s v="Customer_563"/>
    <x v="1"/>
    <n v="28"/>
    <x v="1"/>
    <x v="0"/>
    <n v="0"/>
    <n v="0"/>
    <n v="346.34599999999995"/>
    <n v="692.69199999999989"/>
    <n v="989.56"/>
    <n v="296.86800000000005"/>
    <n v="1.4285714285714286"/>
  </r>
  <r>
    <x v="562"/>
    <n v="200562"/>
    <d v="2023-10-06T00:00:00"/>
    <d v="2023-10-06T00:00:00"/>
    <n v="2023"/>
    <x v="3"/>
    <s v="Friday"/>
    <s v="C76675"/>
    <n v="76675"/>
    <s v="Laptop"/>
    <x v="5"/>
    <n v="3"/>
    <n v="663.93"/>
    <n v="663.93"/>
    <s v="922 Main St"/>
    <s v="922"/>
    <s v="Main St"/>
    <s v="Gift Card"/>
    <x v="3"/>
    <s v="Returned"/>
    <x v="2"/>
    <s v="TRK28043915"/>
    <s v="28043915"/>
    <n v="6"/>
    <s v="FREESHIP"/>
    <x v="1"/>
    <x v="0"/>
    <s v="Email"/>
    <x v="2"/>
    <n v="1991.79"/>
    <n v="1991.79"/>
    <n v="1991.79"/>
    <s v="Customer_564"/>
    <x v="0"/>
    <n v="38"/>
    <x v="4"/>
    <x v="0"/>
    <n v="0"/>
    <n v="0"/>
    <n v="464.75099999999992"/>
    <n v="1394.2529999999997"/>
    <n v="1991.79"/>
    <n v="597.53700000000026"/>
    <n v="1.4285714285714288"/>
  </r>
  <r>
    <x v="563"/>
    <n v="200563"/>
    <d v="2023-12-12T00:00:00"/>
    <d v="2023-12-12T00:00:00"/>
    <n v="2023"/>
    <x v="8"/>
    <s v="Tuesday"/>
    <s v="C12039"/>
    <n v="12039"/>
    <s v="Laptop"/>
    <x v="5"/>
    <n v="1"/>
    <n v="132.68"/>
    <n v="132.68"/>
    <s v="844 Main St"/>
    <s v="844"/>
    <s v="Main St"/>
    <s v="Debit Card"/>
    <x v="0"/>
    <s v="Returned"/>
    <x v="2"/>
    <s v="TRK68645763"/>
    <s v="68645763"/>
    <n v="1"/>
    <s v="SAVE10"/>
    <x v="0"/>
    <x v="0"/>
    <s v="Referral"/>
    <x v="1"/>
    <n v="132.68"/>
    <n v="132.68"/>
    <n v="132.68"/>
    <s v="Customer_565"/>
    <x v="0"/>
    <n v="32"/>
    <x v="2"/>
    <x v="0"/>
    <n v="0.1"/>
    <n v="13.268000000000001"/>
    <n v="92.876000000000005"/>
    <n v="92.876000000000005"/>
    <n v="119.41200000000001"/>
    <n v="26.536000000000001"/>
    <n v="1.2857142857142858"/>
  </r>
  <r>
    <x v="564"/>
    <n v="200564"/>
    <d v="2025-04-08T00:00:00"/>
    <d v="2025-04-08T00:00:00"/>
    <n v="2025"/>
    <x v="6"/>
    <s v="Tuesday"/>
    <s v="C93309"/>
    <n v="93309"/>
    <s v="Desk"/>
    <x v="6"/>
    <n v="5"/>
    <n v="364.28"/>
    <n v="364.28"/>
    <s v="734 Main St"/>
    <s v="734"/>
    <s v="Main St"/>
    <s v="Credit Card"/>
    <x v="2"/>
    <s v="Cancelled"/>
    <x v="1"/>
    <s v="TRK99446987"/>
    <s v="99446987"/>
    <n v="5"/>
    <s v="WINTER15"/>
    <x v="3"/>
    <x v="0"/>
    <s v="Google"/>
    <x v="4"/>
    <n v="1821.4"/>
    <n v="1821.4"/>
    <n v="1821.3999999999999"/>
    <s v="Customer_566"/>
    <x v="0"/>
    <n v="53"/>
    <x v="4"/>
    <x v="1"/>
    <n v="0.15"/>
    <n v="273.20999999999998"/>
    <n v="254.99599999999995"/>
    <n v="1274.9799999999998"/>
    <n v="1548.1899999999998"/>
    <n v="273.21000000000004"/>
    <n v="1.2142857142857144"/>
  </r>
  <r>
    <x v="565"/>
    <n v="200565"/>
    <d v="2023-05-14T00:00:00"/>
    <d v="2023-05-14T00:00:00"/>
    <n v="2023"/>
    <x v="4"/>
    <s v="Sunday"/>
    <s v="C62042"/>
    <n v="62042"/>
    <s v="Tablet"/>
    <x v="2"/>
    <n v="5"/>
    <n v="307.98"/>
    <n v="307.98"/>
    <s v="214 Main St"/>
    <s v="214"/>
    <s v="Main St"/>
    <s v="Online"/>
    <x v="1"/>
    <s v="Pending"/>
    <x v="4"/>
    <s v="TRK42605492"/>
    <s v="42605492"/>
    <n v="10"/>
    <m/>
    <x v="2"/>
    <x v="1"/>
    <s v="Facebook"/>
    <x v="3"/>
    <n v="1539.9"/>
    <n v="1539.9"/>
    <n v="1539.9"/>
    <s v="Customer_567"/>
    <x v="0"/>
    <n v="22"/>
    <x v="4"/>
    <x v="0"/>
    <n v="0"/>
    <n v="0"/>
    <n v="215.58600000000001"/>
    <n v="1077.93"/>
    <n v="1539.9"/>
    <n v="461.97"/>
    <n v="1.4285714285714286"/>
  </r>
  <r>
    <x v="566"/>
    <n v="200566"/>
    <d v="2024-04-18T00:00:00"/>
    <d v="2024-04-18T00:00:00"/>
    <n v="2024"/>
    <x v="6"/>
    <s v="Thursday"/>
    <s v="C83223"/>
    <n v="83223"/>
    <s v="Phone"/>
    <x v="1"/>
    <n v="4"/>
    <n v="162.71"/>
    <n v="162.71"/>
    <s v="167 Main St"/>
    <s v="167"/>
    <s v="Main St"/>
    <s v="Cash"/>
    <x v="4"/>
    <s v="Cancelled"/>
    <x v="1"/>
    <s v="TRK54339083"/>
    <s v="54339083"/>
    <n v="7"/>
    <s v="FREESHIP"/>
    <x v="1"/>
    <x v="0"/>
    <s v="Email"/>
    <x v="2"/>
    <n v="650.84"/>
    <n v="650.84"/>
    <n v="650.84"/>
    <s v="Customer_568"/>
    <x v="0"/>
    <n v="39"/>
    <x v="1"/>
    <x v="0"/>
    <n v="0"/>
    <n v="0"/>
    <n v="113.89699999999999"/>
    <n v="455.58799999999997"/>
    <n v="650.84"/>
    <n v="195.25200000000007"/>
    <n v="1.4285714285714288"/>
  </r>
  <r>
    <x v="567"/>
    <n v="200567"/>
    <d v="2024-09-30T00:00:00"/>
    <d v="2024-09-30T00:00:00"/>
    <n v="2024"/>
    <x v="11"/>
    <s v="Monday"/>
    <s v="C92575"/>
    <n v="92575"/>
    <s v="Chair"/>
    <x v="3"/>
    <n v="5"/>
    <n v="492.94"/>
    <n v="492.94"/>
    <s v="153 Main St"/>
    <s v="153"/>
    <s v="Main St"/>
    <s v="Cash"/>
    <x v="4"/>
    <s v="Shipped"/>
    <x v="0"/>
    <s v="TRK53579227"/>
    <s v="53579227"/>
    <n v="10"/>
    <s v="FREESHIP"/>
    <x v="1"/>
    <x v="0"/>
    <s v="Email"/>
    <x v="2"/>
    <n v="2464.6999999999998"/>
    <n v="2464.6999999999998"/>
    <n v="2464.6999999999998"/>
    <s v="Customer_569"/>
    <x v="0"/>
    <n v="42"/>
    <x v="1"/>
    <x v="1"/>
    <n v="0"/>
    <n v="0"/>
    <n v="345.05799999999999"/>
    <n v="1725.29"/>
    <n v="2464.6999999999998"/>
    <n v="739.40999999999985"/>
    <n v="1.4285714285714286"/>
  </r>
  <r>
    <x v="568"/>
    <n v="200568"/>
    <d v="2023-03-10T00:00:00"/>
    <d v="2023-03-10T00:00:00"/>
    <n v="2023"/>
    <x v="9"/>
    <s v="Friday"/>
    <s v="C29072"/>
    <n v="29072"/>
    <s v="Laptop"/>
    <x v="5"/>
    <n v="2"/>
    <n v="343.99"/>
    <n v="343.99"/>
    <s v="312 Main St"/>
    <s v="312"/>
    <s v="Main St"/>
    <s v="Online"/>
    <x v="1"/>
    <s v="Delivered"/>
    <x v="3"/>
    <s v="TRK72334047"/>
    <s v="72334047"/>
    <n v="4"/>
    <m/>
    <x v="2"/>
    <x v="1"/>
    <s v="Google"/>
    <x v="4"/>
    <n v="687.98"/>
    <n v="687.98"/>
    <n v="687.98"/>
    <s v="Customer_570"/>
    <x v="0"/>
    <n v="57"/>
    <x v="3"/>
    <x v="0"/>
    <n v="0"/>
    <n v="0"/>
    <n v="240.79299999999998"/>
    <n v="481.58599999999996"/>
    <n v="687.98"/>
    <n v="206.39400000000006"/>
    <n v="1.4285714285714288"/>
  </r>
  <r>
    <x v="569"/>
    <n v="200569"/>
    <d v="2025-03-22T00:00:00"/>
    <d v="2025-03-22T00:00:00"/>
    <n v="2025"/>
    <x v="9"/>
    <s v="Saturday"/>
    <s v="C25783"/>
    <n v="25783"/>
    <s v="Desk"/>
    <x v="6"/>
    <n v="5"/>
    <n v="250.68"/>
    <n v="250.68"/>
    <s v="672 Main St"/>
    <s v="672"/>
    <s v="Main St"/>
    <s v="Cash"/>
    <x v="4"/>
    <s v="Shipped"/>
    <x v="0"/>
    <s v="TRK13289741"/>
    <s v="13289741"/>
    <n v="8"/>
    <s v="SAVE10"/>
    <x v="0"/>
    <x v="0"/>
    <s v="Instagram"/>
    <x v="0"/>
    <n v="1253.4000000000001"/>
    <n v="1253.4000000000001"/>
    <n v="1253.4000000000001"/>
    <s v="Customer_571"/>
    <x v="1"/>
    <n v="36"/>
    <x v="3"/>
    <x v="1"/>
    <n v="0.1"/>
    <n v="125.34000000000002"/>
    <n v="175.476"/>
    <n v="877.38"/>
    <n v="1128.0600000000002"/>
    <n v="250.68000000000018"/>
    <n v="1.2857142857142858"/>
  </r>
  <r>
    <x v="570"/>
    <n v="200570"/>
    <d v="2024-12-27T00:00:00"/>
    <d v="2024-12-27T00:00:00"/>
    <n v="2024"/>
    <x v="8"/>
    <s v="Friday"/>
    <s v="C63727"/>
    <n v="63727"/>
    <s v="Desk"/>
    <x v="6"/>
    <n v="2"/>
    <n v="362.14"/>
    <n v="362.14"/>
    <s v="122 Main St"/>
    <s v="122"/>
    <s v="Main St"/>
    <s v="Debit Card"/>
    <x v="0"/>
    <s v="Pending"/>
    <x v="4"/>
    <s v="TRK13611021"/>
    <s v="13611021"/>
    <n v="2"/>
    <s v="SAVE10"/>
    <x v="0"/>
    <x v="0"/>
    <s v="Instagram"/>
    <x v="0"/>
    <n v="724.28"/>
    <n v="724.28"/>
    <n v="724.28"/>
    <s v="Customer_572"/>
    <x v="1"/>
    <n v="31"/>
    <x v="0"/>
    <x v="1"/>
    <n v="0.1"/>
    <n v="72.427999999999997"/>
    <n v="253.49799999999996"/>
    <n v="506.99599999999992"/>
    <n v="651.85199999999998"/>
    <n v="144.85600000000005"/>
    <n v="1.2857142857142858"/>
  </r>
  <r>
    <x v="571"/>
    <n v="200571"/>
    <d v="2024-11-23T00:00:00"/>
    <d v="2024-11-23T00:00:00"/>
    <n v="2024"/>
    <x v="7"/>
    <s v="Saturday"/>
    <s v="C42365"/>
    <n v="42365"/>
    <s v="Tablet"/>
    <x v="2"/>
    <n v="1"/>
    <n v="214.08"/>
    <n v="214.08"/>
    <s v="867 Main St"/>
    <s v="867"/>
    <s v="Main St"/>
    <s v="Gift Card"/>
    <x v="3"/>
    <s v="Returned"/>
    <x v="2"/>
    <s v="TRK39563288"/>
    <s v="39563288"/>
    <n v="2"/>
    <s v="WINTER15"/>
    <x v="3"/>
    <x v="0"/>
    <s v="Google"/>
    <x v="4"/>
    <n v="214.08"/>
    <n v="214.08"/>
    <n v="214.08"/>
    <s v="Customer_573"/>
    <x v="0"/>
    <n v="46"/>
    <x v="2"/>
    <x v="0"/>
    <n v="0.15"/>
    <n v="32.112000000000002"/>
    <n v="149.85599999999999"/>
    <n v="149.85599999999999"/>
    <n v="181.96800000000002"/>
    <n v="32.112000000000023"/>
    <n v="1.2142857142857144"/>
  </r>
  <r>
    <x v="572"/>
    <n v="200572"/>
    <d v="2023-11-11T00:00:00"/>
    <d v="2023-11-11T00:00:00"/>
    <n v="2023"/>
    <x v="7"/>
    <s v="Saturday"/>
    <s v="C27438"/>
    <n v="27438"/>
    <s v="Printer"/>
    <x v="4"/>
    <n v="1"/>
    <n v="70.319999999999993"/>
    <n v="70.319999999999993"/>
    <s v="341 Main St"/>
    <s v="341"/>
    <s v="Main St"/>
    <s v="Cash"/>
    <x v="4"/>
    <s v="Returned"/>
    <x v="2"/>
    <s v="TRK69125497"/>
    <s v="69125497"/>
    <n v="4"/>
    <s v="WINTER15"/>
    <x v="3"/>
    <x v="0"/>
    <s v="Facebook"/>
    <x v="3"/>
    <n v="70.319999999999993"/>
    <n v="70.319999999999993"/>
    <n v="70.319999999999993"/>
    <s v="Customer_574"/>
    <x v="1"/>
    <n v="36"/>
    <x v="3"/>
    <x v="0"/>
    <n v="0.15"/>
    <n v="10.547999999999998"/>
    <n v="49.22399999999999"/>
    <n v="49.22399999999999"/>
    <n v="59.771999999999991"/>
    <n v="10.548000000000002"/>
    <n v="1.2142857142857144"/>
  </r>
  <r>
    <x v="573"/>
    <n v="200573"/>
    <d v="2023-01-25T00:00:00"/>
    <d v="2023-01-25T00:00:00"/>
    <n v="2023"/>
    <x v="0"/>
    <s v="Wednesday"/>
    <s v="C13205"/>
    <n v="13205"/>
    <s v="Chair"/>
    <x v="3"/>
    <n v="5"/>
    <n v="421.42"/>
    <n v="421.42"/>
    <s v="522 Main St"/>
    <s v="522"/>
    <s v="Main St"/>
    <s v="Debit Card"/>
    <x v="0"/>
    <s v="Cancelled"/>
    <x v="1"/>
    <s v="TRK30686578"/>
    <s v="30686578"/>
    <n v="7"/>
    <m/>
    <x v="2"/>
    <x v="1"/>
    <s v="Instagram"/>
    <x v="0"/>
    <n v="2107.1"/>
    <n v="2107.1"/>
    <n v="2107.1"/>
    <s v="Customer_575"/>
    <x v="0"/>
    <n v="35"/>
    <x v="4"/>
    <x v="1"/>
    <n v="0"/>
    <n v="0"/>
    <n v="294.99399999999997"/>
    <n v="1474.9699999999998"/>
    <n v="2107.1"/>
    <n v="632.13000000000011"/>
    <n v="1.4285714285714286"/>
  </r>
  <r>
    <x v="574"/>
    <n v="200574"/>
    <d v="2024-01-24T00:00:00"/>
    <d v="2024-01-24T00:00:00"/>
    <n v="2024"/>
    <x v="0"/>
    <s v="Wednesday"/>
    <s v="C29685"/>
    <n v="29685"/>
    <s v="Chair"/>
    <x v="3"/>
    <n v="5"/>
    <n v="384.69"/>
    <n v="384.69"/>
    <s v="275 Main St"/>
    <s v="275"/>
    <s v="Main St"/>
    <s v="Credit Card"/>
    <x v="2"/>
    <s v="Pending"/>
    <x v="4"/>
    <s v="TRK97733212"/>
    <s v="97733212"/>
    <n v="6"/>
    <s v="FREESHIP"/>
    <x v="1"/>
    <x v="0"/>
    <s v="Email"/>
    <x v="2"/>
    <n v="1923.45"/>
    <n v="1923.45"/>
    <n v="1923.45"/>
    <s v="Customer_576"/>
    <x v="1"/>
    <n v="39"/>
    <x v="3"/>
    <x v="1"/>
    <n v="0"/>
    <n v="0"/>
    <n v="269.28299999999996"/>
    <n v="1346.4149999999997"/>
    <n v="1923.45"/>
    <n v="577.03500000000031"/>
    <n v="1.4285714285714288"/>
  </r>
  <r>
    <x v="575"/>
    <n v="200575"/>
    <d v="2023-06-07T00:00:00"/>
    <d v="2023-06-07T00:00:00"/>
    <n v="2023"/>
    <x v="5"/>
    <s v="Wednesday"/>
    <s v="C74005"/>
    <n v="74005"/>
    <s v="Chair"/>
    <x v="3"/>
    <n v="5"/>
    <n v="448.15"/>
    <n v="448.15"/>
    <s v="528 Main St"/>
    <s v="528"/>
    <s v="Main St"/>
    <s v="Gift Card"/>
    <x v="3"/>
    <s v="Returned"/>
    <x v="2"/>
    <s v="TRK61640534"/>
    <s v="61640534"/>
    <n v="7"/>
    <s v="SAVE10"/>
    <x v="0"/>
    <x v="0"/>
    <s v="Google"/>
    <x v="4"/>
    <n v="2240.75"/>
    <n v="2240.75"/>
    <n v="2240.75"/>
    <s v="Customer_577"/>
    <x v="1"/>
    <n v="52"/>
    <x v="3"/>
    <x v="1"/>
    <n v="0.1"/>
    <n v="224.07500000000002"/>
    <n v="313.70499999999998"/>
    <n v="1568.5249999999999"/>
    <n v="2016.675"/>
    <n v="448.15000000000009"/>
    <n v="1.2857142857142858"/>
  </r>
  <r>
    <x v="576"/>
    <n v="200576"/>
    <d v="2024-05-29T00:00:00"/>
    <d v="2024-05-29T00:00:00"/>
    <n v="2024"/>
    <x v="4"/>
    <s v="Wednesday"/>
    <s v="C14457"/>
    <n v="14457"/>
    <s v="Laptop"/>
    <x v="5"/>
    <n v="5"/>
    <n v="79.08"/>
    <n v="79.08"/>
    <s v="747 Main St"/>
    <s v="747"/>
    <s v="Main St"/>
    <s v="Cash"/>
    <x v="4"/>
    <s v="Pending"/>
    <x v="4"/>
    <s v="TRK42517811"/>
    <s v="42517811"/>
    <n v="8"/>
    <m/>
    <x v="2"/>
    <x v="1"/>
    <s v="Facebook"/>
    <x v="3"/>
    <n v="395.4"/>
    <n v="395.4"/>
    <n v="395.4"/>
    <s v="Customer_578"/>
    <x v="1"/>
    <n v="22"/>
    <x v="5"/>
    <x v="0"/>
    <n v="0"/>
    <n v="0"/>
    <n v="55.355999999999995"/>
    <n v="276.77999999999997"/>
    <n v="395.4"/>
    <n v="118.62"/>
    <n v="1.4285714285714286"/>
  </r>
  <r>
    <x v="577"/>
    <n v="200577"/>
    <d v="2023-01-22T00:00:00"/>
    <d v="2023-01-22T00:00:00"/>
    <n v="2023"/>
    <x v="0"/>
    <s v="Sunday"/>
    <s v="C77046"/>
    <n v="77046"/>
    <s v="Tablet"/>
    <x v="2"/>
    <n v="4"/>
    <n v="185.41"/>
    <n v="185.41"/>
    <s v="967 Main St"/>
    <s v="967"/>
    <s v="Main St"/>
    <s v="Online"/>
    <x v="1"/>
    <s v="Returned"/>
    <x v="2"/>
    <s v="TRK44401497"/>
    <s v="44401497"/>
    <n v="9"/>
    <s v="WINTER15"/>
    <x v="3"/>
    <x v="0"/>
    <s v="Google"/>
    <x v="4"/>
    <n v="741.64"/>
    <n v="741.64"/>
    <n v="741.64"/>
    <s v="Customer_579"/>
    <x v="0"/>
    <n v="44"/>
    <x v="2"/>
    <x v="0"/>
    <n v="0.15"/>
    <n v="111.246"/>
    <n v="129.78699999999998"/>
    <n v="519.14799999999991"/>
    <n v="630.39400000000001"/>
    <n v="111.24600000000009"/>
    <n v="1.2142857142857144"/>
  </r>
  <r>
    <x v="578"/>
    <n v="200578"/>
    <d v="2024-10-10T00:00:00"/>
    <d v="2024-10-10T00:00:00"/>
    <n v="2024"/>
    <x v="3"/>
    <s v="Thursday"/>
    <s v="C50415"/>
    <n v="50415"/>
    <s v="Monitor"/>
    <x v="0"/>
    <n v="5"/>
    <n v="566.07000000000005"/>
    <n v="566.07000000000005"/>
    <s v="587 Main St"/>
    <s v="587"/>
    <s v="Main St"/>
    <s v="Credit Card"/>
    <x v="2"/>
    <s v="Delivered"/>
    <x v="3"/>
    <s v="TRK41345634"/>
    <s v="41345634"/>
    <n v="6"/>
    <s v="SAVE10"/>
    <x v="0"/>
    <x v="0"/>
    <s v="Instagram"/>
    <x v="0"/>
    <n v="2830.35"/>
    <n v="2830.35"/>
    <n v="2830.3500000000004"/>
    <s v="Customer_580"/>
    <x v="1"/>
    <n v="57"/>
    <x v="1"/>
    <x v="0"/>
    <n v="0.1"/>
    <n v="283.03500000000003"/>
    <n v="396.24900000000002"/>
    <n v="1981.2450000000001"/>
    <n v="2547.3150000000005"/>
    <n v="566.07000000000039"/>
    <n v="1.2857142857142858"/>
  </r>
  <r>
    <x v="579"/>
    <n v="200579"/>
    <d v="2023-06-04T00:00:00"/>
    <d v="2023-06-04T00:00:00"/>
    <n v="2023"/>
    <x v="5"/>
    <s v="Sunday"/>
    <s v="C73999"/>
    <n v="73999"/>
    <s v="Tablet"/>
    <x v="2"/>
    <n v="2"/>
    <n v="187.88"/>
    <n v="187.88"/>
    <s v="413 Main St"/>
    <s v="413"/>
    <s v="Main St"/>
    <s v="Online"/>
    <x v="1"/>
    <s v="Shipped"/>
    <x v="0"/>
    <s v="TRK67919507"/>
    <s v="67919507"/>
    <n v="4"/>
    <s v="WINTER15"/>
    <x v="3"/>
    <x v="0"/>
    <s v="Facebook"/>
    <x v="3"/>
    <n v="375.76"/>
    <n v="375.76"/>
    <n v="375.76"/>
    <s v="Customer_581"/>
    <x v="1"/>
    <n v="48"/>
    <x v="2"/>
    <x v="0"/>
    <n v="0.15"/>
    <n v="56.363999999999997"/>
    <n v="131.51599999999999"/>
    <n v="263.03199999999998"/>
    <n v="319.39600000000002"/>
    <n v="56.364000000000033"/>
    <n v="1.2142857142857144"/>
  </r>
  <r>
    <x v="580"/>
    <n v="200580"/>
    <d v="2023-11-14T00:00:00"/>
    <d v="2023-11-14T00:00:00"/>
    <n v="2023"/>
    <x v="7"/>
    <s v="Tuesday"/>
    <s v="C71076"/>
    <n v="71076"/>
    <s v="Monitor"/>
    <x v="0"/>
    <n v="2"/>
    <n v="255.99"/>
    <n v="255.99"/>
    <s v="340 Main St"/>
    <s v="340"/>
    <s v="Main St"/>
    <s v="Credit Card"/>
    <x v="2"/>
    <s v="Delivered"/>
    <x v="3"/>
    <s v="TRK65148292"/>
    <s v="65148292"/>
    <n v="4"/>
    <s v="SAVE10"/>
    <x v="0"/>
    <x v="0"/>
    <s v="Instagram"/>
    <x v="0"/>
    <n v="511.98"/>
    <n v="511.98"/>
    <n v="511.98"/>
    <s v="Customer_582"/>
    <x v="0"/>
    <n v="41"/>
    <x v="5"/>
    <x v="0"/>
    <n v="0.1"/>
    <n v="51.198000000000008"/>
    <n v="179.19299999999998"/>
    <n v="358.38599999999997"/>
    <n v="460.78200000000004"/>
    <n v="102.39600000000007"/>
    <n v="1.285714285714286"/>
  </r>
  <r>
    <x v="581"/>
    <n v="200581"/>
    <d v="2024-11-11T00:00:00"/>
    <d v="2024-11-11T00:00:00"/>
    <n v="2024"/>
    <x v="7"/>
    <s v="Monday"/>
    <s v="C44674"/>
    <n v="44674"/>
    <s v="Laptop"/>
    <x v="5"/>
    <n v="1"/>
    <n v="627.34"/>
    <n v="627.34"/>
    <s v="942 Main St"/>
    <s v="942"/>
    <s v="Main St"/>
    <s v="Online"/>
    <x v="1"/>
    <s v="Delivered"/>
    <x v="3"/>
    <s v="TRK87158684"/>
    <s v="87158684"/>
    <n v="1"/>
    <m/>
    <x v="2"/>
    <x v="1"/>
    <s v="Referral"/>
    <x v="1"/>
    <n v="627.34"/>
    <n v="627.34"/>
    <n v="627.34"/>
    <s v="Customer_583"/>
    <x v="0"/>
    <n v="18"/>
    <x v="3"/>
    <x v="0"/>
    <n v="0"/>
    <n v="0"/>
    <n v="439.13799999999998"/>
    <n v="439.13799999999998"/>
    <n v="627.34"/>
    <n v="188.20200000000006"/>
    <n v="1.4285714285714288"/>
  </r>
  <r>
    <x v="582"/>
    <n v="200582"/>
    <d v="2024-02-19T00:00:00"/>
    <d v="2024-02-19T00:00:00"/>
    <n v="2024"/>
    <x v="2"/>
    <s v="Monday"/>
    <s v="C15228"/>
    <n v="15228"/>
    <s v="Tablet"/>
    <x v="2"/>
    <n v="3"/>
    <n v="474.14"/>
    <n v="474.14"/>
    <s v="558 Main St"/>
    <s v="558"/>
    <s v="Main St"/>
    <s v="Gift Card"/>
    <x v="3"/>
    <s v="Shipped"/>
    <x v="0"/>
    <s v="TRK33860620"/>
    <s v="33860620"/>
    <n v="8"/>
    <s v="WINTER15"/>
    <x v="3"/>
    <x v="0"/>
    <s v="Google"/>
    <x v="4"/>
    <n v="1422.42"/>
    <n v="1422.42"/>
    <n v="1422.42"/>
    <s v="Customer_584"/>
    <x v="1"/>
    <n v="27"/>
    <x v="1"/>
    <x v="0"/>
    <n v="0.15"/>
    <n v="213.363"/>
    <n v="331.89799999999997"/>
    <n v="995.69399999999996"/>
    <n v="1209.057"/>
    <n v="213.36300000000006"/>
    <n v="1.2142857142857144"/>
  </r>
  <r>
    <x v="583"/>
    <n v="200583"/>
    <d v="2025-06-15T00:00:00"/>
    <d v="2025-06-15T00:00:00"/>
    <n v="2025"/>
    <x v="5"/>
    <s v="Sunday"/>
    <s v="C27072"/>
    <n v="27072"/>
    <s v="Chair"/>
    <x v="3"/>
    <n v="3"/>
    <n v="154.37"/>
    <n v="154.37"/>
    <s v="996 Main St"/>
    <s v="996"/>
    <s v="Main St"/>
    <s v="Gift Card"/>
    <x v="3"/>
    <s v="Delivered"/>
    <x v="3"/>
    <s v="TRK29750379"/>
    <s v="29750379"/>
    <n v="4"/>
    <m/>
    <x v="2"/>
    <x v="1"/>
    <s v="Instagram"/>
    <x v="0"/>
    <n v="463.11"/>
    <n v="463.11"/>
    <n v="463.11"/>
    <s v="Customer_585"/>
    <x v="1"/>
    <n v="47"/>
    <x v="4"/>
    <x v="1"/>
    <n v="0"/>
    <n v="0"/>
    <n v="108.059"/>
    <n v="324.17700000000002"/>
    <n v="463.11"/>
    <n v="138.93299999999999"/>
    <n v="1.4285714285714286"/>
  </r>
  <r>
    <x v="584"/>
    <n v="200584"/>
    <d v="2025-03-21T00:00:00"/>
    <d v="2025-03-21T00:00:00"/>
    <n v="2025"/>
    <x v="9"/>
    <s v="Friday"/>
    <s v="C15257"/>
    <n v="15257"/>
    <s v="Chair"/>
    <x v="3"/>
    <n v="4"/>
    <n v="145.05000000000001"/>
    <n v="145.05000000000001"/>
    <s v="626 Main St"/>
    <s v="626"/>
    <s v="Main St"/>
    <s v="Online"/>
    <x v="1"/>
    <s v="Delivered"/>
    <x v="3"/>
    <s v="TRK28779938"/>
    <s v="28779938"/>
    <n v="6"/>
    <s v="SAVE10"/>
    <x v="0"/>
    <x v="0"/>
    <s v="Google"/>
    <x v="4"/>
    <n v="580.20000000000005"/>
    <n v="580.20000000000005"/>
    <n v="580.20000000000005"/>
    <s v="Customer_586"/>
    <x v="1"/>
    <n v="31"/>
    <x v="5"/>
    <x v="1"/>
    <n v="0.1"/>
    <n v="58.02000000000001"/>
    <n v="101.535"/>
    <n v="406.14"/>
    <n v="522.18000000000006"/>
    <n v="116.04000000000008"/>
    <n v="1.2857142857142858"/>
  </r>
  <r>
    <x v="585"/>
    <n v="200585"/>
    <d v="2023-08-20T00:00:00"/>
    <d v="2023-08-20T00:00:00"/>
    <n v="2023"/>
    <x v="1"/>
    <s v="Sunday"/>
    <s v="C91486"/>
    <n v="91486"/>
    <s v="Tablet"/>
    <x v="2"/>
    <n v="4"/>
    <n v="67.08"/>
    <n v="67.08"/>
    <s v="907 Main St"/>
    <s v="907"/>
    <s v="Main St"/>
    <s v="Cash"/>
    <x v="4"/>
    <s v="Returned"/>
    <x v="2"/>
    <s v="TRK79617136"/>
    <s v="79617136"/>
    <n v="8"/>
    <s v="WINTER15"/>
    <x v="3"/>
    <x v="0"/>
    <s v="Google"/>
    <x v="4"/>
    <n v="268.32"/>
    <n v="268.32"/>
    <n v="268.32"/>
    <s v="Customer_587"/>
    <x v="1"/>
    <n v="37"/>
    <x v="4"/>
    <x v="0"/>
    <n v="0.15"/>
    <n v="40.247999999999998"/>
    <n v="46.955999999999996"/>
    <n v="187.82399999999998"/>
    <n v="228.072"/>
    <n v="40.248000000000019"/>
    <n v="1.2142857142857144"/>
  </r>
  <r>
    <x v="586"/>
    <n v="200586"/>
    <d v="2024-11-10T00:00:00"/>
    <d v="2024-11-10T00:00:00"/>
    <n v="2024"/>
    <x v="7"/>
    <s v="Sunday"/>
    <s v="C17389"/>
    <n v="17389"/>
    <s v="Monitor"/>
    <x v="0"/>
    <n v="1"/>
    <n v="522.08000000000004"/>
    <n v="522.08000000000004"/>
    <s v="905 Main St"/>
    <s v="905"/>
    <s v="Main St"/>
    <s v="Gift Card"/>
    <x v="3"/>
    <s v="Returned"/>
    <x v="2"/>
    <s v="TRK98857880"/>
    <s v="98857880"/>
    <n v="5"/>
    <s v="FREESHIP"/>
    <x v="1"/>
    <x v="0"/>
    <s v="Referral"/>
    <x v="1"/>
    <n v="522.08000000000004"/>
    <n v="522.08000000000004"/>
    <n v="522.08000000000004"/>
    <s v="Customer_588"/>
    <x v="1"/>
    <n v="51"/>
    <x v="4"/>
    <x v="0"/>
    <n v="0"/>
    <n v="0"/>
    <n v="365.45600000000002"/>
    <n v="365.45600000000002"/>
    <n v="522.08000000000004"/>
    <n v="156.62400000000002"/>
    <n v="1.4285714285714286"/>
  </r>
  <r>
    <x v="587"/>
    <n v="200587"/>
    <d v="2023-06-12T00:00:00"/>
    <d v="2023-06-12T00:00:00"/>
    <n v="2023"/>
    <x v="5"/>
    <s v="Monday"/>
    <s v="C18820"/>
    <n v="18820"/>
    <s v="Monitor"/>
    <x v="0"/>
    <n v="5"/>
    <n v="514.6"/>
    <n v="514.6"/>
    <s v="347 Main St"/>
    <s v="347"/>
    <s v="Main St"/>
    <s v="Gift Card"/>
    <x v="3"/>
    <s v="Delivered"/>
    <x v="3"/>
    <s v="TRK91547425"/>
    <s v="91547425"/>
    <n v="10"/>
    <s v="FREESHIP"/>
    <x v="1"/>
    <x v="0"/>
    <s v="Instagram"/>
    <x v="0"/>
    <n v="2573"/>
    <n v="2573"/>
    <n v="2573"/>
    <s v="Customer_589"/>
    <x v="0"/>
    <n v="21"/>
    <x v="4"/>
    <x v="0"/>
    <n v="0"/>
    <n v="0"/>
    <n v="360.21999999999997"/>
    <n v="1801.1"/>
    <n v="2573"/>
    <n v="771.90000000000009"/>
    <n v="1.4285714285714286"/>
  </r>
  <r>
    <x v="588"/>
    <n v="200588"/>
    <d v="2024-12-10T00:00:00"/>
    <d v="2024-12-10T00:00:00"/>
    <n v="2024"/>
    <x v="8"/>
    <s v="Tuesday"/>
    <s v="C61849"/>
    <n v="61849"/>
    <s v="Monitor"/>
    <x v="0"/>
    <n v="4"/>
    <n v="577.82000000000005"/>
    <n v="577.82000000000005"/>
    <s v="811 Main St"/>
    <s v="811"/>
    <s v="Main St"/>
    <s v="Credit Card"/>
    <x v="2"/>
    <s v="Delivered"/>
    <x v="3"/>
    <s v="TRK47613918"/>
    <s v="47613918"/>
    <n v="9"/>
    <m/>
    <x v="2"/>
    <x v="1"/>
    <s v="Google"/>
    <x v="4"/>
    <n v="2311.2800000000002"/>
    <n v="2311.2800000000002"/>
    <n v="2311.2800000000002"/>
    <s v="Customer_590"/>
    <x v="1"/>
    <n v="53"/>
    <x v="2"/>
    <x v="0"/>
    <n v="0"/>
    <n v="0"/>
    <n v="404.47399999999999"/>
    <n v="1617.896"/>
    <n v="2311.2800000000002"/>
    <n v="693.38400000000024"/>
    <n v="1.4285714285714288"/>
  </r>
  <r>
    <x v="589"/>
    <n v="200589"/>
    <d v="2025-02-10T00:00:00"/>
    <d v="2025-02-10T00:00:00"/>
    <n v="2025"/>
    <x v="2"/>
    <s v="Monday"/>
    <s v="C84041"/>
    <n v="84041"/>
    <s v="Laptop"/>
    <x v="5"/>
    <n v="2"/>
    <n v="500.8"/>
    <n v="500.8"/>
    <s v="900 Main St"/>
    <s v="900"/>
    <s v="Main St"/>
    <s v="Cash"/>
    <x v="4"/>
    <s v="Delivered"/>
    <x v="3"/>
    <s v="TRK84920444"/>
    <s v="84920444"/>
    <n v="3"/>
    <s v="FREESHIP"/>
    <x v="1"/>
    <x v="0"/>
    <s v="Referral"/>
    <x v="1"/>
    <n v="1001.6"/>
    <n v="1001.6"/>
    <n v="1001.6"/>
    <s v="Customer_591"/>
    <x v="1"/>
    <n v="35"/>
    <x v="5"/>
    <x v="0"/>
    <n v="0"/>
    <n v="0"/>
    <n v="350.56"/>
    <n v="701.12"/>
    <n v="1001.6"/>
    <n v="300.48"/>
    <n v="1.4285714285714286"/>
  </r>
  <r>
    <x v="590"/>
    <n v="200590"/>
    <d v="2023-09-10T00:00:00"/>
    <d v="2023-09-10T00:00:00"/>
    <n v="2023"/>
    <x v="11"/>
    <s v="Sunday"/>
    <s v="C55757"/>
    <n v="55757"/>
    <s v="Printer"/>
    <x v="4"/>
    <n v="2"/>
    <n v="461.13"/>
    <n v="461.13"/>
    <s v="175 Main St"/>
    <s v="175"/>
    <s v="Main St"/>
    <s v="Gift Card"/>
    <x v="3"/>
    <s v="Returned"/>
    <x v="2"/>
    <s v="TRK27356242"/>
    <s v="27356242"/>
    <n v="4"/>
    <m/>
    <x v="2"/>
    <x v="1"/>
    <s v="Email"/>
    <x v="2"/>
    <n v="922.26"/>
    <n v="922.26"/>
    <n v="922.26"/>
    <s v="Customer_592"/>
    <x v="1"/>
    <n v="31"/>
    <x v="4"/>
    <x v="0"/>
    <n v="0"/>
    <n v="0"/>
    <n v="322.791"/>
    <n v="645.58199999999999"/>
    <n v="922.26"/>
    <n v="276.678"/>
    <n v="1.4285714285714286"/>
  </r>
  <r>
    <x v="591"/>
    <n v="200591"/>
    <d v="2024-11-18T00:00:00"/>
    <d v="2024-11-18T00:00:00"/>
    <n v="2024"/>
    <x v="7"/>
    <s v="Monday"/>
    <s v="C18187"/>
    <n v="18187"/>
    <s v="Laptop"/>
    <x v="5"/>
    <n v="1"/>
    <n v="605.28"/>
    <n v="605.28"/>
    <s v="470 Main St"/>
    <s v="470"/>
    <s v="Main St"/>
    <s v="Gift Card"/>
    <x v="3"/>
    <s v="Shipped"/>
    <x v="0"/>
    <s v="TRK50528185"/>
    <s v="50528185"/>
    <n v="3"/>
    <s v="FREESHIP"/>
    <x v="1"/>
    <x v="0"/>
    <s v="Referral"/>
    <x v="1"/>
    <n v="605.28"/>
    <n v="605.28"/>
    <n v="605.28"/>
    <s v="Customer_593"/>
    <x v="1"/>
    <n v="29"/>
    <x v="4"/>
    <x v="0"/>
    <n v="0"/>
    <n v="0"/>
    <n v="423.69599999999997"/>
    <n v="423.69599999999997"/>
    <n v="605.28"/>
    <n v="181.584"/>
    <n v="1.4285714285714286"/>
  </r>
  <r>
    <x v="592"/>
    <n v="200592"/>
    <d v="2024-04-23T00:00:00"/>
    <d v="2024-04-23T00:00:00"/>
    <n v="2024"/>
    <x v="6"/>
    <s v="Tuesday"/>
    <s v="C42306"/>
    <n v="42306"/>
    <s v="Phone"/>
    <x v="1"/>
    <n v="3"/>
    <n v="204.27"/>
    <n v="204.27"/>
    <s v="938 Main St"/>
    <s v="938"/>
    <s v="Main St"/>
    <s v="Online"/>
    <x v="1"/>
    <s v="Returned"/>
    <x v="2"/>
    <s v="TRK15499648"/>
    <s v="15499648"/>
    <n v="4"/>
    <m/>
    <x v="2"/>
    <x v="1"/>
    <s v="Google"/>
    <x v="4"/>
    <n v="612.81000000000006"/>
    <n v="612.81000000000006"/>
    <n v="612.81000000000006"/>
    <s v="Customer_594"/>
    <x v="0"/>
    <n v="54"/>
    <x v="3"/>
    <x v="0"/>
    <n v="0"/>
    <n v="0"/>
    <n v="142.989"/>
    <n v="428.96699999999998"/>
    <n v="612.81000000000006"/>
    <n v="183.84300000000007"/>
    <n v="1.4285714285714288"/>
  </r>
  <r>
    <x v="593"/>
    <n v="200593"/>
    <d v="2023-08-02T00:00:00"/>
    <d v="2023-08-02T00:00:00"/>
    <n v="2023"/>
    <x v="1"/>
    <s v="Wednesday"/>
    <s v="C51024"/>
    <n v="51024"/>
    <s v="Monitor"/>
    <x v="0"/>
    <n v="1"/>
    <n v="489.8"/>
    <n v="489.8"/>
    <s v="636 Main St"/>
    <s v="636"/>
    <s v="Main St"/>
    <s v="Gift Card"/>
    <x v="3"/>
    <s v="Shipped"/>
    <x v="0"/>
    <s v="TRK31375086"/>
    <s v="31375086"/>
    <n v="4"/>
    <s v="FREESHIP"/>
    <x v="1"/>
    <x v="0"/>
    <s v="Facebook"/>
    <x v="3"/>
    <n v="489.8"/>
    <n v="489.8"/>
    <n v="489.8"/>
    <s v="Customer_595"/>
    <x v="1"/>
    <n v="44"/>
    <x v="1"/>
    <x v="0"/>
    <n v="0"/>
    <n v="0"/>
    <n v="342.86"/>
    <n v="342.86"/>
    <n v="489.8"/>
    <n v="146.94"/>
    <n v="1.4285714285714286"/>
  </r>
  <r>
    <x v="594"/>
    <n v="200594"/>
    <d v="2024-02-21T00:00:00"/>
    <d v="2024-02-21T00:00:00"/>
    <n v="2024"/>
    <x v="2"/>
    <s v="Wednesday"/>
    <s v="C40140"/>
    <n v="40140"/>
    <s v="Phone"/>
    <x v="1"/>
    <n v="5"/>
    <n v="72.64"/>
    <n v="72.64"/>
    <s v="598 Main St"/>
    <s v="598"/>
    <s v="Main St"/>
    <s v="Credit Card"/>
    <x v="2"/>
    <s v="Cancelled"/>
    <x v="1"/>
    <s v="TRK12671989"/>
    <s v="12671989"/>
    <n v="7"/>
    <m/>
    <x v="2"/>
    <x v="1"/>
    <s v="Email"/>
    <x v="2"/>
    <n v="363.2"/>
    <n v="363.2"/>
    <n v="363.2"/>
    <s v="Customer_596"/>
    <x v="0"/>
    <n v="56"/>
    <x v="5"/>
    <x v="0"/>
    <n v="0"/>
    <n v="0"/>
    <n v="50.847999999999999"/>
    <n v="254.24"/>
    <n v="363.2"/>
    <n v="108.95999999999998"/>
    <n v="1.4285714285714284"/>
  </r>
  <r>
    <x v="595"/>
    <n v="200595"/>
    <d v="2025-01-10T00:00:00"/>
    <d v="2025-01-10T00:00:00"/>
    <n v="2025"/>
    <x v="0"/>
    <s v="Friday"/>
    <s v="C72596"/>
    <n v="72596"/>
    <s v="Printer"/>
    <x v="4"/>
    <n v="2"/>
    <n v="385.16"/>
    <n v="385.16"/>
    <s v="491 Main St"/>
    <s v="491"/>
    <s v="Main St"/>
    <s v="Online"/>
    <x v="1"/>
    <s v="Pending"/>
    <x v="4"/>
    <s v="TRK83870446"/>
    <s v="83870446"/>
    <n v="7"/>
    <s v="SAVE10"/>
    <x v="0"/>
    <x v="0"/>
    <s v="Email"/>
    <x v="2"/>
    <n v="770.32"/>
    <n v="770.32"/>
    <n v="770.32"/>
    <s v="Customer_597"/>
    <x v="0"/>
    <n v="42"/>
    <x v="3"/>
    <x v="0"/>
    <n v="0.1"/>
    <n v="77.032000000000011"/>
    <n v="269.61200000000002"/>
    <n v="539.22400000000005"/>
    <n v="693.28800000000001"/>
    <n v="154.06399999999996"/>
    <n v="1.2857142857142856"/>
  </r>
  <r>
    <x v="596"/>
    <n v="200596"/>
    <d v="2023-06-12T00:00:00"/>
    <d v="2023-06-12T00:00:00"/>
    <n v="2023"/>
    <x v="5"/>
    <s v="Monday"/>
    <s v="C91805"/>
    <n v="91805"/>
    <s v="Desk"/>
    <x v="6"/>
    <n v="3"/>
    <n v="606.41"/>
    <n v="606.41"/>
    <s v="653 Main St"/>
    <s v="653"/>
    <s v="Main St"/>
    <s v="Debit Card"/>
    <x v="0"/>
    <s v="Returned"/>
    <x v="2"/>
    <s v="TRK34504030"/>
    <s v="34504030"/>
    <n v="7"/>
    <s v="FREESHIP"/>
    <x v="1"/>
    <x v="0"/>
    <s v="Facebook"/>
    <x v="3"/>
    <n v="1819.23"/>
    <n v="1819.23"/>
    <n v="1819.23"/>
    <s v="Customer_598"/>
    <x v="0"/>
    <n v="23"/>
    <x v="0"/>
    <x v="1"/>
    <n v="0"/>
    <n v="0"/>
    <n v="424.48699999999997"/>
    <n v="1273.4609999999998"/>
    <n v="1819.23"/>
    <n v="545.76900000000023"/>
    <n v="1.4285714285714288"/>
  </r>
  <r>
    <x v="597"/>
    <n v="200597"/>
    <d v="2024-11-25T00:00:00"/>
    <d v="2024-11-25T00:00:00"/>
    <n v="2024"/>
    <x v="7"/>
    <s v="Monday"/>
    <s v="C40538"/>
    <n v="40538"/>
    <s v="Desk"/>
    <x v="6"/>
    <n v="2"/>
    <n v="211.82"/>
    <n v="211.82"/>
    <s v="700 Main St"/>
    <s v="700"/>
    <s v="Main St"/>
    <s v="Gift Card"/>
    <x v="3"/>
    <s v="Cancelled"/>
    <x v="1"/>
    <s v="TRK29821356"/>
    <s v="29821356"/>
    <n v="4"/>
    <s v="WINTER15"/>
    <x v="3"/>
    <x v="0"/>
    <s v="Email"/>
    <x v="2"/>
    <n v="423.64"/>
    <n v="423.64"/>
    <n v="423.64"/>
    <s v="Customer_599"/>
    <x v="1"/>
    <n v="40"/>
    <x v="5"/>
    <x v="1"/>
    <n v="0.15"/>
    <n v="63.545999999999992"/>
    <n v="148.27399999999997"/>
    <n v="296.54799999999994"/>
    <n v="360.09399999999999"/>
    <n v="63.546000000000049"/>
    <n v="1.2142857142857144"/>
  </r>
  <r>
    <x v="598"/>
    <n v="200598"/>
    <d v="2024-04-26T00:00:00"/>
    <d v="2024-04-26T00:00:00"/>
    <n v="2024"/>
    <x v="6"/>
    <s v="Friday"/>
    <s v="C60329"/>
    <n v="60329"/>
    <s v="Desk"/>
    <x v="6"/>
    <n v="5"/>
    <n v="495.35"/>
    <n v="495.35"/>
    <s v="826 Main St"/>
    <s v="826"/>
    <s v="Main St"/>
    <s v="Credit Card"/>
    <x v="2"/>
    <s v="Pending"/>
    <x v="4"/>
    <s v="TRK59069987"/>
    <s v="59069987"/>
    <n v="5"/>
    <m/>
    <x v="2"/>
    <x v="1"/>
    <s v="Facebook"/>
    <x v="3"/>
    <n v="2476.75"/>
    <n v="2476.75"/>
    <n v="2476.75"/>
    <s v="Customer_600"/>
    <x v="1"/>
    <n v="36"/>
    <x v="1"/>
    <x v="1"/>
    <n v="0"/>
    <n v="0"/>
    <n v="346.745"/>
    <n v="1733.7249999999999"/>
    <n v="2476.75"/>
    <n v="743.02500000000009"/>
    <n v="1.4285714285714286"/>
  </r>
  <r>
    <x v="599"/>
    <n v="200599"/>
    <d v="2023-06-30T00:00:00"/>
    <d v="2023-06-30T00:00:00"/>
    <n v="2023"/>
    <x v="5"/>
    <s v="Friday"/>
    <s v="C28740"/>
    <n v="28740"/>
    <s v="Chair"/>
    <x v="3"/>
    <n v="3"/>
    <n v="556.99"/>
    <n v="556.99"/>
    <s v="123 Main St"/>
    <s v="123"/>
    <s v="Main St"/>
    <s v="Online"/>
    <x v="1"/>
    <s v="Cancelled"/>
    <x v="1"/>
    <s v="TRK33642221"/>
    <s v="33642221"/>
    <n v="4"/>
    <s v="FREESHIP"/>
    <x v="1"/>
    <x v="0"/>
    <s v="Facebook"/>
    <x v="3"/>
    <n v="1670.97"/>
    <n v="1670.97"/>
    <n v="1670.97"/>
    <s v="Customer_601"/>
    <x v="1"/>
    <n v="37"/>
    <x v="2"/>
    <x v="1"/>
    <n v="0"/>
    <n v="0"/>
    <n v="389.89299999999997"/>
    <n v="1169.6789999999999"/>
    <n v="1670.97"/>
    <n v="501.29100000000017"/>
    <n v="1.4285714285714288"/>
  </r>
  <r>
    <x v="600"/>
    <n v="200600"/>
    <d v="2023-05-26T00:00:00"/>
    <d v="2023-05-26T00:00:00"/>
    <n v="2023"/>
    <x v="4"/>
    <s v="Friday"/>
    <s v="C87051"/>
    <n v="87051"/>
    <s v="Printer"/>
    <x v="4"/>
    <n v="1"/>
    <n v="72.31"/>
    <n v="72.31"/>
    <s v="460 Main St"/>
    <s v="460"/>
    <s v="Main St"/>
    <s v="Gift Card"/>
    <x v="3"/>
    <s v="Cancelled"/>
    <x v="1"/>
    <s v="TRK82056333"/>
    <s v="82056333"/>
    <n v="1"/>
    <s v="FREESHIP"/>
    <x v="1"/>
    <x v="0"/>
    <s v="Facebook"/>
    <x v="3"/>
    <n v="72.31"/>
    <n v="72.31"/>
    <n v="72.31"/>
    <s v="Customer_602"/>
    <x v="1"/>
    <n v="58"/>
    <x v="4"/>
    <x v="0"/>
    <n v="0"/>
    <n v="0"/>
    <n v="50.616999999999997"/>
    <n v="50.616999999999997"/>
    <n v="72.31"/>
    <n v="21.693000000000005"/>
    <n v="1.4285714285714286"/>
  </r>
  <r>
    <x v="601"/>
    <n v="200601"/>
    <d v="2023-10-02T00:00:00"/>
    <d v="2023-10-02T00:00:00"/>
    <n v="2023"/>
    <x v="3"/>
    <s v="Monday"/>
    <s v="C12479"/>
    <n v="12479"/>
    <s v="Monitor"/>
    <x v="0"/>
    <n v="5"/>
    <n v="24.82"/>
    <n v="24.82"/>
    <s v="529 Main St"/>
    <s v="529"/>
    <s v="Main St"/>
    <s v="Credit Card"/>
    <x v="2"/>
    <s v="Shipped"/>
    <x v="0"/>
    <s v="TRK73935314"/>
    <s v="73935314"/>
    <n v="10"/>
    <m/>
    <x v="2"/>
    <x v="1"/>
    <s v="Referral"/>
    <x v="1"/>
    <n v="124.1"/>
    <n v="124.1"/>
    <n v="124.1"/>
    <s v="Customer_603"/>
    <x v="0"/>
    <n v="47"/>
    <x v="5"/>
    <x v="0"/>
    <n v="0"/>
    <n v="0"/>
    <n v="17.373999999999999"/>
    <n v="86.86999999999999"/>
    <n v="124.1"/>
    <n v="37.230000000000004"/>
    <n v="1.4285714285714286"/>
  </r>
  <r>
    <x v="602"/>
    <n v="200602"/>
    <d v="2024-03-05T00:00:00"/>
    <d v="2024-03-05T00:00:00"/>
    <n v="2024"/>
    <x v="9"/>
    <s v="Tuesday"/>
    <s v="C35852"/>
    <n v="35852"/>
    <s v="Tablet"/>
    <x v="2"/>
    <n v="4"/>
    <n v="26.04"/>
    <n v="26.04"/>
    <s v="982 Main St"/>
    <s v="982"/>
    <s v="Main St"/>
    <s v="Online"/>
    <x v="1"/>
    <s v="Pending"/>
    <x v="4"/>
    <s v="TRK64660134"/>
    <s v="64660134"/>
    <n v="5"/>
    <s v="SAVE10"/>
    <x v="0"/>
    <x v="0"/>
    <s v="Instagram"/>
    <x v="0"/>
    <n v="104.16"/>
    <n v="104.16"/>
    <n v="104.16"/>
    <s v="Customer_604"/>
    <x v="0"/>
    <n v="52"/>
    <x v="5"/>
    <x v="0"/>
    <n v="0.1"/>
    <n v="10.416"/>
    <n v="18.227999999999998"/>
    <n v="72.911999999999992"/>
    <n v="93.744"/>
    <n v="20.832000000000008"/>
    <n v="1.2857142857142858"/>
  </r>
  <r>
    <x v="603"/>
    <n v="200603"/>
    <d v="2024-10-04T00:00:00"/>
    <d v="2024-10-04T00:00:00"/>
    <n v="2024"/>
    <x v="3"/>
    <s v="Friday"/>
    <s v="C26223"/>
    <n v="26223"/>
    <s v="Tablet"/>
    <x v="2"/>
    <n v="1"/>
    <n v="657.07"/>
    <n v="657.07"/>
    <s v="800 Main St"/>
    <s v="800"/>
    <s v="Main St"/>
    <s v="Cash"/>
    <x v="4"/>
    <s v="Pending"/>
    <x v="4"/>
    <s v="TRK50900547"/>
    <s v="50900547"/>
    <n v="4"/>
    <s v="SAVE10"/>
    <x v="0"/>
    <x v="0"/>
    <s v="Google"/>
    <x v="4"/>
    <n v="657.07"/>
    <n v="657.07"/>
    <n v="657.07"/>
    <s v="Customer_605"/>
    <x v="1"/>
    <n v="49"/>
    <x v="0"/>
    <x v="0"/>
    <n v="0.1"/>
    <n v="65.707000000000008"/>
    <n v="459.94900000000001"/>
    <n v="459.94900000000001"/>
    <n v="591.36300000000006"/>
    <n v="131.41400000000004"/>
    <n v="1.2857142857142858"/>
  </r>
  <r>
    <x v="604"/>
    <n v="200604"/>
    <d v="2025-06-22T00:00:00"/>
    <d v="2025-06-22T00:00:00"/>
    <n v="2025"/>
    <x v="5"/>
    <s v="Sunday"/>
    <s v="C99214"/>
    <n v="99214"/>
    <s v="Chair"/>
    <x v="3"/>
    <n v="3"/>
    <n v="32.619999999999997"/>
    <n v="32.619999999999997"/>
    <s v="252 Main St"/>
    <s v="252"/>
    <s v="Main St"/>
    <s v="Debit Card"/>
    <x v="0"/>
    <s v="Delivered"/>
    <x v="3"/>
    <s v="TRK81368481"/>
    <s v="81368481"/>
    <n v="6"/>
    <m/>
    <x v="2"/>
    <x v="1"/>
    <s v="Facebook"/>
    <x v="3"/>
    <n v="97.859999999999985"/>
    <n v="97.859999999999985"/>
    <n v="97.859999999999985"/>
    <s v="Customer_606"/>
    <x v="1"/>
    <n v="25"/>
    <x v="4"/>
    <x v="1"/>
    <n v="0"/>
    <n v="0"/>
    <n v="22.833999999999996"/>
    <n v="68.501999999999981"/>
    <n v="97.859999999999985"/>
    <n v="29.358000000000004"/>
    <n v="1.4285714285714288"/>
  </r>
  <r>
    <x v="605"/>
    <n v="200605"/>
    <d v="2024-05-10T00:00:00"/>
    <d v="2024-05-10T00:00:00"/>
    <n v="2024"/>
    <x v="4"/>
    <s v="Friday"/>
    <s v="C49605"/>
    <n v="49605"/>
    <s v="Monitor"/>
    <x v="0"/>
    <n v="2"/>
    <n v="228.91"/>
    <n v="228.91"/>
    <s v="892 Main St"/>
    <s v="892"/>
    <s v="Main St"/>
    <s v="Debit Card"/>
    <x v="0"/>
    <s v="Shipped"/>
    <x v="0"/>
    <s v="TRK95620066"/>
    <s v="95620066"/>
    <n v="4"/>
    <s v="SAVE10"/>
    <x v="0"/>
    <x v="0"/>
    <s v="Referral"/>
    <x v="1"/>
    <n v="457.82"/>
    <n v="457.82"/>
    <n v="457.82"/>
    <s v="Customer_607"/>
    <x v="1"/>
    <n v="23"/>
    <x v="4"/>
    <x v="0"/>
    <n v="0.1"/>
    <n v="45.782000000000004"/>
    <n v="160.23699999999999"/>
    <n v="320.47399999999999"/>
    <n v="412.03800000000001"/>
    <n v="91.564000000000021"/>
    <n v="1.2857142857142858"/>
  </r>
  <r>
    <x v="606"/>
    <n v="200606"/>
    <d v="2024-11-06T00:00:00"/>
    <d v="2024-11-06T00:00:00"/>
    <n v="2024"/>
    <x v="7"/>
    <s v="Wednesday"/>
    <s v="C85018"/>
    <n v="85018"/>
    <s v="Laptop"/>
    <x v="5"/>
    <n v="3"/>
    <n v="274.75"/>
    <n v="274.75"/>
    <s v="783 Main St"/>
    <s v="783"/>
    <s v="Main St"/>
    <s v="Cash"/>
    <x v="4"/>
    <s v="Cancelled"/>
    <x v="1"/>
    <s v="TRK54128886"/>
    <s v="54128886"/>
    <n v="3"/>
    <s v="SAVE10"/>
    <x v="0"/>
    <x v="0"/>
    <s v="Google"/>
    <x v="4"/>
    <n v="824.25"/>
    <n v="824.25"/>
    <n v="824.25"/>
    <s v="Customer_608"/>
    <x v="0"/>
    <n v="33"/>
    <x v="2"/>
    <x v="0"/>
    <n v="0.1"/>
    <n v="82.425000000000011"/>
    <n v="192.32499999999999"/>
    <n v="576.97499999999991"/>
    <n v="741.82500000000005"/>
    <n v="164.85000000000014"/>
    <n v="1.285714285714286"/>
  </r>
  <r>
    <x v="607"/>
    <n v="200607"/>
    <d v="2025-05-31T00:00:00"/>
    <d v="2025-05-31T00:00:00"/>
    <n v="2025"/>
    <x v="4"/>
    <s v="Saturday"/>
    <s v="C96434"/>
    <n v="96434"/>
    <s v="Printer"/>
    <x v="4"/>
    <n v="4"/>
    <n v="634.04999999999995"/>
    <n v="634.04999999999995"/>
    <s v="282 Main St"/>
    <s v="282"/>
    <s v="Main St"/>
    <s v="Cash"/>
    <x v="4"/>
    <s v="Shipped"/>
    <x v="0"/>
    <s v="TRK56730647"/>
    <s v="56730647"/>
    <n v="6"/>
    <s v="SAVE10"/>
    <x v="0"/>
    <x v="0"/>
    <s v="Google"/>
    <x v="4"/>
    <n v="2536.1999999999998"/>
    <n v="2536.1999999999998"/>
    <n v="2536.1999999999998"/>
    <s v="Customer_609"/>
    <x v="0"/>
    <n v="31"/>
    <x v="0"/>
    <x v="0"/>
    <n v="0.1"/>
    <n v="253.62"/>
    <n v="443.83499999999992"/>
    <n v="1775.3399999999997"/>
    <n v="2282.58"/>
    <n v="507.24000000000024"/>
    <n v="1.2857142857142858"/>
  </r>
  <r>
    <x v="608"/>
    <n v="200608"/>
    <d v="2024-07-24T00:00:00"/>
    <d v="2024-07-24T00:00:00"/>
    <n v="2024"/>
    <x v="10"/>
    <s v="Wednesday"/>
    <s v="C32956"/>
    <n v="32956"/>
    <s v="Laptop"/>
    <x v="5"/>
    <n v="5"/>
    <n v="543.16"/>
    <n v="543.16"/>
    <s v="788 Main St"/>
    <s v="788"/>
    <s v="Main St"/>
    <s v="Online"/>
    <x v="1"/>
    <s v="Cancelled"/>
    <x v="1"/>
    <s v="TRK73140103"/>
    <s v="73140103"/>
    <n v="6"/>
    <s v="SAVE10"/>
    <x v="0"/>
    <x v="0"/>
    <s v="Instagram"/>
    <x v="0"/>
    <n v="2715.8"/>
    <n v="2715.8"/>
    <n v="2715.7999999999997"/>
    <s v="Customer_610"/>
    <x v="0"/>
    <n v="56"/>
    <x v="3"/>
    <x v="0"/>
    <n v="0.1"/>
    <n v="271.58000000000004"/>
    <n v="380.21199999999993"/>
    <n v="1901.0599999999997"/>
    <n v="2444.2199999999998"/>
    <n v="543.16000000000008"/>
    <n v="1.2857142857142858"/>
  </r>
  <r>
    <x v="609"/>
    <n v="200609"/>
    <d v="2025-01-27T00:00:00"/>
    <d v="2025-01-27T00:00:00"/>
    <n v="2025"/>
    <x v="0"/>
    <s v="Monday"/>
    <s v="C41137"/>
    <n v="41137"/>
    <s v="Chair"/>
    <x v="3"/>
    <n v="3"/>
    <n v="449.13"/>
    <n v="449.13"/>
    <s v="809 Main St"/>
    <s v="809"/>
    <s v="Main St"/>
    <s v="Cash"/>
    <x v="4"/>
    <s v="Returned"/>
    <x v="2"/>
    <s v="TRK52732162"/>
    <s v="52732162"/>
    <n v="5"/>
    <s v="WINTER15"/>
    <x v="3"/>
    <x v="0"/>
    <s v="Referral"/>
    <x v="1"/>
    <n v="1347.39"/>
    <n v="1347.39"/>
    <n v="1347.3899999999999"/>
    <s v="Customer_611"/>
    <x v="1"/>
    <n v="43"/>
    <x v="1"/>
    <x v="1"/>
    <n v="0.15"/>
    <n v="202.10850000000002"/>
    <n v="314.39099999999996"/>
    <n v="943.17299999999989"/>
    <n v="1145.2814999999998"/>
    <n v="202.10849999999994"/>
    <n v="1.2142857142857142"/>
  </r>
  <r>
    <x v="610"/>
    <n v="200610"/>
    <d v="2024-06-16T00:00:00"/>
    <d v="2024-06-16T00:00:00"/>
    <n v="2024"/>
    <x v="5"/>
    <s v="Sunday"/>
    <s v="C60361"/>
    <n v="60361"/>
    <s v="Desk"/>
    <x v="6"/>
    <n v="5"/>
    <n v="389.62"/>
    <n v="389.62"/>
    <s v="623 Main St"/>
    <s v="623"/>
    <s v="Main St"/>
    <s v="Cash"/>
    <x v="4"/>
    <s v="Returned"/>
    <x v="2"/>
    <s v="TRK83566924"/>
    <s v="83566924"/>
    <n v="7"/>
    <s v="FREESHIP"/>
    <x v="1"/>
    <x v="0"/>
    <s v="Facebook"/>
    <x v="3"/>
    <n v="1948.1"/>
    <n v="1948.1"/>
    <n v="1948.1"/>
    <s v="Customer_612"/>
    <x v="1"/>
    <n v="43"/>
    <x v="2"/>
    <x v="1"/>
    <n v="0"/>
    <n v="0"/>
    <n v="272.73399999999998"/>
    <n v="1363.6699999999998"/>
    <n v="1948.1"/>
    <n v="584.43000000000006"/>
    <n v="1.4285714285714286"/>
  </r>
  <r>
    <x v="611"/>
    <n v="200611"/>
    <d v="2023-04-21T00:00:00"/>
    <d v="2023-04-21T00:00:00"/>
    <n v="2023"/>
    <x v="6"/>
    <s v="Friday"/>
    <s v="C36688"/>
    <n v="36688"/>
    <s v="Desk"/>
    <x v="6"/>
    <n v="1"/>
    <n v="305.17"/>
    <n v="305.17"/>
    <s v="700 Main St"/>
    <s v="700"/>
    <s v="Main St"/>
    <s v="Gift Card"/>
    <x v="3"/>
    <s v="Returned"/>
    <x v="2"/>
    <s v="TRK35720426"/>
    <s v="35720426"/>
    <n v="3"/>
    <s v="WINTER15"/>
    <x v="3"/>
    <x v="0"/>
    <s v="Referral"/>
    <x v="1"/>
    <n v="305.17"/>
    <n v="305.17"/>
    <n v="305.17"/>
    <s v="Customer_613"/>
    <x v="0"/>
    <n v="31"/>
    <x v="4"/>
    <x v="1"/>
    <n v="0.15"/>
    <n v="45.775500000000001"/>
    <n v="213.619"/>
    <n v="213.619"/>
    <n v="259.39449999999999"/>
    <n v="45.775499999999994"/>
    <n v="1.2142857142857142"/>
  </r>
  <r>
    <x v="612"/>
    <n v="200612"/>
    <d v="2023-06-02T00:00:00"/>
    <d v="2023-06-02T00:00:00"/>
    <n v="2023"/>
    <x v="5"/>
    <s v="Friday"/>
    <s v="C51811"/>
    <n v="51811"/>
    <s v="Chair"/>
    <x v="3"/>
    <n v="3"/>
    <n v="445.12"/>
    <n v="445.12"/>
    <s v="339 Main St"/>
    <s v="339"/>
    <s v="Main St"/>
    <s v="Gift Card"/>
    <x v="3"/>
    <s v="Cancelled"/>
    <x v="1"/>
    <s v="TRK82377939"/>
    <s v="82377939"/>
    <n v="8"/>
    <m/>
    <x v="2"/>
    <x v="1"/>
    <s v="Google"/>
    <x v="4"/>
    <n v="1335.36"/>
    <n v="1335.36"/>
    <n v="1335.3600000000001"/>
    <s v="Customer_614"/>
    <x v="1"/>
    <n v="49"/>
    <x v="3"/>
    <x v="1"/>
    <n v="0"/>
    <n v="0"/>
    <n v="311.584"/>
    <n v="934.75199999999995"/>
    <n v="1335.3600000000001"/>
    <n v="400.60800000000017"/>
    <n v="1.4285714285714288"/>
  </r>
  <r>
    <x v="613"/>
    <n v="200613"/>
    <d v="2024-12-19T00:00:00"/>
    <d v="2024-12-19T00:00:00"/>
    <n v="2024"/>
    <x v="8"/>
    <s v="Thursday"/>
    <s v="C62405"/>
    <n v="62405"/>
    <s v="Laptop"/>
    <x v="5"/>
    <n v="2"/>
    <n v="230.36"/>
    <n v="230.36"/>
    <s v="154 Main St"/>
    <s v="154"/>
    <s v="Main St"/>
    <s v="Online"/>
    <x v="1"/>
    <s v="Returned"/>
    <x v="2"/>
    <s v="TRK14721763"/>
    <s v="14721763"/>
    <n v="4"/>
    <s v="WINTER15"/>
    <x v="3"/>
    <x v="0"/>
    <s v="Email"/>
    <x v="2"/>
    <n v="460.72"/>
    <n v="460.72"/>
    <n v="460.72"/>
    <s v="Customer_615"/>
    <x v="1"/>
    <n v="28"/>
    <x v="5"/>
    <x v="0"/>
    <n v="0.15"/>
    <n v="69.108000000000004"/>
    <n v="161.25200000000001"/>
    <n v="322.50400000000002"/>
    <n v="391.61200000000002"/>
    <n v="69.108000000000004"/>
    <n v="1.2142857142857142"/>
  </r>
  <r>
    <x v="614"/>
    <n v="200614"/>
    <d v="2024-03-08T00:00:00"/>
    <d v="2024-03-08T00:00:00"/>
    <n v="2024"/>
    <x v="9"/>
    <s v="Friday"/>
    <s v="C77363"/>
    <n v="77363"/>
    <s v="Phone"/>
    <x v="1"/>
    <n v="1"/>
    <n v="96.81"/>
    <n v="96.81"/>
    <s v="807 Main St"/>
    <s v="807"/>
    <s v="Main St"/>
    <s v="Gift Card"/>
    <x v="3"/>
    <s v="Cancelled"/>
    <x v="1"/>
    <s v="TRK12439827"/>
    <s v="12439827"/>
    <n v="3"/>
    <m/>
    <x v="2"/>
    <x v="1"/>
    <s v="Referral"/>
    <x v="1"/>
    <n v="96.81"/>
    <n v="96.81"/>
    <n v="96.81"/>
    <s v="Customer_616"/>
    <x v="1"/>
    <n v="44"/>
    <x v="4"/>
    <x v="0"/>
    <n v="0"/>
    <n v="0"/>
    <n v="67.766999999999996"/>
    <n v="67.766999999999996"/>
    <n v="96.81"/>
    <n v="29.043000000000006"/>
    <n v="1.4285714285714286"/>
  </r>
  <r>
    <x v="615"/>
    <n v="200615"/>
    <d v="2025-03-07T00:00:00"/>
    <d v="2025-03-07T00:00:00"/>
    <n v="2025"/>
    <x v="9"/>
    <s v="Friday"/>
    <s v="C97218"/>
    <n v="97218"/>
    <s v="Monitor"/>
    <x v="0"/>
    <n v="5"/>
    <n v="460.14"/>
    <n v="460.14"/>
    <s v="252 Main St"/>
    <s v="252"/>
    <s v="Main St"/>
    <s v="Credit Card"/>
    <x v="2"/>
    <s v="Returned"/>
    <x v="2"/>
    <s v="TRK52632065"/>
    <s v="52632065"/>
    <n v="10"/>
    <s v="WINTER15"/>
    <x v="3"/>
    <x v="0"/>
    <s v="Facebook"/>
    <x v="3"/>
    <n v="2300.6999999999998"/>
    <n v="2300.6999999999998"/>
    <n v="2300.6999999999998"/>
    <s v="Customer_617"/>
    <x v="1"/>
    <n v="60"/>
    <x v="2"/>
    <x v="0"/>
    <n v="0.15"/>
    <n v="345.10499999999996"/>
    <n v="322.09799999999996"/>
    <n v="1610.4899999999998"/>
    <n v="1955.5949999999998"/>
    <n v="345.10500000000002"/>
    <n v="1.2142857142857144"/>
  </r>
  <r>
    <x v="616"/>
    <n v="200616"/>
    <d v="2024-10-17T00:00:00"/>
    <d v="2024-10-17T00:00:00"/>
    <n v="2024"/>
    <x v="3"/>
    <s v="Thursday"/>
    <s v="C43919"/>
    <n v="43919"/>
    <s v="Tablet"/>
    <x v="2"/>
    <n v="3"/>
    <n v="601.6"/>
    <n v="601.6"/>
    <s v="984 Main St"/>
    <s v="984"/>
    <s v="Main St"/>
    <s v="Credit Card"/>
    <x v="2"/>
    <s v="Cancelled"/>
    <x v="1"/>
    <s v="TRK73113192"/>
    <s v="73113192"/>
    <n v="7"/>
    <s v="SAVE10"/>
    <x v="0"/>
    <x v="0"/>
    <s v="Facebook"/>
    <x v="3"/>
    <n v="1804.8"/>
    <n v="1804.8"/>
    <n v="1804.8000000000002"/>
    <s v="Customer_618"/>
    <x v="1"/>
    <n v="38"/>
    <x v="4"/>
    <x v="0"/>
    <n v="0.1"/>
    <n v="180.48000000000002"/>
    <n v="421.12"/>
    <n v="1263.3600000000001"/>
    <n v="1624.3200000000002"/>
    <n v="360.96000000000004"/>
    <n v="1.2857142857142858"/>
  </r>
  <r>
    <x v="617"/>
    <n v="200617"/>
    <d v="2024-02-08T00:00:00"/>
    <d v="2024-02-08T00:00:00"/>
    <n v="2024"/>
    <x v="2"/>
    <s v="Thursday"/>
    <s v="C57093"/>
    <n v="57093"/>
    <s v="Tablet"/>
    <x v="2"/>
    <n v="3"/>
    <n v="184.47"/>
    <n v="184.47"/>
    <s v="834 Main St"/>
    <s v="834"/>
    <s v="Main St"/>
    <s v="Online"/>
    <x v="1"/>
    <s v="Cancelled"/>
    <x v="1"/>
    <s v="TRK75469057"/>
    <s v="75469057"/>
    <n v="4"/>
    <m/>
    <x v="2"/>
    <x v="1"/>
    <s v="Referral"/>
    <x v="1"/>
    <n v="553.41"/>
    <n v="553.41"/>
    <n v="553.41"/>
    <s v="Customer_619"/>
    <x v="0"/>
    <n v="53"/>
    <x v="2"/>
    <x v="0"/>
    <n v="0"/>
    <n v="0"/>
    <n v="129.12899999999999"/>
    <n v="387.38699999999994"/>
    <n v="553.41"/>
    <n v="166.02300000000002"/>
    <n v="1.4285714285714286"/>
  </r>
  <r>
    <x v="618"/>
    <n v="200618"/>
    <d v="2024-09-03T00:00:00"/>
    <d v="2024-09-03T00:00:00"/>
    <n v="2024"/>
    <x v="11"/>
    <s v="Tuesday"/>
    <s v="C50565"/>
    <n v="50565"/>
    <s v="Tablet"/>
    <x v="2"/>
    <n v="1"/>
    <n v="411.34"/>
    <n v="411.34"/>
    <s v="399 Main St"/>
    <s v="399"/>
    <s v="Main St"/>
    <s v="Debit Card"/>
    <x v="0"/>
    <s v="Returned"/>
    <x v="2"/>
    <s v="TRK97981418"/>
    <s v="97981418"/>
    <n v="5"/>
    <m/>
    <x v="2"/>
    <x v="1"/>
    <s v="Instagram"/>
    <x v="0"/>
    <n v="411.34"/>
    <n v="411.34"/>
    <n v="411.34"/>
    <s v="Customer_620"/>
    <x v="1"/>
    <n v="22"/>
    <x v="1"/>
    <x v="0"/>
    <n v="0"/>
    <n v="0"/>
    <n v="287.93799999999999"/>
    <n v="287.93799999999999"/>
    <n v="411.34"/>
    <n v="123.40199999999999"/>
    <n v="1.4285714285714286"/>
  </r>
  <r>
    <x v="619"/>
    <n v="200619"/>
    <d v="2024-07-16T00:00:00"/>
    <d v="2024-07-16T00:00:00"/>
    <n v="2024"/>
    <x v="10"/>
    <s v="Tuesday"/>
    <s v="C38845"/>
    <n v="38845"/>
    <s v="Laptop"/>
    <x v="5"/>
    <n v="1"/>
    <n v="532.89"/>
    <n v="532.89"/>
    <s v="764 Main St"/>
    <s v="764"/>
    <s v="Main St"/>
    <s v="Gift Card"/>
    <x v="3"/>
    <s v="Pending"/>
    <x v="4"/>
    <s v="TRK47637374"/>
    <s v="47637374"/>
    <n v="2"/>
    <m/>
    <x v="2"/>
    <x v="1"/>
    <s v="Referral"/>
    <x v="1"/>
    <n v="532.89"/>
    <n v="532.89"/>
    <n v="532.89"/>
    <s v="Customer_621"/>
    <x v="1"/>
    <n v="29"/>
    <x v="0"/>
    <x v="0"/>
    <n v="0"/>
    <n v="0"/>
    <n v="373.02299999999997"/>
    <n v="373.02299999999997"/>
    <n v="532.89"/>
    <n v="159.86700000000002"/>
    <n v="1.4285714285714286"/>
  </r>
  <r>
    <x v="620"/>
    <n v="200620"/>
    <d v="2024-03-27T00:00:00"/>
    <d v="2024-03-27T00:00:00"/>
    <n v="2024"/>
    <x v="9"/>
    <s v="Wednesday"/>
    <s v="C84834"/>
    <n v="84834"/>
    <s v="Tablet"/>
    <x v="2"/>
    <n v="3"/>
    <n v="136.34"/>
    <n v="136.34"/>
    <s v="866 Main St"/>
    <s v="866"/>
    <s v="Main St"/>
    <s v="Debit Card"/>
    <x v="0"/>
    <s v="Returned"/>
    <x v="2"/>
    <s v="TRK90136001"/>
    <s v="90136001"/>
    <n v="8"/>
    <s v="SAVE10"/>
    <x v="0"/>
    <x v="0"/>
    <s v="Referral"/>
    <x v="1"/>
    <n v="409.02"/>
    <n v="409.02"/>
    <n v="409.02"/>
    <s v="Customer_622"/>
    <x v="1"/>
    <n v="48"/>
    <x v="3"/>
    <x v="0"/>
    <n v="0.1"/>
    <n v="40.902000000000001"/>
    <n v="95.438000000000002"/>
    <n v="286.31400000000002"/>
    <n v="368.11799999999999"/>
    <n v="81.803999999999974"/>
    <n v="1.2857142857142856"/>
  </r>
  <r>
    <x v="621"/>
    <n v="200621"/>
    <d v="2023-10-22T00:00:00"/>
    <d v="2023-10-22T00:00:00"/>
    <n v="2023"/>
    <x v="3"/>
    <s v="Sunday"/>
    <s v="C37455"/>
    <n v="37455"/>
    <s v="Phone"/>
    <x v="1"/>
    <n v="5"/>
    <n v="476.01"/>
    <n v="476.01"/>
    <s v="146 Main St"/>
    <s v="146"/>
    <s v="Main St"/>
    <s v="Credit Card"/>
    <x v="2"/>
    <s v="Delivered"/>
    <x v="3"/>
    <s v="TRK82685594"/>
    <s v="82685594"/>
    <n v="7"/>
    <s v="WINTER15"/>
    <x v="3"/>
    <x v="0"/>
    <s v="Google"/>
    <x v="4"/>
    <n v="2380.0500000000002"/>
    <n v="2380.0500000000002"/>
    <n v="2380.0500000000002"/>
    <s v="Customer_623"/>
    <x v="0"/>
    <n v="37"/>
    <x v="3"/>
    <x v="0"/>
    <n v="0.15"/>
    <n v="357.00749999999999"/>
    <n v="333.20699999999999"/>
    <n v="1666.0349999999999"/>
    <n v="2023.0425000000002"/>
    <n v="357.00750000000039"/>
    <n v="1.2142857142857146"/>
  </r>
  <r>
    <x v="622"/>
    <n v="200622"/>
    <d v="2024-11-02T00:00:00"/>
    <d v="2024-11-02T00:00:00"/>
    <n v="2024"/>
    <x v="7"/>
    <s v="Saturday"/>
    <s v="C27078"/>
    <n v="27078"/>
    <s v="Desk"/>
    <x v="6"/>
    <n v="5"/>
    <n v="236.38"/>
    <n v="236.38"/>
    <s v="128 Main St"/>
    <s v="128"/>
    <s v="Main St"/>
    <s v="Credit Card"/>
    <x v="2"/>
    <s v="Returned"/>
    <x v="2"/>
    <s v="TRK89314307"/>
    <s v="89314307"/>
    <n v="7"/>
    <m/>
    <x v="2"/>
    <x v="1"/>
    <s v="Facebook"/>
    <x v="3"/>
    <n v="1181.9000000000001"/>
    <n v="1181.9000000000001"/>
    <n v="1181.9000000000001"/>
    <s v="Customer_624"/>
    <x v="0"/>
    <n v="23"/>
    <x v="0"/>
    <x v="1"/>
    <n v="0"/>
    <n v="0"/>
    <n v="165.46599999999998"/>
    <n v="827.32999999999993"/>
    <n v="1181.9000000000001"/>
    <n v="354.57000000000016"/>
    <n v="1.4285714285714288"/>
  </r>
  <r>
    <x v="623"/>
    <n v="200623"/>
    <d v="2023-06-16T00:00:00"/>
    <d v="2023-06-16T00:00:00"/>
    <n v="2023"/>
    <x v="5"/>
    <s v="Friday"/>
    <s v="C91941"/>
    <n v="91941"/>
    <s v="Printer"/>
    <x v="4"/>
    <n v="3"/>
    <n v="396"/>
    <n v="396"/>
    <s v="269 Main St"/>
    <s v="269"/>
    <s v="Main St"/>
    <s v="Gift Card"/>
    <x v="3"/>
    <s v="Cancelled"/>
    <x v="1"/>
    <s v="TRK21330732"/>
    <s v="21330732"/>
    <n v="4"/>
    <s v="FREESHIP"/>
    <x v="1"/>
    <x v="0"/>
    <s v="Instagram"/>
    <x v="0"/>
    <n v="1188"/>
    <n v="1188"/>
    <n v="1188"/>
    <s v="Customer_625"/>
    <x v="0"/>
    <n v="20"/>
    <x v="1"/>
    <x v="0"/>
    <n v="0"/>
    <n v="0"/>
    <n v="277.2"/>
    <n v="831.59999999999991"/>
    <n v="1188"/>
    <n v="356.40000000000009"/>
    <n v="1.4285714285714288"/>
  </r>
  <r>
    <x v="624"/>
    <n v="200624"/>
    <d v="2024-01-16T00:00:00"/>
    <d v="2024-01-16T00:00:00"/>
    <n v="2024"/>
    <x v="0"/>
    <s v="Tuesday"/>
    <s v="C25967"/>
    <n v="25967"/>
    <s v="Tablet"/>
    <x v="2"/>
    <n v="5"/>
    <n v="341.96"/>
    <n v="341.96"/>
    <s v="747 Main St"/>
    <s v="747"/>
    <s v="Main St"/>
    <s v="Debit Card"/>
    <x v="0"/>
    <s v="Delivered"/>
    <x v="3"/>
    <s v="TRK88559278"/>
    <s v="88559278"/>
    <n v="6"/>
    <m/>
    <x v="2"/>
    <x v="1"/>
    <s v="Email"/>
    <x v="2"/>
    <n v="1709.8"/>
    <n v="1709.8"/>
    <n v="1709.8"/>
    <s v="Customer_626"/>
    <x v="0"/>
    <n v="18"/>
    <x v="4"/>
    <x v="0"/>
    <n v="0"/>
    <n v="0"/>
    <n v="239.37199999999996"/>
    <n v="1196.8599999999997"/>
    <n v="1709.8"/>
    <n v="512.94000000000028"/>
    <n v="1.4285714285714288"/>
  </r>
  <r>
    <x v="625"/>
    <n v="200625"/>
    <d v="2023-09-24T00:00:00"/>
    <d v="2023-09-24T00:00:00"/>
    <n v="2023"/>
    <x v="11"/>
    <s v="Sunday"/>
    <s v="C22123"/>
    <n v="22123"/>
    <s v="Tablet"/>
    <x v="2"/>
    <n v="1"/>
    <n v="672.89"/>
    <n v="672.89"/>
    <s v="519 Main St"/>
    <s v="519"/>
    <s v="Main St"/>
    <s v="Credit Card"/>
    <x v="2"/>
    <s v="Pending"/>
    <x v="4"/>
    <s v="TRK43250279"/>
    <s v="43250279"/>
    <n v="1"/>
    <s v="WINTER15"/>
    <x v="3"/>
    <x v="0"/>
    <s v="Email"/>
    <x v="2"/>
    <n v="672.89"/>
    <n v="672.89"/>
    <n v="672.89"/>
    <s v="Customer_627"/>
    <x v="0"/>
    <n v="58"/>
    <x v="3"/>
    <x v="0"/>
    <n v="0.15"/>
    <n v="100.9335"/>
    <n v="471.02299999999997"/>
    <n v="471.02299999999997"/>
    <n v="571.95650000000001"/>
    <n v="100.93350000000004"/>
    <n v="1.2142857142857144"/>
  </r>
  <r>
    <x v="626"/>
    <n v="200626"/>
    <d v="2024-03-01T00:00:00"/>
    <d v="2024-03-01T00:00:00"/>
    <n v="2024"/>
    <x v="9"/>
    <s v="Friday"/>
    <s v="C45671"/>
    <n v="45671"/>
    <s v="Tablet"/>
    <x v="2"/>
    <n v="2"/>
    <n v="657.48"/>
    <n v="657.48"/>
    <s v="769 Main St"/>
    <s v="769"/>
    <s v="Main St"/>
    <s v="Online"/>
    <x v="1"/>
    <s v="Shipped"/>
    <x v="0"/>
    <s v="TRK18179773"/>
    <s v="18179773"/>
    <n v="5"/>
    <s v="SAVE10"/>
    <x v="0"/>
    <x v="0"/>
    <s v="Referral"/>
    <x v="1"/>
    <n v="1314.96"/>
    <n v="1314.96"/>
    <n v="1314.96"/>
    <s v="Customer_628"/>
    <x v="1"/>
    <n v="30"/>
    <x v="0"/>
    <x v="0"/>
    <n v="0.1"/>
    <n v="131.49600000000001"/>
    <n v="460.23599999999999"/>
    <n v="920.47199999999998"/>
    <n v="1183.4639999999999"/>
    <n v="262.99199999999996"/>
    <n v="1.2857142857142856"/>
  </r>
  <r>
    <x v="627"/>
    <n v="200627"/>
    <d v="2023-08-06T00:00:00"/>
    <d v="2023-08-06T00:00:00"/>
    <n v="2023"/>
    <x v="1"/>
    <s v="Sunday"/>
    <s v="C53334"/>
    <n v="53334"/>
    <s v="Chair"/>
    <x v="3"/>
    <n v="3"/>
    <n v="498.68"/>
    <n v="498.68"/>
    <s v="879 Main St"/>
    <s v="879"/>
    <s v="Main St"/>
    <s v="Online"/>
    <x v="1"/>
    <s v="Returned"/>
    <x v="2"/>
    <s v="TRK31724421"/>
    <s v="31724421"/>
    <n v="4"/>
    <s v="FREESHIP"/>
    <x v="1"/>
    <x v="0"/>
    <s v="Email"/>
    <x v="2"/>
    <n v="1496.04"/>
    <n v="1496.04"/>
    <n v="1496.04"/>
    <s v="Customer_629"/>
    <x v="0"/>
    <n v="33"/>
    <x v="3"/>
    <x v="1"/>
    <n v="0"/>
    <n v="0"/>
    <n v="349.07599999999996"/>
    <n v="1047.2279999999998"/>
    <n v="1496.04"/>
    <n v="448.81200000000013"/>
    <n v="1.4285714285714288"/>
  </r>
  <r>
    <x v="628"/>
    <n v="200628"/>
    <d v="2023-03-26T00:00:00"/>
    <d v="2023-03-26T00:00:00"/>
    <n v="2023"/>
    <x v="9"/>
    <s v="Sunday"/>
    <s v="C18717"/>
    <n v="18717"/>
    <s v="Printer"/>
    <x v="4"/>
    <n v="5"/>
    <n v="558.63"/>
    <n v="558.63"/>
    <s v="861 Main St"/>
    <s v="861"/>
    <s v="Main St"/>
    <s v="Cash"/>
    <x v="4"/>
    <s v="Pending"/>
    <x v="4"/>
    <s v="TRK58568806"/>
    <s v="58568806"/>
    <n v="8"/>
    <s v="FREESHIP"/>
    <x v="1"/>
    <x v="0"/>
    <s v="Referral"/>
    <x v="1"/>
    <n v="2793.15"/>
    <n v="2793.15"/>
    <n v="2793.15"/>
    <s v="Customer_630"/>
    <x v="1"/>
    <n v="50"/>
    <x v="1"/>
    <x v="0"/>
    <n v="0"/>
    <n v="0"/>
    <n v="391.041"/>
    <n v="1955.2049999999999"/>
    <n v="2793.15"/>
    <n v="837.94500000000016"/>
    <n v="1.4285714285714286"/>
  </r>
  <r>
    <x v="629"/>
    <n v="200629"/>
    <d v="2023-07-07T00:00:00"/>
    <d v="2023-07-07T00:00:00"/>
    <n v="2023"/>
    <x v="10"/>
    <s v="Friday"/>
    <s v="C50137"/>
    <n v="50137"/>
    <s v="Phone"/>
    <x v="1"/>
    <n v="3"/>
    <n v="19.73"/>
    <n v="19.73"/>
    <s v="840 Main St"/>
    <s v="840"/>
    <s v="Main St"/>
    <s v="Online"/>
    <x v="1"/>
    <s v="Pending"/>
    <x v="4"/>
    <s v="TRK91836131"/>
    <s v="91836131"/>
    <n v="3"/>
    <m/>
    <x v="2"/>
    <x v="1"/>
    <s v="Referral"/>
    <x v="1"/>
    <n v="59.19"/>
    <n v="59.19"/>
    <n v="59.19"/>
    <s v="Customer_631"/>
    <x v="1"/>
    <n v="35"/>
    <x v="1"/>
    <x v="0"/>
    <n v="0"/>
    <n v="0"/>
    <n v="13.811"/>
    <n v="41.433"/>
    <n v="59.19"/>
    <n v="17.756999999999998"/>
    <n v="1.4285714285714286"/>
  </r>
  <r>
    <x v="630"/>
    <n v="200630"/>
    <d v="2023-06-23T00:00:00"/>
    <d v="2023-06-23T00:00:00"/>
    <n v="2023"/>
    <x v="5"/>
    <s v="Friday"/>
    <s v="C51481"/>
    <n v="51481"/>
    <s v="Monitor"/>
    <x v="0"/>
    <n v="5"/>
    <n v="248.84"/>
    <n v="248.84"/>
    <s v="140 Main St"/>
    <s v="140"/>
    <s v="Main St"/>
    <s v="Debit Card"/>
    <x v="0"/>
    <s v="Cancelled"/>
    <x v="1"/>
    <s v="TRK33437701"/>
    <s v="33437701"/>
    <n v="10"/>
    <m/>
    <x v="2"/>
    <x v="1"/>
    <s v="Instagram"/>
    <x v="0"/>
    <n v="1244.2"/>
    <n v="1244.2"/>
    <n v="1244.2"/>
    <s v="Customer_632"/>
    <x v="0"/>
    <n v="57"/>
    <x v="5"/>
    <x v="0"/>
    <n v="0"/>
    <n v="0"/>
    <n v="174.18799999999999"/>
    <n v="870.93999999999994"/>
    <n v="1244.2"/>
    <n v="373.2600000000001"/>
    <n v="1.4285714285714288"/>
  </r>
  <r>
    <x v="631"/>
    <n v="200631"/>
    <d v="2024-08-31T00:00:00"/>
    <d v="2024-08-31T00:00:00"/>
    <n v="2024"/>
    <x v="1"/>
    <s v="Saturday"/>
    <s v="C99128"/>
    <n v="99128"/>
    <s v="Chair"/>
    <x v="3"/>
    <n v="3"/>
    <n v="46.11"/>
    <n v="46.11"/>
    <s v="360 Main St"/>
    <s v="360"/>
    <s v="Main St"/>
    <s v="Gift Card"/>
    <x v="3"/>
    <s v="Returned"/>
    <x v="2"/>
    <s v="TRK32426808"/>
    <s v="32426808"/>
    <n v="5"/>
    <s v="WINTER15"/>
    <x v="3"/>
    <x v="0"/>
    <s v="Referral"/>
    <x v="1"/>
    <n v="138.33000000000001"/>
    <n v="138.33000000000001"/>
    <n v="138.32999999999998"/>
    <s v="Customer_633"/>
    <x v="1"/>
    <n v="55"/>
    <x v="0"/>
    <x v="1"/>
    <n v="0.15"/>
    <n v="20.749500000000001"/>
    <n v="32.277000000000001"/>
    <n v="96.831000000000003"/>
    <n v="117.58049999999999"/>
    <n v="20.749499999999983"/>
    <n v="1.2142857142857142"/>
  </r>
  <r>
    <x v="632"/>
    <n v="200632"/>
    <d v="2023-05-02T00:00:00"/>
    <d v="2023-05-02T00:00:00"/>
    <n v="2023"/>
    <x v="4"/>
    <s v="Tuesday"/>
    <s v="C67260"/>
    <n v="67260"/>
    <s v="Laptop"/>
    <x v="5"/>
    <n v="5"/>
    <n v="678.16"/>
    <n v="678.16"/>
    <s v="463 Main St"/>
    <s v="463"/>
    <s v="Main St"/>
    <s v="Gift Card"/>
    <x v="3"/>
    <s v="Delivered"/>
    <x v="3"/>
    <s v="TRK38229104"/>
    <s v="38229104"/>
    <n v="7"/>
    <s v="WINTER15"/>
    <x v="3"/>
    <x v="0"/>
    <s v="Facebook"/>
    <x v="3"/>
    <n v="3390.8"/>
    <n v="3390.8"/>
    <n v="3390.7999999999997"/>
    <s v="Customer_634"/>
    <x v="1"/>
    <n v="59"/>
    <x v="3"/>
    <x v="0"/>
    <n v="0.15"/>
    <n v="508.62"/>
    <n v="474.71199999999993"/>
    <n v="2373.5599999999995"/>
    <n v="2882.18"/>
    <n v="508.62000000000035"/>
    <n v="1.2142857142857144"/>
  </r>
  <r>
    <x v="633"/>
    <n v="200633"/>
    <d v="2024-04-10T00:00:00"/>
    <d v="2024-04-10T00:00:00"/>
    <n v="2024"/>
    <x v="6"/>
    <s v="Wednesday"/>
    <s v="C79533"/>
    <n v="79533"/>
    <s v="Laptop"/>
    <x v="5"/>
    <n v="5"/>
    <n v="601.72"/>
    <n v="601.72"/>
    <s v="921 Main St"/>
    <s v="921"/>
    <s v="Main St"/>
    <s v="Gift Card"/>
    <x v="3"/>
    <s v="Cancelled"/>
    <x v="1"/>
    <s v="TRK54711422"/>
    <s v="54711422"/>
    <n v="5"/>
    <s v="WINTER15"/>
    <x v="3"/>
    <x v="0"/>
    <s v="Instagram"/>
    <x v="0"/>
    <n v="3008.6"/>
    <n v="3008.6"/>
    <n v="3008.6000000000004"/>
    <s v="Customer_635"/>
    <x v="0"/>
    <n v="26"/>
    <x v="2"/>
    <x v="0"/>
    <n v="0.15"/>
    <n v="451.28999999999996"/>
    <n v="421.20400000000001"/>
    <n v="2106.02"/>
    <n v="2557.3100000000004"/>
    <n v="451.29000000000042"/>
    <n v="1.2142857142857144"/>
  </r>
  <r>
    <x v="634"/>
    <n v="200634"/>
    <d v="2024-04-25T00:00:00"/>
    <d v="2024-04-25T00:00:00"/>
    <n v="2024"/>
    <x v="6"/>
    <s v="Thursday"/>
    <s v="C66906"/>
    <n v="66906"/>
    <s v="Printer"/>
    <x v="4"/>
    <n v="2"/>
    <n v="259.32"/>
    <n v="259.32"/>
    <s v="117 Main St"/>
    <s v="117"/>
    <s v="Main St"/>
    <s v="Gift Card"/>
    <x v="3"/>
    <s v="Delivered"/>
    <x v="3"/>
    <s v="TRK31633755"/>
    <s v="31633755"/>
    <n v="2"/>
    <s v="WINTER15"/>
    <x v="3"/>
    <x v="0"/>
    <s v="Referral"/>
    <x v="1"/>
    <n v="518.64"/>
    <n v="518.64"/>
    <n v="518.64"/>
    <s v="Customer_636"/>
    <x v="1"/>
    <n v="32"/>
    <x v="5"/>
    <x v="0"/>
    <n v="0.15"/>
    <n v="77.795999999999992"/>
    <n v="181.52399999999997"/>
    <n v="363.04799999999994"/>
    <n v="440.84399999999999"/>
    <n v="77.796000000000049"/>
    <n v="1.2142857142857144"/>
  </r>
  <r>
    <x v="635"/>
    <n v="200635"/>
    <d v="2023-12-13T00:00:00"/>
    <d v="2023-12-13T00:00:00"/>
    <n v="2023"/>
    <x v="8"/>
    <s v="Wednesday"/>
    <s v="C12818"/>
    <n v="12818"/>
    <s v="Chair"/>
    <x v="3"/>
    <n v="3"/>
    <n v="63.68"/>
    <n v="63.68"/>
    <s v="434 Main St"/>
    <s v="434"/>
    <s v="Main St"/>
    <s v="Cash"/>
    <x v="4"/>
    <s v="Returned"/>
    <x v="2"/>
    <s v="TRK40879983"/>
    <s v="40879983"/>
    <n v="6"/>
    <m/>
    <x v="2"/>
    <x v="1"/>
    <s v="Facebook"/>
    <x v="3"/>
    <n v="191.04"/>
    <n v="191.04"/>
    <n v="191.04"/>
    <s v="Customer_637"/>
    <x v="0"/>
    <n v="19"/>
    <x v="1"/>
    <x v="1"/>
    <n v="0"/>
    <n v="0"/>
    <n v="44.576000000000001"/>
    <n v="133.72800000000001"/>
    <n v="191.04"/>
    <n v="57.311999999999983"/>
    <n v="1.4285714285714284"/>
  </r>
  <r>
    <x v="636"/>
    <n v="200636"/>
    <d v="2023-10-05T00:00:00"/>
    <d v="2023-10-05T00:00:00"/>
    <n v="2023"/>
    <x v="3"/>
    <s v="Thursday"/>
    <s v="C60384"/>
    <n v="60384"/>
    <s v="Laptop"/>
    <x v="5"/>
    <n v="4"/>
    <n v="371.07"/>
    <n v="371.07"/>
    <s v="336 Main St"/>
    <s v="336"/>
    <s v="Main St"/>
    <s v="Cash"/>
    <x v="4"/>
    <s v="Cancelled"/>
    <x v="1"/>
    <s v="TRK92080037"/>
    <s v="92080037"/>
    <n v="7"/>
    <s v="WINTER15"/>
    <x v="3"/>
    <x v="0"/>
    <s v="Facebook"/>
    <x v="3"/>
    <n v="1484.28"/>
    <n v="1484.28"/>
    <n v="1484.28"/>
    <s v="Customer_638"/>
    <x v="0"/>
    <n v="59"/>
    <x v="5"/>
    <x v="0"/>
    <n v="0.15"/>
    <n v="222.642"/>
    <n v="259.74899999999997"/>
    <n v="1038.9959999999999"/>
    <n v="1261.6379999999999"/>
    <n v="222.64200000000005"/>
    <n v="1.2142857142857144"/>
  </r>
  <r>
    <x v="637"/>
    <n v="200637"/>
    <d v="2024-09-29T00:00:00"/>
    <d v="2024-09-29T00:00:00"/>
    <n v="2024"/>
    <x v="11"/>
    <s v="Sunday"/>
    <s v="C92294"/>
    <n v="92294"/>
    <s v="Chair"/>
    <x v="3"/>
    <n v="4"/>
    <n v="306.35000000000002"/>
    <n v="306.35000000000002"/>
    <s v="784 Main St"/>
    <s v="784"/>
    <s v="Main St"/>
    <s v="Gift Card"/>
    <x v="3"/>
    <s v="Shipped"/>
    <x v="0"/>
    <s v="TRK23585765"/>
    <s v="23585765"/>
    <n v="7"/>
    <s v="WINTER15"/>
    <x v="3"/>
    <x v="0"/>
    <s v="Referral"/>
    <x v="1"/>
    <n v="1225.4000000000001"/>
    <n v="1225.4000000000001"/>
    <n v="1225.4000000000001"/>
    <s v="Customer_639"/>
    <x v="0"/>
    <n v="49"/>
    <x v="5"/>
    <x v="1"/>
    <n v="0.15"/>
    <n v="183.81"/>
    <n v="214.44499999999999"/>
    <n v="857.78"/>
    <n v="1041.5900000000001"/>
    <n v="183.81000000000017"/>
    <n v="1.2142857142857144"/>
  </r>
  <r>
    <x v="638"/>
    <n v="200638"/>
    <d v="2023-10-15T00:00:00"/>
    <d v="2023-10-15T00:00:00"/>
    <n v="2023"/>
    <x v="3"/>
    <s v="Sunday"/>
    <s v="C66840"/>
    <n v="66840"/>
    <s v="Tablet"/>
    <x v="2"/>
    <n v="4"/>
    <n v="578.27"/>
    <n v="578.27"/>
    <s v="547 Main St"/>
    <s v="547"/>
    <s v="Main St"/>
    <s v="Online"/>
    <x v="1"/>
    <s v="Delivered"/>
    <x v="3"/>
    <s v="TRK76929637"/>
    <s v="76929637"/>
    <n v="9"/>
    <s v="WINTER15"/>
    <x v="3"/>
    <x v="0"/>
    <s v="Email"/>
    <x v="2"/>
    <n v="2313.08"/>
    <n v="2313.08"/>
    <n v="2313.08"/>
    <s v="Customer_640"/>
    <x v="1"/>
    <n v="26"/>
    <x v="4"/>
    <x v="0"/>
    <n v="0.15"/>
    <n v="346.96199999999999"/>
    <n v="404.78899999999999"/>
    <n v="1619.1559999999999"/>
    <n v="1966.1179999999999"/>
    <n v="346.96199999999999"/>
    <n v="1.2142857142857142"/>
  </r>
  <r>
    <x v="639"/>
    <n v="200639"/>
    <d v="2023-01-20T00:00:00"/>
    <d v="2023-01-20T00:00:00"/>
    <n v="2023"/>
    <x v="0"/>
    <s v="Friday"/>
    <s v="C22534"/>
    <n v="22534"/>
    <s v="Chair"/>
    <x v="3"/>
    <n v="1"/>
    <n v="529.19000000000005"/>
    <n v="529.19000000000005"/>
    <s v="391 Main St"/>
    <s v="391"/>
    <s v="Main St"/>
    <s v="Cash"/>
    <x v="4"/>
    <s v="Cancelled"/>
    <x v="1"/>
    <s v="TRK17415798"/>
    <s v="17415798"/>
    <n v="5"/>
    <m/>
    <x v="2"/>
    <x v="1"/>
    <s v="Referral"/>
    <x v="1"/>
    <n v="529.19000000000005"/>
    <n v="529.19000000000005"/>
    <n v="529.19000000000005"/>
    <s v="Customer_641"/>
    <x v="1"/>
    <n v="33"/>
    <x v="1"/>
    <x v="1"/>
    <n v="0"/>
    <n v="0"/>
    <n v="370.43299999999999"/>
    <n v="370.43299999999999"/>
    <n v="529.19000000000005"/>
    <n v="158.75700000000006"/>
    <n v="1.4285714285714288"/>
  </r>
  <r>
    <x v="640"/>
    <n v="200640"/>
    <d v="2024-02-27T00:00:00"/>
    <d v="2024-02-27T00:00:00"/>
    <n v="2024"/>
    <x v="2"/>
    <s v="Tuesday"/>
    <s v="C46509"/>
    <n v="46509"/>
    <s v="Chair"/>
    <x v="3"/>
    <n v="2"/>
    <n v="587.49"/>
    <n v="587.49"/>
    <s v="647 Main St"/>
    <s v="647"/>
    <s v="Main St"/>
    <s v="Gift Card"/>
    <x v="3"/>
    <s v="Returned"/>
    <x v="2"/>
    <s v="TRK24241664"/>
    <s v="24241664"/>
    <n v="6"/>
    <s v="SAVE10"/>
    <x v="0"/>
    <x v="0"/>
    <s v="Referral"/>
    <x v="1"/>
    <n v="1174.98"/>
    <n v="1174.98"/>
    <n v="1174.98"/>
    <s v="Customer_642"/>
    <x v="1"/>
    <n v="40"/>
    <x v="1"/>
    <x v="1"/>
    <n v="0.1"/>
    <n v="117.498"/>
    <n v="411.24299999999999"/>
    <n v="822.48599999999999"/>
    <n v="1057.482"/>
    <n v="234.99599999999998"/>
    <n v="1.2857142857142856"/>
  </r>
  <r>
    <x v="641"/>
    <n v="200641"/>
    <d v="2024-06-30T00:00:00"/>
    <d v="2024-06-30T00:00:00"/>
    <n v="2024"/>
    <x v="5"/>
    <s v="Sunday"/>
    <s v="C71680"/>
    <n v="71680"/>
    <s v="Printer"/>
    <x v="4"/>
    <n v="4"/>
    <n v="567.57000000000005"/>
    <n v="567.57000000000005"/>
    <s v="814 Main St"/>
    <s v="814"/>
    <s v="Main St"/>
    <s v="Debit Card"/>
    <x v="0"/>
    <s v="Pending"/>
    <x v="4"/>
    <s v="TRK47386650"/>
    <s v="47386650"/>
    <n v="9"/>
    <s v="WINTER15"/>
    <x v="3"/>
    <x v="0"/>
    <s v="Google"/>
    <x v="4"/>
    <n v="2270.2800000000002"/>
    <n v="2270.2800000000002"/>
    <n v="2270.2800000000002"/>
    <s v="Customer_643"/>
    <x v="0"/>
    <n v="60"/>
    <x v="1"/>
    <x v="0"/>
    <n v="0.15"/>
    <n v="340.54200000000003"/>
    <n v="397.29900000000004"/>
    <n v="1589.1960000000001"/>
    <n v="1929.7380000000003"/>
    <n v="340.54200000000014"/>
    <n v="1.2142857142857144"/>
  </r>
  <r>
    <x v="642"/>
    <n v="200642"/>
    <d v="2024-04-29T00:00:00"/>
    <d v="2024-04-29T00:00:00"/>
    <n v="2024"/>
    <x v="6"/>
    <s v="Monday"/>
    <s v="C15063"/>
    <n v="15063"/>
    <s v="Chair"/>
    <x v="3"/>
    <n v="5"/>
    <n v="85.22"/>
    <n v="85.22"/>
    <s v="527 Main St"/>
    <s v="527"/>
    <s v="Main St"/>
    <s v="Credit Card"/>
    <x v="2"/>
    <s v="Cancelled"/>
    <x v="1"/>
    <s v="TRK10329390"/>
    <s v="10329390"/>
    <n v="7"/>
    <s v="FREESHIP"/>
    <x v="1"/>
    <x v="0"/>
    <s v="Email"/>
    <x v="2"/>
    <n v="426.1"/>
    <n v="426.1"/>
    <n v="426.1"/>
    <s v="Customer_644"/>
    <x v="0"/>
    <n v="45"/>
    <x v="2"/>
    <x v="1"/>
    <n v="0"/>
    <n v="0"/>
    <n v="59.653999999999996"/>
    <n v="298.27"/>
    <n v="426.1"/>
    <n v="127.83000000000004"/>
    <n v="1.4285714285714288"/>
  </r>
  <r>
    <x v="643"/>
    <n v="200643"/>
    <d v="2024-08-26T00:00:00"/>
    <d v="2024-08-26T00:00:00"/>
    <n v="2024"/>
    <x v="1"/>
    <s v="Monday"/>
    <s v="C77122"/>
    <n v="77122"/>
    <s v="Laptop"/>
    <x v="5"/>
    <n v="1"/>
    <n v="438.37"/>
    <n v="438.37"/>
    <s v="647 Main St"/>
    <s v="647"/>
    <s v="Main St"/>
    <s v="Cash"/>
    <x v="4"/>
    <s v="Cancelled"/>
    <x v="1"/>
    <s v="TRK75814880"/>
    <s v="75814880"/>
    <n v="4"/>
    <s v="SAVE10"/>
    <x v="0"/>
    <x v="0"/>
    <s v="Referral"/>
    <x v="1"/>
    <n v="438.37"/>
    <n v="438.37"/>
    <n v="438.37"/>
    <s v="Customer_645"/>
    <x v="1"/>
    <n v="41"/>
    <x v="4"/>
    <x v="0"/>
    <n v="0.1"/>
    <n v="43.837000000000003"/>
    <n v="306.85899999999998"/>
    <n v="306.85899999999998"/>
    <n v="394.53300000000002"/>
    <n v="87.674000000000035"/>
    <n v="1.2857142857142858"/>
  </r>
  <r>
    <x v="644"/>
    <n v="200644"/>
    <d v="2023-11-15T00:00:00"/>
    <d v="2023-11-15T00:00:00"/>
    <n v="2023"/>
    <x v="7"/>
    <s v="Wednesday"/>
    <s v="C86524"/>
    <n v="86524"/>
    <s v="Chair"/>
    <x v="3"/>
    <n v="2"/>
    <n v="366.23"/>
    <n v="366.23"/>
    <s v="961 Main St"/>
    <s v="961"/>
    <s v="Main St"/>
    <s v="Cash"/>
    <x v="4"/>
    <s v="Shipped"/>
    <x v="0"/>
    <s v="TRK62490506"/>
    <s v="62490506"/>
    <n v="2"/>
    <s v="WINTER15"/>
    <x v="3"/>
    <x v="0"/>
    <s v="Email"/>
    <x v="2"/>
    <n v="732.46"/>
    <n v="732.46"/>
    <n v="732.46"/>
    <s v="Customer_646"/>
    <x v="0"/>
    <n v="24"/>
    <x v="4"/>
    <x v="1"/>
    <n v="0.15"/>
    <n v="109.869"/>
    <n v="256.36099999999999"/>
    <n v="512.72199999999998"/>
    <n v="622.59100000000001"/>
    <n v="109.86900000000003"/>
    <n v="1.2142857142857144"/>
  </r>
  <r>
    <x v="645"/>
    <n v="200645"/>
    <d v="2023-01-02T00:00:00"/>
    <d v="2023-01-02T00:00:00"/>
    <n v="2023"/>
    <x v="0"/>
    <s v="Monday"/>
    <s v="C82990"/>
    <n v="82990"/>
    <s v="Laptop"/>
    <x v="5"/>
    <n v="2"/>
    <n v="150.05000000000001"/>
    <n v="150.05000000000001"/>
    <s v="727 Main St"/>
    <s v="727"/>
    <s v="Main St"/>
    <s v="Credit Card"/>
    <x v="2"/>
    <s v="Cancelled"/>
    <x v="1"/>
    <s v="TRK68574801"/>
    <s v="68574801"/>
    <n v="4"/>
    <s v="SAVE10"/>
    <x v="0"/>
    <x v="0"/>
    <s v="Facebook"/>
    <x v="3"/>
    <n v="300.10000000000002"/>
    <n v="300.10000000000002"/>
    <n v="300.10000000000002"/>
    <s v="Customer_647"/>
    <x v="1"/>
    <n v="53"/>
    <x v="0"/>
    <x v="0"/>
    <n v="0.1"/>
    <n v="30.010000000000005"/>
    <n v="105.035"/>
    <n v="210.07"/>
    <n v="270.09000000000003"/>
    <n v="60.020000000000039"/>
    <n v="1.2857142857142858"/>
  </r>
  <r>
    <x v="646"/>
    <n v="200646"/>
    <d v="2023-10-27T00:00:00"/>
    <d v="2023-10-27T00:00:00"/>
    <n v="2023"/>
    <x v="3"/>
    <s v="Friday"/>
    <s v="C98761"/>
    <n v="98761"/>
    <s v="Chair"/>
    <x v="3"/>
    <n v="4"/>
    <n v="498.51"/>
    <n v="498.51"/>
    <s v="804 Main St"/>
    <s v="804"/>
    <s v="Main St"/>
    <s v="Debit Card"/>
    <x v="0"/>
    <s v="Shipped"/>
    <x v="0"/>
    <s v="TRK43262630"/>
    <s v="43262630"/>
    <n v="4"/>
    <s v="SAVE10"/>
    <x v="0"/>
    <x v="0"/>
    <s v="Google"/>
    <x v="4"/>
    <n v="1994.04"/>
    <n v="1994.04"/>
    <n v="1994.04"/>
    <s v="Customer_648"/>
    <x v="0"/>
    <n v="19"/>
    <x v="4"/>
    <x v="1"/>
    <n v="0.1"/>
    <n v="199.404"/>
    <n v="348.95699999999999"/>
    <n v="1395.828"/>
    <n v="1794.636"/>
    <n v="398.80799999999999"/>
    <n v="1.2857142857142858"/>
  </r>
  <r>
    <x v="647"/>
    <n v="200647"/>
    <d v="2025-04-24T00:00:00"/>
    <d v="2025-04-24T00:00:00"/>
    <n v="2025"/>
    <x v="6"/>
    <s v="Thursday"/>
    <s v="C54409"/>
    <n v="54409"/>
    <s v="Desk"/>
    <x v="6"/>
    <n v="3"/>
    <n v="339.39"/>
    <n v="339.39"/>
    <s v="667 Main St"/>
    <s v="667"/>
    <s v="Main St"/>
    <s v="Cash"/>
    <x v="4"/>
    <s v="Returned"/>
    <x v="2"/>
    <s v="TRK67671316"/>
    <s v="67671316"/>
    <n v="7"/>
    <s v="FREESHIP"/>
    <x v="1"/>
    <x v="0"/>
    <s v="Google"/>
    <x v="4"/>
    <n v="1018.17"/>
    <n v="1018.17"/>
    <n v="1018.17"/>
    <s v="Customer_649"/>
    <x v="1"/>
    <n v="38"/>
    <x v="0"/>
    <x v="1"/>
    <n v="0"/>
    <n v="0"/>
    <n v="237.57299999999998"/>
    <n v="712.71899999999994"/>
    <n v="1018.17"/>
    <n v="305.45100000000002"/>
    <n v="1.4285714285714286"/>
  </r>
  <r>
    <x v="648"/>
    <n v="200648"/>
    <d v="2025-01-18T00:00:00"/>
    <d v="2025-01-18T00:00:00"/>
    <n v="2025"/>
    <x v="0"/>
    <s v="Saturday"/>
    <s v="C89674"/>
    <n v="89674"/>
    <s v="Monitor"/>
    <x v="0"/>
    <n v="2"/>
    <n v="575.83000000000004"/>
    <n v="575.83000000000004"/>
    <s v="182 Main St"/>
    <s v="182"/>
    <s v="Main St"/>
    <s v="Online"/>
    <x v="1"/>
    <s v="Delivered"/>
    <x v="3"/>
    <s v="TRK45902512"/>
    <s v="45902512"/>
    <n v="3"/>
    <s v="WINTER15"/>
    <x v="3"/>
    <x v="0"/>
    <s v="Referral"/>
    <x v="1"/>
    <n v="1151.6600000000001"/>
    <n v="1151.6600000000001"/>
    <n v="1151.6600000000001"/>
    <s v="Customer_650"/>
    <x v="1"/>
    <n v="44"/>
    <x v="2"/>
    <x v="0"/>
    <n v="0.15"/>
    <n v="172.749"/>
    <n v="403.08100000000002"/>
    <n v="806.16200000000003"/>
    <n v="978.91100000000006"/>
    <n v="172.74900000000002"/>
    <n v="1.2142857142857144"/>
  </r>
  <r>
    <x v="649"/>
    <n v="200649"/>
    <d v="2023-12-23T00:00:00"/>
    <d v="2023-12-23T00:00:00"/>
    <n v="2023"/>
    <x v="8"/>
    <s v="Saturday"/>
    <s v="C45899"/>
    <n v="45899"/>
    <s v="Monitor"/>
    <x v="0"/>
    <n v="2"/>
    <n v="642.98"/>
    <n v="642.98"/>
    <s v="153 Main St"/>
    <s v="153"/>
    <s v="Main St"/>
    <s v="Debit Card"/>
    <x v="0"/>
    <s v="Returned"/>
    <x v="2"/>
    <s v="TRK32932093"/>
    <s v="32932093"/>
    <n v="7"/>
    <s v="FREESHIP"/>
    <x v="1"/>
    <x v="0"/>
    <s v="Email"/>
    <x v="2"/>
    <n v="1285.96"/>
    <n v="1285.96"/>
    <n v="1285.96"/>
    <s v="Customer_651"/>
    <x v="1"/>
    <n v="51"/>
    <x v="5"/>
    <x v="0"/>
    <n v="0"/>
    <n v="0"/>
    <n v="450.08599999999996"/>
    <n v="900.17199999999991"/>
    <n v="1285.96"/>
    <n v="385.78800000000012"/>
    <n v="1.4285714285714288"/>
  </r>
  <r>
    <x v="650"/>
    <n v="200650"/>
    <d v="2023-05-18T00:00:00"/>
    <d v="2023-05-18T00:00:00"/>
    <n v="2023"/>
    <x v="4"/>
    <s v="Thursday"/>
    <s v="C74499"/>
    <n v="74499"/>
    <s v="Desk"/>
    <x v="6"/>
    <n v="2"/>
    <n v="372.23"/>
    <n v="372.23"/>
    <s v="518 Main St"/>
    <s v="518"/>
    <s v="Main St"/>
    <s v="Gift Card"/>
    <x v="3"/>
    <s v="Delivered"/>
    <x v="3"/>
    <s v="TRK93767278"/>
    <s v="93767278"/>
    <n v="7"/>
    <s v="SAVE10"/>
    <x v="0"/>
    <x v="0"/>
    <s v="Email"/>
    <x v="2"/>
    <n v="744.46"/>
    <n v="744.46"/>
    <n v="744.46"/>
    <s v="Customer_652"/>
    <x v="0"/>
    <n v="43"/>
    <x v="3"/>
    <x v="1"/>
    <n v="0.1"/>
    <n v="74.446000000000012"/>
    <n v="260.56099999999998"/>
    <n v="521.12199999999996"/>
    <n v="670.01400000000001"/>
    <n v="148.89200000000005"/>
    <n v="1.2857142857142858"/>
  </r>
  <r>
    <x v="651"/>
    <n v="200651"/>
    <d v="2024-11-12T00:00:00"/>
    <d v="2024-11-12T00:00:00"/>
    <n v="2024"/>
    <x v="7"/>
    <s v="Tuesday"/>
    <s v="C81192"/>
    <n v="81192"/>
    <s v="Chair"/>
    <x v="3"/>
    <n v="3"/>
    <n v="646.34"/>
    <n v="646.34"/>
    <s v="429 Main St"/>
    <s v="429"/>
    <s v="Main St"/>
    <s v="Debit Card"/>
    <x v="0"/>
    <s v="Pending"/>
    <x v="4"/>
    <s v="TRK76931118"/>
    <s v="76931118"/>
    <n v="5"/>
    <m/>
    <x v="2"/>
    <x v="1"/>
    <s v="Google"/>
    <x v="4"/>
    <n v="1939.02"/>
    <n v="1939.02"/>
    <n v="1939.02"/>
    <s v="Customer_653"/>
    <x v="1"/>
    <n v="50"/>
    <x v="4"/>
    <x v="1"/>
    <n v="0"/>
    <n v="0"/>
    <n v="452.43799999999999"/>
    <n v="1357.3139999999999"/>
    <n v="1939.02"/>
    <n v="581.70600000000013"/>
    <n v="1.4285714285714288"/>
  </r>
  <r>
    <x v="652"/>
    <n v="200652"/>
    <d v="2024-06-05T00:00:00"/>
    <d v="2024-06-05T00:00:00"/>
    <n v="2024"/>
    <x v="5"/>
    <s v="Wednesday"/>
    <s v="C71473"/>
    <n v="71473"/>
    <s v="Chair"/>
    <x v="3"/>
    <n v="5"/>
    <n v="341.84"/>
    <n v="341.84"/>
    <s v="328 Main St"/>
    <s v="328"/>
    <s v="Main St"/>
    <s v="Online"/>
    <x v="1"/>
    <s v="Shipped"/>
    <x v="0"/>
    <s v="TRK94857335"/>
    <s v="94857335"/>
    <n v="8"/>
    <s v="FREESHIP"/>
    <x v="1"/>
    <x v="0"/>
    <s v="Instagram"/>
    <x v="0"/>
    <n v="1709.2"/>
    <n v="1709.2"/>
    <n v="1709.1999999999998"/>
    <s v="Customer_654"/>
    <x v="0"/>
    <n v="45"/>
    <x v="2"/>
    <x v="1"/>
    <n v="0"/>
    <n v="0"/>
    <n v="239.28799999999995"/>
    <n v="1196.4399999999998"/>
    <n v="1709.1999999999998"/>
    <n v="512.76"/>
    <n v="1.4285714285714286"/>
  </r>
  <r>
    <x v="653"/>
    <n v="200653"/>
    <d v="2024-02-25T00:00:00"/>
    <d v="2024-02-25T00:00:00"/>
    <n v="2024"/>
    <x v="2"/>
    <s v="Sunday"/>
    <s v="C59338"/>
    <n v="59338"/>
    <s v="Printer"/>
    <x v="4"/>
    <n v="3"/>
    <n v="690.3"/>
    <n v="690.3"/>
    <s v="747 Main St"/>
    <s v="747"/>
    <s v="Main St"/>
    <s v="Credit Card"/>
    <x v="2"/>
    <s v="Shipped"/>
    <x v="0"/>
    <s v="TRK12902764"/>
    <s v="12902764"/>
    <n v="6"/>
    <s v="WINTER15"/>
    <x v="3"/>
    <x v="0"/>
    <s v="Google"/>
    <x v="4"/>
    <n v="2070.9"/>
    <n v="2070.9"/>
    <n v="2070.8999999999996"/>
    <s v="Customer_655"/>
    <x v="1"/>
    <n v="20"/>
    <x v="1"/>
    <x v="0"/>
    <n v="0.15"/>
    <n v="310.63499999999999"/>
    <n v="483.20999999999992"/>
    <n v="1449.6299999999997"/>
    <n v="1760.2649999999996"/>
    <n v="310.63499999999999"/>
    <n v="1.2142857142857144"/>
  </r>
  <r>
    <x v="654"/>
    <n v="200654"/>
    <d v="2023-06-12T00:00:00"/>
    <d v="2023-06-12T00:00:00"/>
    <n v="2023"/>
    <x v="5"/>
    <s v="Monday"/>
    <s v="C62661"/>
    <n v="62661"/>
    <s v="Tablet"/>
    <x v="2"/>
    <n v="3"/>
    <n v="382.37"/>
    <n v="382.37"/>
    <s v="863 Main St"/>
    <s v="863"/>
    <s v="Main St"/>
    <s v="Debit Card"/>
    <x v="0"/>
    <s v="Returned"/>
    <x v="2"/>
    <s v="TRK25748100"/>
    <s v="25748100"/>
    <n v="8"/>
    <m/>
    <x v="2"/>
    <x v="1"/>
    <s v="Instagram"/>
    <x v="0"/>
    <n v="1147.1099999999999"/>
    <n v="1147.1099999999999"/>
    <n v="1147.1100000000001"/>
    <s v="Customer_656"/>
    <x v="1"/>
    <n v="26"/>
    <x v="3"/>
    <x v="0"/>
    <n v="0"/>
    <n v="0"/>
    <n v="267.65899999999999"/>
    <n v="802.97699999999998"/>
    <n v="1147.1100000000001"/>
    <n v="344.13300000000015"/>
    <n v="1.4285714285714288"/>
  </r>
  <r>
    <x v="655"/>
    <n v="200655"/>
    <d v="2023-03-14T00:00:00"/>
    <d v="2023-03-14T00:00:00"/>
    <n v="2023"/>
    <x v="9"/>
    <s v="Tuesday"/>
    <s v="C22101"/>
    <n v="22101"/>
    <s v="Chair"/>
    <x v="3"/>
    <n v="2"/>
    <n v="132.6"/>
    <n v="132.6"/>
    <s v="262 Main St"/>
    <s v="262"/>
    <s v="Main St"/>
    <s v="Debit Card"/>
    <x v="0"/>
    <s v="Cancelled"/>
    <x v="1"/>
    <s v="TRK70711522"/>
    <s v="70711522"/>
    <n v="4"/>
    <s v="WINTER15"/>
    <x v="3"/>
    <x v="0"/>
    <s v="Email"/>
    <x v="2"/>
    <n v="265.2"/>
    <n v="265.2"/>
    <n v="265.2"/>
    <s v="Customer_657"/>
    <x v="1"/>
    <n v="40"/>
    <x v="4"/>
    <x v="1"/>
    <n v="0.15"/>
    <n v="39.779999999999994"/>
    <n v="92.82"/>
    <n v="185.64"/>
    <n v="225.42"/>
    <n v="39.78"/>
    <n v="1.2142857142857144"/>
  </r>
  <r>
    <x v="656"/>
    <n v="200656"/>
    <d v="2024-01-18T00:00:00"/>
    <d v="2024-01-18T00:00:00"/>
    <n v="2024"/>
    <x v="0"/>
    <s v="Thursday"/>
    <s v="C51404"/>
    <n v="51404"/>
    <s v="Monitor"/>
    <x v="0"/>
    <n v="2"/>
    <n v="189.06"/>
    <n v="189.06"/>
    <s v="835 Main St"/>
    <s v="835"/>
    <s v="Main St"/>
    <s v="Gift Card"/>
    <x v="3"/>
    <s v="Shipped"/>
    <x v="0"/>
    <s v="TRK85682500"/>
    <s v="85682500"/>
    <n v="7"/>
    <s v="SAVE10"/>
    <x v="0"/>
    <x v="0"/>
    <s v="Facebook"/>
    <x v="3"/>
    <n v="378.12"/>
    <n v="378.12"/>
    <n v="378.12"/>
    <s v="Customer_658"/>
    <x v="0"/>
    <n v="58"/>
    <x v="0"/>
    <x v="0"/>
    <n v="0.1"/>
    <n v="37.812000000000005"/>
    <n v="132.34199999999998"/>
    <n v="264.68399999999997"/>
    <n v="340.30799999999999"/>
    <n v="75.624000000000024"/>
    <n v="1.2857142857142858"/>
  </r>
  <r>
    <x v="657"/>
    <n v="200657"/>
    <d v="2023-12-24T00:00:00"/>
    <d v="2023-12-24T00:00:00"/>
    <n v="2023"/>
    <x v="8"/>
    <s v="Sunday"/>
    <s v="C19384"/>
    <n v="19384"/>
    <s v="Tablet"/>
    <x v="2"/>
    <n v="4"/>
    <n v="87.79"/>
    <n v="87.79"/>
    <s v="532 Main St"/>
    <s v="532"/>
    <s v="Main St"/>
    <s v="Cash"/>
    <x v="4"/>
    <s v="Cancelled"/>
    <x v="1"/>
    <s v="TRK33207064"/>
    <s v="33207064"/>
    <n v="6"/>
    <s v="FREESHIP"/>
    <x v="1"/>
    <x v="0"/>
    <s v="Instagram"/>
    <x v="0"/>
    <n v="351.16"/>
    <n v="351.16"/>
    <n v="351.16"/>
    <s v="Customer_659"/>
    <x v="0"/>
    <n v="24"/>
    <x v="0"/>
    <x v="0"/>
    <n v="0"/>
    <n v="0"/>
    <n v="61.453000000000003"/>
    <n v="245.81200000000001"/>
    <n v="351.16"/>
    <n v="105.34800000000001"/>
    <n v="1.4285714285714286"/>
  </r>
  <r>
    <x v="658"/>
    <n v="200658"/>
    <d v="2025-04-18T00:00:00"/>
    <d v="2025-04-18T00:00:00"/>
    <n v="2025"/>
    <x v="6"/>
    <s v="Friday"/>
    <s v="C86864"/>
    <n v="86864"/>
    <s v="Printer"/>
    <x v="4"/>
    <n v="2"/>
    <n v="46.36"/>
    <n v="46.36"/>
    <s v="670 Main St"/>
    <s v="670"/>
    <s v="Main St"/>
    <s v="Gift Card"/>
    <x v="3"/>
    <s v="Returned"/>
    <x v="2"/>
    <s v="TRK15323191"/>
    <s v="15323191"/>
    <n v="4"/>
    <s v="SAVE10"/>
    <x v="0"/>
    <x v="0"/>
    <s v="Google"/>
    <x v="4"/>
    <n v="92.72"/>
    <n v="92.72"/>
    <n v="92.72"/>
    <s v="Customer_660"/>
    <x v="1"/>
    <n v="38"/>
    <x v="0"/>
    <x v="0"/>
    <n v="0.1"/>
    <n v="9.2720000000000002"/>
    <n v="32.451999999999998"/>
    <n v="64.903999999999996"/>
    <n v="83.447999999999993"/>
    <n v="18.543999999999997"/>
    <n v="1.2857142857142856"/>
  </r>
  <r>
    <x v="659"/>
    <n v="200659"/>
    <d v="2024-10-26T00:00:00"/>
    <d v="2024-10-26T00:00:00"/>
    <n v="2024"/>
    <x v="3"/>
    <s v="Saturday"/>
    <s v="C24301"/>
    <n v="24301"/>
    <s v="Phone"/>
    <x v="1"/>
    <n v="2"/>
    <n v="642.04"/>
    <n v="642.04"/>
    <s v="964 Main St"/>
    <s v="964"/>
    <s v="Main St"/>
    <s v="Gift Card"/>
    <x v="3"/>
    <s v="Delivered"/>
    <x v="3"/>
    <s v="TRK55000075"/>
    <s v="55000075"/>
    <n v="4"/>
    <s v="WINTER15"/>
    <x v="3"/>
    <x v="0"/>
    <s v="Email"/>
    <x v="2"/>
    <n v="1284.08"/>
    <n v="1284.08"/>
    <n v="1284.08"/>
    <s v="Customer_661"/>
    <x v="1"/>
    <n v="47"/>
    <x v="2"/>
    <x v="0"/>
    <n v="0.15"/>
    <n v="192.61199999999999"/>
    <n v="449.42799999999994"/>
    <n v="898.85599999999988"/>
    <n v="1091.4679999999998"/>
    <n v="192.61199999999997"/>
    <n v="1.2142857142857142"/>
  </r>
  <r>
    <x v="660"/>
    <n v="200660"/>
    <d v="2024-10-19T00:00:00"/>
    <d v="2024-10-19T00:00:00"/>
    <n v="2024"/>
    <x v="3"/>
    <s v="Saturday"/>
    <s v="C43842"/>
    <n v="43842"/>
    <s v="Chair"/>
    <x v="3"/>
    <n v="2"/>
    <n v="651.57000000000005"/>
    <n v="651.57000000000005"/>
    <s v="933 Main St"/>
    <s v="933"/>
    <s v="Main St"/>
    <s v="Debit Card"/>
    <x v="0"/>
    <s v="Shipped"/>
    <x v="0"/>
    <s v="TRK54084424"/>
    <s v="54084424"/>
    <n v="7"/>
    <s v="WINTER15"/>
    <x v="3"/>
    <x v="0"/>
    <s v="Facebook"/>
    <x v="3"/>
    <n v="1303.1400000000001"/>
    <n v="1303.1400000000001"/>
    <n v="1303.1400000000001"/>
    <s v="Customer_662"/>
    <x v="1"/>
    <n v="58"/>
    <x v="2"/>
    <x v="1"/>
    <n v="0.15"/>
    <n v="195.471"/>
    <n v="456.09899999999999"/>
    <n v="912.19799999999998"/>
    <n v="1107.6690000000001"/>
    <n v="195.47100000000012"/>
    <n v="1.2142857142857144"/>
  </r>
  <r>
    <x v="661"/>
    <n v="200661"/>
    <d v="2025-02-28T00:00:00"/>
    <d v="2025-02-28T00:00:00"/>
    <n v="2025"/>
    <x v="2"/>
    <s v="Friday"/>
    <s v="C63657"/>
    <n v="63657"/>
    <s v="Tablet"/>
    <x v="2"/>
    <n v="3"/>
    <n v="424.89"/>
    <n v="424.89"/>
    <s v="116 Main St"/>
    <s v="116"/>
    <s v="Main St"/>
    <s v="Debit Card"/>
    <x v="0"/>
    <s v="Cancelled"/>
    <x v="1"/>
    <s v="TRK86378984"/>
    <s v="86378984"/>
    <n v="6"/>
    <s v="FREESHIP"/>
    <x v="1"/>
    <x v="0"/>
    <s v="Google"/>
    <x v="4"/>
    <n v="1274.67"/>
    <n v="1274.67"/>
    <n v="1274.67"/>
    <s v="Customer_663"/>
    <x v="1"/>
    <n v="57"/>
    <x v="5"/>
    <x v="0"/>
    <n v="0"/>
    <n v="0"/>
    <n v="297.42299999999994"/>
    <n v="892.26899999999978"/>
    <n v="1274.67"/>
    <n v="382.40100000000029"/>
    <n v="1.428571428571429"/>
  </r>
  <r>
    <x v="662"/>
    <n v="200662"/>
    <d v="2023-01-28T00:00:00"/>
    <d v="2023-01-28T00:00:00"/>
    <n v="2023"/>
    <x v="0"/>
    <s v="Saturday"/>
    <s v="C98332"/>
    <n v="98332"/>
    <s v="Laptop"/>
    <x v="5"/>
    <n v="3"/>
    <n v="438.89"/>
    <n v="438.89"/>
    <s v="985 Main St"/>
    <s v="985"/>
    <s v="Main St"/>
    <s v="Cash"/>
    <x v="4"/>
    <s v="Returned"/>
    <x v="2"/>
    <s v="TRK85744797"/>
    <s v="85744797"/>
    <n v="3"/>
    <m/>
    <x v="2"/>
    <x v="1"/>
    <s v="Facebook"/>
    <x v="3"/>
    <n v="1316.67"/>
    <n v="1316.67"/>
    <n v="1316.67"/>
    <s v="Customer_664"/>
    <x v="0"/>
    <n v="49"/>
    <x v="0"/>
    <x v="0"/>
    <n v="0"/>
    <n v="0"/>
    <n v="307.22299999999996"/>
    <n v="921.66899999999987"/>
    <n v="1316.67"/>
    <n v="395.0010000000002"/>
    <n v="1.4285714285714288"/>
  </r>
  <r>
    <x v="663"/>
    <n v="200663"/>
    <d v="2024-04-15T00:00:00"/>
    <d v="2024-04-15T00:00:00"/>
    <n v="2024"/>
    <x v="6"/>
    <s v="Monday"/>
    <s v="C59774"/>
    <n v="59774"/>
    <s v="Monitor"/>
    <x v="0"/>
    <n v="1"/>
    <n v="72.599999999999994"/>
    <n v="72.599999999999994"/>
    <s v="941 Main St"/>
    <s v="941"/>
    <s v="Main St"/>
    <s v="Debit Card"/>
    <x v="0"/>
    <s v="Cancelled"/>
    <x v="1"/>
    <s v="TRK87635135"/>
    <s v="87635135"/>
    <n v="6"/>
    <s v="FREESHIP"/>
    <x v="1"/>
    <x v="0"/>
    <s v="Instagram"/>
    <x v="0"/>
    <n v="72.599999999999994"/>
    <n v="72.599999999999994"/>
    <n v="72.599999999999994"/>
    <s v="Customer_665"/>
    <x v="0"/>
    <n v="36"/>
    <x v="3"/>
    <x v="0"/>
    <n v="0"/>
    <n v="0"/>
    <n v="50.819999999999993"/>
    <n v="50.819999999999993"/>
    <n v="72.599999999999994"/>
    <n v="21.78"/>
    <n v="1.4285714285714286"/>
  </r>
  <r>
    <x v="664"/>
    <n v="200664"/>
    <d v="2024-12-19T00:00:00"/>
    <d v="2024-12-19T00:00:00"/>
    <n v="2024"/>
    <x v="8"/>
    <s v="Thursday"/>
    <s v="C14847"/>
    <n v="14847"/>
    <s v="Laptop"/>
    <x v="5"/>
    <n v="4"/>
    <n v="194.75"/>
    <n v="194.75"/>
    <s v="188 Main St"/>
    <s v="188"/>
    <s v="Main St"/>
    <s v="Cash"/>
    <x v="4"/>
    <s v="Shipped"/>
    <x v="0"/>
    <s v="TRK46492755"/>
    <s v="46492755"/>
    <n v="5"/>
    <m/>
    <x v="2"/>
    <x v="1"/>
    <s v="Facebook"/>
    <x v="3"/>
    <n v="779"/>
    <n v="779"/>
    <n v="779"/>
    <s v="Customer_666"/>
    <x v="1"/>
    <n v="51"/>
    <x v="3"/>
    <x v="0"/>
    <n v="0"/>
    <n v="0"/>
    <n v="136.32499999999999"/>
    <n v="545.29999999999995"/>
    <n v="779"/>
    <n v="233.70000000000005"/>
    <n v="1.4285714285714286"/>
  </r>
  <r>
    <x v="665"/>
    <n v="200665"/>
    <d v="2023-05-02T00:00:00"/>
    <d v="2023-05-02T00:00:00"/>
    <n v="2023"/>
    <x v="4"/>
    <s v="Tuesday"/>
    <s v="C83653"/>
    <n v="83653"/>
    <s v="Tablet"/>
    <x v="2"/>
    <n v="4"/>
    <n v="231.26"/>
    <n v="231.26"/>
    <s v="253 Main St"/>
    <s v="253"/>
    <s v="Main St"/>
    <s v="Online"/>
    <x v="1"/>
    <s v="Shipped"/>
    <x v="0"/>
    <s v="TRK32619935"/>
    <s v="32619935"/>
    <n v="6"/>
    <s v="WINTER15"/>
    <x v="3"/>
    <x v="0"/>
    <s v="Google"/>
    <x v="4"/>
    <n v="925.04"/>
    <n v="925.04"/>
    <n v="925.04"/>
    <s v="Customer_667"/>
    <x v="0"/>
    <n v="29"/>
    <x v="4"/>
    <x v="0"/>
    <n v="0.15"/>
    <n v="138.756"/>
    <n v="161.88199999999998"/>
    <n v="647.52799999999991"/>
    <n v="786.28399999999999"/>
    <n v="138.75600000000009"/>
    <n v="1.2142857142857144"/>
  </r>
  <r>
    <x v="666"/>
    <n v="200666"/>
    <d v="2024-08-31T00:00:00"/>
    <d v="2024-08-31T00:00:00"/>
    <n v="2024"/>
    <x v="1"/>
    <s v="Saturday"/>
    <s v="C35711"/>
    <n v="35711"/>
    <s v="Monitor"/>
    <x v="0"/>
    <n v="4"/>
    <n v="327.12"/>
    <n v="327.12"/>
    <s v="788 Main St"/>
    <s v="788"/>
    <s v="Main St"/>
    <s v="Credit Card"/>
    <x v="2"/>
    <s v="Cancelled"/>
    <x v="1"/>
    <s v="TRK45281495"/>
    <s v="45281495"/>
    <n v="4"/>
    <m/>
    <x v="2"/>
    <x v="1"/>
    <s v="Email"/>
    <x v="2"/>
    <n v="1308.48"/>
    <n v="1308.48"/>
    <n v="1308.48"/>
    <s v="Customer_668"/>
    <x v="0"/>
    <n v="39"/>
    <x v="1"/>
    <x v="0"/>
    <n v="0"/>
    <n v="0"/>
    <n v="228.98399999999998"/>
    <n v="915.93599999999992"/>
    <n v="1308.48"/>
    <n v="392.5440000000001"/>
    <n v="1.4285714285714286"/>
  </r>
  <r>
    <x v="667"/>
    <n v="200667"/>
    <d v="2023-05-03T00:00:00"/>
    <d v="2023-05-03T00:00:00"/>
    <n v="2023"/>
    <x v="4"/>
    <s v="Wednesday"/>
    <s v="C10477"/>
    <n v="10477"/>
    <s v="Laptop"/>
    <x v="5"/>
    <n v="1"/>
    <n v="466.42"/>
    <n v="466.42"/>
    <s v="172 Main St"/>
    <s v="172"/>
    <s v="Main St"/>
    <s v="Gift Card"/>
    <x v="3"/>
    <s v="Pending"/>
    <x v="4"/>
    <s v="TRK41505339"/>
    <s v="41505339"/>
    <n v="5"/>
    <s v="SAVE10"/>
    <x v="0"/>
    <x v="0"/>
    <s v="Email"/>
    <x v="2"/>
    <n v="466.42"/>
    <n v="466.42"/>
    <n v="466.42"/>
    <s v="Customer_669"/>
    <x v="0"/>
    <n v="55"/>
    <x v="0"/>
    <x v="0"/>
    <n v="0.1"/>
    <n v="46.642000000000003"/>
    <n v="326.49399999999997"/>
    <n v="326.49399999999997"/>
    <n v="419.77800000000002"/>
    <n v="93.284000000000049"/>
    <n v="1.2857142857142858"/>
  </r>
  <r>
    <x v="668"/>
    <n v="200668"/>
    <d v="2024-07-05T00:00:00"/>
    <d v="2024-07-05T00:00:00"/>
    <n v="2024"/>
    <x v="10"/>
    <s v="Friday"/>
    <s v="C61257"/>
    <n v="61257"/>
    <s v="Monitor"/>
    <x v="0"/>
    <n v="2"/>
    <n v="253.67"/>
    <n v="253.67"/>
    <s v="981 Main St"/>
    <s v="981"/>
    <s v="Main St"/>
    <s v="Cash"/>
    <x v="4"/>
    <s v="Returned"/>
    <x v="2"/>
    <s v="TRK25226070"/>
    <s v="25226070"/>
    <n v="3"/>
    <s v="WINTER15"/>
    <x v="3"/>
    <x v="0"/>
    <s v="Facebook"/>
    <x v="3"/>
    <n v="507.34"/>
    <n v="507.34"/>
    <n v="507.34"/>
    <s v="Customer_670"/>
    <x v="1"/>
    <n v="42"/>
    <x v="3"/>
    <x v="0"/>
    <n v="0.15"/>
    <n v="76.100999999999999"/>
    <n v="177.56899999999999"/>
    <n v="355.13799999999998"/>
    <n v="431.23899999999998"/>
    <n v="76.100999999999999"/>
    <n v="1.2142857142857142"/>
  </r>
  <r>
    <x v="669"/>
    <n v="200669"/>
    <d v="2023-02-05T00:00:00"/>
    <d v="2023-02-05T00:00:00"/>
    <n v="2023"/>
    <x v="2"/>
    <s v="Sunday"/>
    <s v="C60547"/>
    <n v="60547"/>
    <s v="Desk"/>
    <x v="6"/>
    <n v="1"/>
    <n v="257"/>
    <n v="257"/>
    <s v="812 Main St"/>
    <s v="812"/>
    <s v="Main St"/>
    <s v="Debit Card"/>
    <x v="0"/>
    <s v="Cancelled"/>
    <x v="1"/>
    <s v="TRK65694249"/>
    <s v="65694249"/>
    <n v="5"/>
    <m/>
    <x v="2"/>
    <x v="1"/>
    <s v="Referral"/>
    <x v="1"/>
    <n v="257"/>
    <n v="257"/>
    <n v="257"/>
    <s v="Customer_671"/>
    <x v="0"/>
    <n v="53"/>
    <x v="2"/>
    <x v="1"/>
    <n v="0"/>
    <n v="0"/>
    <n v="179.89999999999998"/>
    <n v="179.89999999999998"/>
    <n v="257"/>
    <n v="77.100000000000023"/>
    <n v="1.4285714285714288"/>
  </r>
  <r>
    <x v="670"/>
    <n v="200670"/>
    <d v="2024-04-18T00:00:00"/>
    <d v="2024-04-18T00:00:00"/>
    <n v="2024"/>
    <x v="6"/>
    <s v="Thursday"/>
    <s v="C14576"/>
    <n v="14576"/>
    <s v="Desk"/>
    <x v="6"/>
    <n v="4"/>
    <n v="539.20000000000005"/>
    <n v="539.20000000000005"/>
    <s v="747 Main St"/>
    <s v="747"/>
    <s v="Main St"/>
    <s v="Credit Card"/>
    <x v="2"/>
    <s v="Pending"/>
    <x v="4"/>
    <s v="TRK21637540"/>
    <s v="21637540"/>
    <n v="8"/>
    <s v="FREESHIP"/>
    <x v="1"/>
    <x v="0"/>
    <s v="Google"/>
    <x v="4"/>
    <n v="2156.8000000000002"/>
    <n v="2156.8000000000002"/>
    <n v="2156.8000000000002"/>
    <s v="Customer_672"/>
    <x v="0"/>
    <n v="29"/>
    <x v="4"/>
    <x v="1"/>
    <n v="0"/>
    <n v="0"/>
    <n v="377.44"/>
    <n v="1509.76"/>
    <n v="2156.8000000000002"/>
    <n v="647.04000000000019"/>
    <n v="1.4285714285714286"/>
  </r>
  <r>
    <x v="671"/>
    <n v="200671"/>
    <d v="2023-06-15T00:00:00"/>
    <d v="2023-06-15T00:00:00"/>
    <n v="2023"/>
    <x v="5"/>
    <s v="Thursday"/>
    <s v="C49282"/>
    <n v="49282"/>
    <s v="Chair"/>
    <x v="3"/>
    <n v="5"/>
    <n v="50.74"/>
    <n v="50.74"/>
    <s v="737 Main St"/>
    <s v="737"/>
    <s v="Main St"/>
    <s v="Gift Card"/>
    <x v="3"/>
    <s v="Cancelled"/>
    <x v="1"/>
    <s v="TRK88653901"/>
    <s v="88653901"/>
    <n v="7"/>
    <s v="WINTER15"/>
    <x v="3"/>
    <x v="0"/>
    <s v="Google"/>
    <x v="4"/>
    <n v="253.7"/>
    <n v="253.7"/>
    <n v="253.70000000000002"/>
    <s v="Customer_673"/>
    <x v="0"/>
    <n v="29"/>
    <x v="2"/>
    <x v="1"/>
    <n v="0.15"/>
    <n v="38.055"/>
    <n v="35.518000000000001"/>
    <n v="177.59"/>
    <n v="215.64500000000001"/>
    <n v="38.055000000000007"/>
    <n v="1.2142857142857144"/>
  </r>
  <r>
    <x v="672"/>
    <n v="200672"/>
    <d v="2023-05-09T00:00:00"/>
    <d v="2023-05-09T00:00:00"/>
    <n v="2023"/>
    <x v="4"/>
    <s v="Tuesday"/>
    <s v="C14017"/>
    <n v="14017"/>
    <s v="Phone"/>
    <x v="1"/>
    <n v="2"/>
    <n v="624.16"/>
    <n v="624.16"/>
    <s v="984 Main St"/>
    <s v="984"/>
    <s v="Main St"/>
    <s v="Debit Card"/>
    <x v="0"/>
    <s v="Shipped"/>
    <x v="0"/>
    <s v="TRK71009446"/>
    <s v="71009446"/>
    <n v="2"/>
    <s v="SAVE10"/>
    <x v="0"/>
    <x v="0"/>
    <s v="Instagram"/>
    <x v="0"/>
    <n v="1248.32"/>
    <n v="1248.32"/>
    <n v="1248.32"/>
    <s v="Customer_674"/>
    <x v="1"/>
    <n v="56"/>
    <x v="0"/>
    <x v="0"/>
    <n v="0.1"/>
    <n v="124.83199999999999"/>
    <n v="436.91199999999998"/>
    <n v="873.82399999999996"/>
    <n v="1123.4879999999998"/>
    <n v="249.66399999999987"/>
    <n v="1.2857142857142856"/>
  </r>
  <r>
    <x v="673"/>
    <n v="200673"/>
    <d v="2023-02-21T00:00:00"/>
    <d v="2023-02-21T00:00:00"/>
    <n v="2023"/>
    <x v="2"/>
    <s v="Tuesday"/>
    <s v="C46504"/>
    <n v="46504"/>
    <s v="Tablet"/>
    <x v="2"/>
    <n v="2"/>
    <n v="372.92"/>
    <n v="372.92"/>
    <s v="131 Main St"/>
    <s v="131"/>
    <s v="Main St"/>
    <s v="Credit Card"/>
    <x v="2"/>
    <s v="Delivered"/>
    <x v="3"/>
    <s v="TRK95024356"/>
    <s v="95024356"/>
    <n v="7"/>
    <s v="SAVE10"/>
    <x v="0"/>
    <x v="0"/>
    <s v="Email"/>
    <x v="2"/>
    <n v="745.84"/>
    <n v="745.84"/>
    <n v="745.84"/>
    <s v="Customer_675"/>
    <x v="0"/>
    <n v="26"/>
    <x v="1"/>
    <x v="0"/>
    <n v="0.1"/>
    <n v="74.584000000000003"/>
    <n v="261.04399999999998"/>
    <n v="522.08799999999997"/>
    <n v="671.25600000000009"/>
    <n v="149.16800000000012"/>
    <n v="1.285714285714286"/>
  </r>
  <r>
    <x v="674"/>
    <n v="200674"/>
    <d v="2024-01-09T00:00:00"/>
    <d v="2024-01-09T00:00:00"/>
    <n v="2024"/>
    <x v="0"/>
    <s v="Tuesday"/>
    <s v="C56928"/>
    <n v="56928"/>
    <s v="Laptop"/>
    <x v="5"/>
    <n v="4"/>
    <n v="358.75"/>
    <n v="358.75"/>
    <s v="860 Main St"/>
    <s v="860"/>
    <s v="Main St"/>
    <s v="Gift Card"/>
    <x v="3"/>
    <s v="Delivered"/>
    <x v="3"/>
    <s v="TRK57792939"/>
    <s v="57792939"/>
    <n v="9"/>
    <s v="SAVE10"/>
    <x v="0"/>
    <x v="0"/>
    <s v="Facebook"/>
    <x v="3"/>
    <n v="1435"/>
    <n v="1435"/>
    <n v="1435"/>
    <s v="Customer_676"/>
    <x v="0"/>
    <n v="29"/>
    <x v="1"/>
    <x v="0"/>
    <n v="0.1"/>
    <n v="143.5"/>
    <n v="251.12499999999997"/>
    <n v="1004.4999999999999"/>
    <n v="1291.5"/>
    <n v="287.00000000000011"/>
    <n v="1.2857142857142858"/>
  </r>
  <r>
    <x v="675"/>
    <n v="200675"/>
    <d v="2024-08-06T00:00:00"/>
    <d v="2024-08-06T00:00:00"/>
    <n v="2024"/>
    <x v="1"/>
    <s v="Tuesday"/>
    <s v="C97749"/>
    <n v="97749"/>
    <s v="Desk"/>
    <x v="6"/>
    <n v="3"/>
    <n v="342.02"/>
    <n v="342.02"/>
    <s v="906 Main St"/>
    <s v="906"/>
    <s v="Main St"/>
    <s v="Debit Card"/>
    <x v="0"/>
    <s v="Pending"/>
    <x v="4"/>
    <s v="TRK90233116"/>
    <s v="90233116"/>
    <n v="5"/>
    <m/>
    <x v="2"/>
    <x v="1"/>
    <s v="Email"/>
    <x v="2"/>
    <n v="1026.06"/>
    <n v="1026.06"/>
    <n v="1026.06"/>
    <s v="Customer_677"/>
    <x v="1"/>
    <n v="18"/>
    <x v="3"/>
    <x v="1"/>
    <n v="0"/>
    <n v="0"/>
    <n v="239.41399999999996"/>
    <n v="718.24199999999985"/>
    <n v="1026.06"/>
    <n v="307.8180000000001"/>
    <n v="1.4285714285714288"/>
  </r>
  <r>
    <x v="676"/>
    <n v="200676"/>
    <d v="2025-06-23T00:00:00"/>
    <d v="2025-06-23T00:00:00"/>
    <n v="2025"/>
    <x v="5"/>
    <s v="Monday"/>
    <s v="C90431"/>
    <n v="90431"/>
    <s v="Laptop"/>
    <x v="5"/>
    <n v="2"/>
    <n v="422.34"/>
    <n v="422.34"/>
    <s v="985 Main St"/>
    <s v="985"/>
    <s v="Main St"/>
    <s v="Credit Card"/>
    <x v="2"/>
    <s v="Cancelled"/>
    <x v="1"/>
    <s v="TRK44151723"/>
    <s v="44151723"/>
    <n v="4"/>
    <s v="FREESHIP"/>
    <x v="1"/>
    <x v="0"/>
    <s v="Instagram"/>
    <x v="0"/>
    <n v="844.68"/>
    <n v="844.68"/>
    <n v="844.68"/>
    <s v="Customer_678"/>
    <x v="0"/>
    <n v="23"/>
    <x v="1"/>
    <x v="0"/>
    <n v="0"/>
    <n v="0"/>
    <n v="295.63799999999998"/>
    <n v="591.27599999999995"/>
    <n v="844.68"/>
    <n v="253.404"/>
    <n v="1.4285714285714286"/>
  </r>
  <r>
    <x v="677"/>
    <n v="200677"/>
    <d v="2025-04-03T00:00:00"/>
    <d v="2025-04-03T00:00:00"/>
    <n v="2025"/>
    <x v="6"/>
    <s v="Thursday"/>
    <s v="C56722"/>
    <n v="56722"/>
    <s v="Tablet"/>
    <x v="2"/>
    <n v="5"/>
    <n v="22.07"/>
    <n v="22.07"/>
    <s v="179 Main St"/>
    <s v="179"/>
    <s v="Main St"/>
    <s v="Online"/>
    <x v="1"/>
    <s v="Cancelled"/>
    <x v="1"/>
    <s v="TRK78778569"/>
    <s v="78778569"/>
    <n v="7"/>
    <s v="FREESHIP"/>
    <x v="1"/>
    <x v="0"/>
    <s v="Instagram"/>
    <x v="0"/>
    <n v="110.35"/>
    <n v="110.35"/>
    <n v="110.35"/>
    <s v="Customer_679"/>
    <x v="1"/>
    <n v="27"/>
    <x v="4"/>
    <x v="0"/>
    <n v="0"/>
    <n v="0"/>
    <n v="15.449"/>
    <n v="77.245000000000005"/>
    <n v="110.35"/>
    <n v="33.10499999999999"/>
    <n v="1.4285714285714284"/>
  </r>
  <r>
    <x v="678"/>
    <n v="200678"/>
    <d v="2024-11-24T00:00:00"/>
    <d v="2024-11-24T00:00:00"/>
    <n v="2024"/>
    <x v="7"/>
    <s v="Sunday"/>
    <s v="C40863"/>
    <n v="40863"/>
    <s v="Chair"/>
    <x v="3"/>
    <n v="3"/>
    <n v="163.13"/>
    <n v="163.13"/>
    <s v="457 Main St"/>
    <s v="457"/>
    <s v="Main St"/>
    <s v="Gift Card"/>
    <x v="3"/>
    <s v="Shipped"/>
    <x v="0"/>
    <s v="TRK20553345"/>
    <s v="20553345"/>
    <n v="5"/>
    <s v="WINTER15"/>
    <x v="3"/>
    <x v="0"/>
    <s v="Facebook"/>
    <x v="3"/>
    <n v="489.39"/>
    <n v="489.39"/>
    <n v="489.39"/>
    <s v="Customer_680"/>
    <x v="0"/>
    <n v="46"/>
    <x v="1"/>
    <x v="1"/>
    <n v="0.15"/>
    <n v="73.408499999999989"/>
    <n v="114.19099999999999"/>
    <n v="342.57299999999998"/>
    <n v="415.98149999999998"/>
    <n v="73.408500000000004"/>
    <n v="1.2142857142857144"/>
  </r>
  <r>
    <x v="679"/>
    <n v="200679"/>
    <d v="2023-02-02T00:00:00"/>
    <d v="2023-02-02T00:00:00"/>
    <n v="2023"/>
    <x v="2"/>
    <s v="Thursday"/>
    <s v="C40798"/>
    <n v="40798"/>
    <s v="Tablet"/>
    <x v="2"/>
    <n v="3"/>
    <n v="360.66"/>
    <n v="360.66"/>
    <s v="304 Main St"/>
    <s v="304"/>
    <s v="Main St"/>
    <s v="Online"/>
    <x v="1"/>
    <s v="Returned"/>
    <x v="2"/>
    <s v="TRK66106697"/>
    <s v="66106697"/>
    <n v="5"/>
    <s v="FREESHIP"/>
    <x v="1"/>
    <x v="0"/>
    <s v="Instagram"/>
    <x v="0"/>
    <n v="1081.98"/>
    <n v="1081.98"/>
    <n v="1081.98"/>
    <s v="Customer_681"/>
    <x v="1"/>
    <n v="60"/>
    <x v="0"/>
    <x v="0"/>
    <n v="0"/>
    <n v="0"/>
    <n v="252.46199999999999"/>
    <n v="757.38599999999997"/>
    <n v="1081.98"/>
    <n v="324.59400000000005"/>
    <n v="1.4285714285714286"/>
  </r>
  <r>
    <x v="680"/>
    <n v="200680"/>
    <d v="2023-08-27T00:00:00"/>
    <d v="2023-08-27T00:00:00"/>
    <n v="2023"/>
    <x v="1"/>
    <s v="Sunday"/>
    <s v="C16702"/>
    <n v="16702"/>
    <s v="Monitor"/>
    <x v="0"/>
    <n v="3"/>
    <n v="463.39"/>
    <n v="463.39"/>
    <s v="694 Main St"/>
    <s v="694"/>
    <s v="Main St"/>
    <s v="Credit Card"/>
    <x v="2"/>
    <s v="Returned"/>
    <x v="2"/>
    <s v="TRK16953491"/>
    <s v="16953491"/>
    <n v="3"/>
    <m/>
    <x v="2"/>
    <x v="1"/>
    <s v="Facebook"/>
    <x v="3"/>
    <n v="1390.17"/>
    <n v="1390.17"/>
    <n v="1390.17"/>
    <s v="Customer_682"/>
    <x v="1"/>
    <n v="52"/>
    <x v="4"/>
    <x v="0"/>
    <n v="0"/>
    <n v="0"/>
    <n v="324.37299999999999"/>
    <n v="973.11899999999991"/>
    <n v="1390.17"/>
    <n v="417.05100000000016"/>
    <n v="1.4285714285714288"/>
  </r>
  <r>
    <x v="681"/>
    <n v="200681"/>
    <d v="2024-01-30T00:00:00"/>
    <d v="2024-01-30T00:00:00"/>
    <n v="2024"/>
    <x v="0"/>
    <s v="Tuesday"/>
    <s v="C38262"/>
    <n v="38262"/>
    <s v="Tablet"/>
    <x v="2"/>
    <n v="1"/>
    <n v="155.27000000000001"/>
    <n v="155.27000000000001"/>
    <s v="548 Main St"/>
    <s v="548"/>
    <s v="Main St"/>
    <s v="Debit Card"/>
    <x v="0"/>
    <s v="Shipped"/>
    <x v="0"/>
    <s v="TRK47300502"/>
    <s v="47300502"/>
    <n v="6"/>
    <m/>
    <x v="2"/>
    <x v="1"/>
    <s v="Email"/>
    <x v="2"/>
    <n v="155.27000000000001"/>
    <n v="155.27000000000001"/>
    <n v="155.27000000000001"/>
    <s v="Customer_683"/>
    <x v="1"/>
    <n v="28"/>
    <x v="0"/>
    <x v="0"/>
    <n v="0"/>
    <n v="0"/>
    <n v="108.68900000000001"/>
    <n v="108.68900000000001"/>
    <n v="155.27000000000001"/>
    <n v="46.581000000000003"/>
    <n v="1.4285714285714286"/>
  </r>
  <r>
    <x v="682"/>
    <n v="200682"/>
    <d v="2023-07-23T00:00:00"/>
    <d v="2023-07-23T00:00:00"/>
    <n v="2023"/>
    <x v="10"/>
    <s v="Sunday"/>
    <s v="C50274"/>
    <n v="50274"/>
    <s v="Monitor"/>
    <x v="0"/>
    <n v="3"/>
    <n v="509.42"/>
    <n v="509.42"/>
    <s v="449 Main St"/>
    <s v="449"/>
    <s v="Main St"/>
    <s v="Credit Card"/>
    <x v="2"/>
    <s v="Cancelled"/>
    <x v="1"/>
    <s v="TRK91729086"/>
    <s v="91729086"/>
    <n v="5"/>
    <s v="FREESHIP"/>
    <x v="1"/>
    <x v="0"/>
    <s v="Google"/>
    <x v="4"/>
    <n v="1528.26"/>
    <n v="1528.26"/>
    <n v="1528.26"/>
    <s v="Customer_684"/>
    <x v="0"/>
    <n v="48"/>
    <x v="0"/>
    <x v="0"/>
    <n v="0"/>
    <n v="0"/>
    <n v="356.59399999999999"/>
    <n v="1069.7819999999999"/>
    <n v="1528.26"/>
    <n v="458.47800000000007"/>
    <n v="1.4285714285714286"/>
  </r>
  <r>
    <x v="683"/>
    <n v="200683"/>
    <d v="2025-05-18T00:00:00"/>
    <d v="2025-05-18T00:00:00"/>
    <n v="2025"/>
    <x v="4"/>
    <s v="Sunday"/>
    <s v="C91591"/>
    <n v="91591"/>
    <s v="Desk"/>
    <x v="6"/>
    <n v="4"/>
    <n v="652.48"/>
    <n v="652.48"/>
    <s v="887 Main St"/>
    <s v="887"/>
    <s v="Main St"/>
    <s v="Cash"/>
    <x v="4"/>
    <s v="Pending"/>
    <x v="4"/>
    <s v="TRK23554043"/>
    <s v="23554043"/>
    <n v="5"/>
    <s v="FREESHIP"/>
    <x v="1"/>
    <x v="0"/>
    <s v="Instagram"/>
    <x v="0"/>
    <n v="2609.92"/>
    <n v="2609.92"/>
    <n v="2609.92"/>
    <s v="Customer_685"/>
    <x v="1"/>
    <n v="30"/>
    <x v="1"/>
    <x v="1"/>
    <n v="0"/>
    <n v="0"/>
    <n v="456.73599999999999"/>
    <n v="1826.944"/>
    <n v="2609.92"/>
    <n v="782.97600000000011"/>
    <n v="1.4285714285714286"/>
  </r>
  <r>
    <x v="684"/>
    <n v="200684"/>
    <d v="2024-09-22T00:00:00"/>
    <d v="2024-09-22T00:00:00"/>
    <n v="2024"/>
    <x v="11"/>
    <s v="Sunday"/>
    <s v="C96583"/>
    <n v="96583"/>
    <s v="Printer"/>
    <x v="4"/>
    <n v="4"/>
    <n v="34.840000000000003"/>
    <n v="34.840000000000003"/>
    <s v="288 Main St"/>
    <s v="288"/>
    <s v="Main St"/>
    <s v="Credit Card"/>
    <x v="2"/>
    <s v="Shipped"/>
    <x v="0"/>
    <s v="TRK64353241"/>
    <s v="64353241"/>
    <n v="8"/>
    <m/>
    <x v="2"/>
    <x v="1"/>
    <s v="Email"/>
    <x v="2"/>
    <n v="139.36000000000001"/>
    <n v="139.36000000000001"/>
    <n v="139.36000000000001"/>
    <s v="Customer_686"/>
    <x v="0"/>
    <n v="42"/>
    <x v="1"/>
    <x v="0"/>
    <n v="0"/>
    <n v="0"/>
    <n v="24.388000000000002"/>
    <n v="97.552000000000007"/>
    <n v="139.36000000000001"/>
    <n v="41.808000000000007"/>
    <n v="1.4285714285714286"/>
  </r>
  <r>
    <x v="685"/>
    <n v="200685"/>
    <d v="2025-02-07T00:00:00"/>
    <d v="2025-02-07T00:00:00"/>
    <n v="2025"/>
    <x v="2"/>
    <s v="Friday"/>
    <s v="C64579"/>
    <n v="64579"/>
    <s v="Desk"/>
    <x v="6"/>
    <n v="1"/>
    <n v="234.37"/>
    <n v="234.37"/>
    <s v="638 Main St"/>
    <s v="638"/>
    <s v="Main St"/>
    <s v="Debit Card"/>
    <x v="0"/>
    <s v="Shipped"/>
    <x v="0"/>
    <s v="TRK10276565"/>
    <s v="10276565"/>
    <n v="5"/>
    <s v="FREESHIP"/>
    <x v="1"/>
    <x v="0"/>
    <s v="Email"/>
    <x v="2"/>
    <n v="234.37"/>
    <n v="234.37"/>
    <n v="234.37"/>
    <s v="Customer_687"/>
    <x v="1"/>
    <n v="25"/>
    <x v="5"/>
    <x v="1"/>
    <n v="0"/>
    <n v="0"/>
    <n v="164.059"/>
    <n v="164.059"/>
    <n v="234.37"/>
    <n v="70.311000000000007"/>
    <n v="1.4285714285714286"/>
  </r>
  <r>
    <x v="686"/>
    <n v="200686"/>
    <d v="2023-10-09T00:00:00"/>
    <d v="2023-10-09T00:00:00"/>
    <n v="2023"/>
    <x v="3"/>
    <s v="Monday"/>
    <s v="C41903"/>
    <n v="41903"/>
    <s v="Desk"/>
    <x v="6"/>
    <n v="3"/>
    <n v="53.6"/>
    <n v="53.6"/>
    <s v="525 Main St"/>
    <s v="525"/>
    <s v="Main St"/>
    <s v="Cash"/>
    <x v="4"/>
    <s v="Pending"/>
    <x v="4"/>
    <s v="TRK59112382"/>
    <s v="59112382"/>
    <n v="4"/>
    <s v="WINTER15"/>
    <x v="3"/>
    <x v="0"/>
    <s v="Facebook"/>
    <x v="3"/>
    <n v="160.80000000000001"/>
    <n v="160.80000000000001"/>
    <n v="160.80000000000001"/>
    <s v="Customer_688"/>
    <x v="1"/>
    <n v="39"/>
    <x v="5"/>
    <x v="1"/>
    <n v="0.15"/>
    <n v="24.12"/>
    <n v="37.519999999999996"/>
    <n v="112.55999999999999"/>
    <n v="136.68"/>
    <n v="24.120000000000019"/>
    <n v="1.2142857142857144"/>
  </r>
  <r>
    <x v="687"/>
    <n v="200687"/>
    <d v="2023-09-13T00:00:00"/>
    <d v="2023-09-13T00:00:00"/>
    <n v="2023"/>
    <x v="11"/>
    <s v="Wednesday"/>
    <s v="C19742"/>
    <n v="19742"/>
    <s v="Tablet"/>
    <x v="2"/>
    <n v="1"/>
    <n v="332.09"/>
    <n v="332.09"/>
    <s v="408 Main St"/>
    <s v="408"/>
    <s v="Main St"/>
    <s v="Gift Card"/>
    <x v="3"/>
    <s v="Returned"/>
    <x v="2"/>
    <s v="TRK68845230"/>
    <s v="68845230"/>
    <n v="5"/>
    <s v="FREESHIP"/>
    <x v="1"/>
    <x v="0"/>
    <s v="Instagram"/>
    <x v="0"/>
    <n v="332.09"/>
    <n v="332.09"/>
    <n v="332.09"/>
    <s v="Customer_689"/>
    <x v="1"/>
    <n v="20"/>
    <x v="4"/>
    <x v="0"/>
    <n v="0"/>
    <n v="0"/>
    <n v="232.46299999999997"/>
    <n v="232.46299999999997"/>
    <n v="332.09"/>
    <n v="99.62700000000001"/>
    <n v="1.4285714285714286"/>
  </r>
  <r>
    <x v="688"/>
    <n v="200688"/>
    <d v="2024-03-06T00:00:00"/>
    <d v="2024-03-06T00:00:00"/>
    <n v="2024"/>
    <x v="9"/>
    <s v="Wednesday"/>
    <s v="C20077"/>
    <n v="20077"/>
    <s v="Monitor"/>
    <x v="0"/>
    <n v="4"/>
    <n v="593.22"/>
    <n v="593.22"/>
    <s v="154 Main St"/>
    <s v="154"/>
    <s v="Main St"/>
    <s v="Credit Card"/>
    <x v="2"/>
    <s v="Cancelled"/>
    <x v="1"/>
    <s v="TRK36415742"/>
    <s v="36415742"/>
    <n v="8"/>
    <s v="WINTER15"/>
    <x v="3"/>
    <x v="0"/>
    <s v="Facebook"/>
    <x v="3"/>
    <n v="2372.88"/>
    <n v="2372.88"/>
    <n v="2372.88"/>
    <s v="Customer_690"/>
    <x v="0"/>
    <n v="45"/>
    <x v="2"/>
    <x v="0"/>
    <n v="0.15"/>
    <n v="355.93200000000002"/>
    <n v="415.25400000000002"/>
    <n v="1661.0160000000001"/>
    <n v="2016.9480000000001"/>
    <n v="355.93200000000002"/>
    <n v="1.2142857142857142"/>
  </r>
  <r>
    <x v="689"/>
    <n v="200689"/>
    <d v="2023-08-29T00:00:00"/>
    <d v="2023-08-29T00:00:00"/>
    <n v="2023"/>
    <x v="1"/>
    <s v="Tuesday"/>
    <s v="C13186"/>
    <n v="13186"/>
    <s v="Tablet"/>
    <x v="2"/>
    <n v="2"/>
    <n v="444.84"/>
    <n v="444.84"/>
    <s v="787 Main St"/>
    <s v="787"/>
    <s v="Main St"/>
    <s v="Online"/>
    <x v="1"/>
    <s v="Shipped"/>
    <x v="0"/>
    <s v="TRK56967415"/>
    <s v="56967415"/>
    <n v="7"/>
    <m/>
    <x v="2"/>
    <x v="1"/>
    <s v="Facebook"/>
    <x v="3"/>
    <n v="889.68"/>
    <n v="889.68"/>
    <n v="889.68"/>
    <s v="Customer_691"/>
    <x v="1"/>
    <n v="39"/>
    <x v="1"/>
    <x v="0"/>
    <n v="0"/>
    <n v="0"/>
    <n v="311.38799999999998"/>
    <n v="622.77599999999995"/>
    <n v="889.68"/>
    <n v="266.904"/>
    <n v="1.4285714285714286"/>
  </r>
  <r>
    <x v="690"/>
    <n v="200690"/>
    <d v="2024-07-12T00:00:00"/>
    <d v="2024-07-12T00:00:00"/>
    <n v="2024"/>
    <x v="10"/>
    <s v="Friday"/>
    <s v="C29318"/>
    <n v="29318"/>
    <s v="Monitor"/>
    <x v="0"/>
    <n v="1"/>
    <n v="24.48"/>
    <n v="24.48"/>
    <s v="128 Main St"/>
    <s v="128"/>
    <s v="Main St"/>
    <s v="Gift Card"/>
    <x v="3"/>
    <s v="Returned"/>
    <x v="2"/>
    <s v="TRK88666721"/>
    <s v="88666721"/>
    <n v="1"/>
    <m/>
    <x v="2"/>
    <x v="1"/>
    <s v="Instagram"/>
    <x v="0"/>
    <n v="24.48"/>
    <n v="24.48"/>
    <n v="24.48"/>
    <s v="Customer_692"/>
    <x v="1"/>
    <n v="25"/>
    <x v="1"/>
    <x v="0"/>
    <n v="0"/>
    <n v="0"/>
    <n v="17.135999999999999"/>
    <n v="17.135999999999999"/>
    <n v="24.48"/>
    <n v="7.3440000000000012"/>
    <n v="1.4285714285714286"/>
  </r>
  <r>
    <x v="691"/>
    <n v="200691"/>
    <d v="2024-11-24T00:00:00"/>
    <d v="2024-11-24T00:00:00"/>
    <n v="2024"/>
    <x v="7"/>
    <s v="Sunday"/>
    <s v="C36137"/>
    <n v="36137"/>
    <s v="Laptop"/>
    <x v="5"/>
    <n v="3"/>
    <n v="239.08"/>
    <n v="239.08"/>
    <s v="396 Main St"/>
    <s v="396"/>
    <s v="Main St"/>
    <s v="Cash"/>
    <x v="4"/>
    <s v="Shipped"/>
    <x v="0"/>
    <s v="TRK57376416"/>
    <s v="57376416"/>
    <n v="8"/>
    <m/>
    <x v="2"/>
    <x v="1"/>
    <s v="Google"/>
    <x v="4"/>
    <n v="717.24"/>
    <n v="717.24"/>
    <n v="717.24"/>
    <s v="Customer_693"/>
    <x v="0"/>
    <n v="46"/>
    <x v="5"/>
    <x v="0"/>
    <n v="0"/>
    <n v="0"/>
    <n v="167.35599999999999"/>
    <n v="502.06799999999998"/>
    <n v="717.24"/>
    <n v="215.17200000000003"/>
    <n v="1.4285714285714286"/>
  </r>
  <r>
    <x v="692"/>
    <n v="200692"/>
    <d v="2023-01-23T00:00:00"/>
    <d v="2023-01-23T00:00:00"/>
    <n v="2023"/>
    <x v="0"/>
    <s v="Monday"/>
    <s v="C25534"/>
    <n v="25534"/>
    <s v="Desk"/>
    <x v="6"/>
    <n v="5"/>
    <n v="196.84"/>
    <n v="196.84"/>
    <s v="319 Main St"/>
    <s v="319"/>
    <s v="Main St"/>
    <s v="Credit Card"/>
    <x v="2"/>
    <s v="Delivered"/>
    <x v="3"/>
    <s v="TRK68347402"/>
    <s v="68347402"/>
    <n v="5"/>
    <s v="WINTER15"/>
    <x v="3"/>
    <x v="0"/>
    <s v="Instagram"/>
    <x v="0"/>
    <n v="984.2"/>
    <n v="984.2"/>
    <n v="984.2"/>
    <s v="Customer_694"/>
    <x v="1"/>
    <n v="55"/>
    <x v="5"/>
    <x v="1"/>
    <n v="0.15"/>
    <n v="147.63"/>
    <n v="137.78799999999998"/>
    <n v="688.93999999999994"/>
    <n v="836.57"/>
    <n v="147.63000000000011"/>
    <n v="1.2142857142857144"/>
  </r>
  <r>
    <x v="693"/>
    <n v="200693"/>
    <d v="2025-03-12T00:00:00"/>
    <d v="2025-03-12T00:00:00"/>
    <n v="2025"/>
    <x v="9"/>
    <s v="Wednesday"/>
    <s v="C62070"/>
    <n v="62070"/>
    <s v="Monitor"/>
    <x v="0"/>
    <n v="1"/>
    <n v="176.58"/>
    <n v="176.58"/>
    <s v="674 Main St"/>
    <s v="674"/>
    <s v="Main St"/>
    <s v="Debit Card"/>
    <x v="0"/>
    <s v="Returned"/>
    <x v="2"/>
    <s v="TRK10267127"/>
    <s v="10267127"/>
    <n v="4"/>
    <m/>
    <x v="2"/>
    <x v="1"/>
    <s v="Referral"/>
    <x v="1"/>
    <n v="176.58"/>
    <n v="176.58"/>
    <n v="176.58"/>
    <s v="Customer_695"/>
    <x v="0"/>
    <n v="49"/>
    <x v="2"/>
    <x v="0"/>
    <n v="0"/>
    <n v="0"/>
    <n v="123.60599999999999"/>
    <n v="123.60599999999999"/>
    <n v="176.58"/>
    <n v="52.974000000000018"/>
    <n v="1.4285714285714288"/>
  </r>
  <r>
    <x v="694"/>
    <n v="200694"/>
    <d v="2023-10-02T00:00:00"/>
    <d v="2023-10-02T00:00:00"/>
    <n v="2023"/>
    <x v="3"/>
    <s v="Monday"/>
    <s v="C92049"/>
    <n v="92049"/>
    <s v="Printer"/>
    <x v="4"/>
    <n v="4"/>
    <n v="666.52"/>
    <n v="666.52"/>
    <s v="619 Main St"/>
    <s v="619"/>
    <s v="Main St"/>
    <s v="Cash"/>
    <x v="4"/>
    <s v="Shipped"/>
    <x v="0"/>
    <s v="TRK32287092"/>
    <s v="32287092"/>
    <n v="8"/>
    <s v="FREESHIP"/>
    <x v="1"/>
    <x v="0"/>
    <s v="Email"/>
    <x v="2"/>
    <n v="2666.08"/>
    <n v="2666.08"/>
    <n v="2666.08"/>
    <s v="Customer_696"/>
    <x v="1"/>
    <n v="18"/>
    <x v="1"/>
    <x v="0"/>
    <n v="0"/>
    <n v="0"/>
    <n v="466.56399999999996"/>
    <n v="1866.2559999999999"/>
    <n v="2666.08"/>
    <n v="799.82400000000007"/>
    <n v="1.4285714285714286"/>
  </r>
  <r>
    <x v="695"/>
    <n v="200695"/>
    <d v="2024-11-23T00:00:00"/>
    <d v="2024-11-23T00:00:00"/>
    <n v="2024"/>
    <x v="7"/>
    <s v="Saturday"/>
    <s v="C52604"/>
    <n v="52604"/>
    <s v="Printer"/>
    <x v="4"/>
    <n v="5"/>
    <n v="101.3"/>
    <n v="101.3"/>
    <s v="553 Main St"/>
    <s v="553"/>
    <s v="Main St"/>
    <s v="Online"/>
    <x v="1"/>
    <s v="Shipped"/>
    <x v="0"/>
    <s v="TRK48839788"/>
    <s v="48839788"/>
    <n v="7"/>
    <s v="FREESHIP"/>
    <x v="1"/>
    <x v="0"/>
    <s v="Email"/>
    <x v="2"/>
    <n v="506.5"/>
    <n v="506.5"/>
    <n v="506.5"/>
    <s v="Customer_697"/>
    <x v="1"/>
    <n v="42"/>
    <x v="2"/>
    <x v="0"/>
    <n v="0"/>
    <n v="0"/>
    <n v="70.91"/>
    <n v="354.54999999999995"/>
    <n v="506.5"/>
    <n v="151.95000000000005"/>
    <n v="1.4285714285714288"/>
  </r>
  <r>
    <x v="696"/>
    <n v="200696"/>
    <d v="2023-07-02T00:00:00"/>
    <d v="2023-07-02T00:00:00"/>
    <n v="2023"/>
    <x v="10"/>
    <s v="Sunday"/>
    <s v="C22429"/>
    <n v="22429"/>
    <s v="Chair"/>
    <x v="3"/>
    <n v="4"/>
    <n v="151.19999999999999"/>
    <n v="151.19999999999999"/>
    <s v="965 Main St"/>
    <s v="965"/>
    <s v="Main St"/>
    <s v="Gift Card"/>
    <x v="3"/>
    <s v="Pending"/>
    <x v="4"/>
    <s v="TRK38572927"/>
    <s v="38572927"/>
    <n v="9"/>
    <s v="WINTER15"/>
    <x v="3"/>
    <x v="0"/>
    <s v="Facebook"/>
    <x v="3"/>
    <n v="604.79999999999995"/>
    <n v="604.79999999999995"/>
    <n v="604.79999999999995"/>
    <s v="Customer_698"/>
    <x v="1"/>
    <n v="44"/>
    <x v="5"/>
    <x v="1"/>
    <n v="0.15"/>
    <n v="90.719999999999985"/>
    <n v="105.83999999999999"/>
    <n v="423.35999999999996"/>
    <n v="514.07999999999993"/>
    <n v="90.71999999999997"/>
    <n v="1.2142857142857142"/>
  </r>
  <r>
    <x v="697"/>
    <n v="200697"/>
    <d v="2025-02-04T00:00:00"/>
    <d v="2025-02-04T00:00:00"/>
    <n v="2025"/>
    <x v="2"/>
    <s v="Tuesday"/>
    <s v="C27430"/>
    <n v="27430"/>
    <s v="Printer"/>
    <x v="4"/>
    <n v="5"/>
    <n v="94.85"/>
    <n v="94.85"/>
    <s v="788 Main St"/>
    <s v="788"/>
    <s v="Main St"/>
    <s v="Cash"/>
    <x v="4"/>
    <s v="Shipped"/>
    <x v="0"/>
    <s v="TRK45025840"/>
    <s v="45025840"/>
    <n v="6"/>
    <s v="WINTER15"/>
    <x v="3"/>
    <x v="0"/>
    <s v="Email"/>
    <x v="2"/>
    <n v="474.25"/>
    <n v="474.25"/>
    <n v="474.25"/>
    <s v="Customer_699"/>
    <x v="0"/>
    <n v="27"/>
    <x v="5"/>
    <x v="0"/>
    <n v="0.15"/>
    <n v="71.137500000000003"/>
    <n v="66.394999999999996"/>
    <n v="331.97499999999997"/>
    <n v="403.11250000000001"/>
    <n v="71.137500000000045"/>
    <n v="1.2142857142857144"/>
  </r>
  <r>
    <x v="698"/>
    <n v="200698"/>
    <d v="2023-01-04T00:00:00"/>
    <d v="2023-01-04T00:00:00"/>
    <n v="2023"/>
    <x v="0"/>
    <s v="Wednesday"/>
    <s v="C44366"/>
    <n v="44366"/>
    <s v="Laptop"/>
    <x v="5"/>
    <n v="2"/>
    <n v="388.22"/>
    <n v="388.22"/>
    <s v="169 Main St"/>
    <s v="169"/>
    <s v="Main St"/>
    <s v="Cash"/>
    <x v="4"/>
    <s v="Delivered"/>
    <x v="3"/>
    <s v="TRK48658394"/>
    <s v="48658394"/>
    <n v="2"/>
    <s v="WINTER15"/>
    <x v="3"/>
    <x v="0"/>
    <s v="Instagram"/>
    <x v="0"/>
    <n v="776.44"/>
    <n v="776.44"/>
    <n v="776.44"/>
    <s v="Customer_700"/>
    <x v="0"/>
    <n v="26"/>
    <x v="3"/>
    <x v="0"/>
    <n v="0.15"/>
    <n v="116.46600000000001"/>
    <n v="271.75400000000002"/>
    <n v="543.50800000000004"/>
    <n v="659.97400000000005"/>
    <n v="116.46600000000001"/>
    <n v="1.2142857142857142"/>
  </r>
  <r>
    <x v="699"/>
    <n v="200699"/>
    <d v="2023-11-13T00:00:00"/>
    <d v="2023-11-13T00:00:00"/>
    <n v="2023"/>
    <x v="7"/>
    <s v="Monday"/>
    <s v="C36813"/>
    <n v="36813"/>
    <s v="Laptop"/>
    <x v="5"/>
    <n v="3"/>
    <n v="614.15"/>
    <n v="614.15"/>
    <s v="897 Main St"/>
    <s v="897"/>
    <s v="Main St"/>
    <s v="Gift Card"/>
    <x v="3"/>
    <s v="Cancelled"/>
    <x v="1"/>
    <s v="TRK84088900"/>
    <s v="84088900"/>
    <n v="3"/>
    <m/>
    <x v="2"/>
    <x v="1"/>
    <s v="Facebook"/>
    <x v="3"/>
    <n v="1842.45"/>
    <n v="1842.45"/>
    <n v="1842.4499999999998"/>
    <s v="Customer_701"/>
    <x v="1"/>
    <n v="36"/>
    <x v="2"/>
    <x v="0"/>
    <n v="0"/>
    <n v="0"/>
    <n v="429.90499999999997"/>
    <n v="1289.7149999999999"/>
    <n v="1842.4499999999998"/>
    <n v="552.7349999999999"/>
    <n v="1.4285714285714286"/>
  </r>
  <r>
    <x v="700"/>
    <n v="200700"/>
    <d v="2024-09-25T00:00:00"/>
    <d v="2024-09-25T00:00:00"/>
    <n v="2024"/>
    <x v="11"/>
    <s v="Wednesday"/>
    <s v="C40201"/>
    <n v="40201"/>
    <s v="Laptop"/>
    <x v="5"/>
    <n v="2"/>
    <n v="92.91"/>
    <n v="92.91"/>
    <s v="555 Main St"/>
    <s v="555"/>
    <s v="Main St"/>
    <s v="Cash"/>
    <x v="4"/>
    <s v="Returned"/>
    <x v="2"/>
    <s v="TRK30198779"/>
    <s v="30198779"/>
    <n v="3"/>
    <s v="WINTER15"/>
    <x v="3"/>
    <x v="0"/>
    <s v="Instagram"/>
    <x v="0"/>
    <n v="185.82"/>
    <n v="185.82"/>
    <n v="185.82"/>
    <s v="Customer_702"/>
    <x v="0"/>
    <n v="29"/>
    <x v="2"/>
    <x v="0"/>
    <n v="0.15"/>
    <n v="27.872999999999998"/>
    <n v="65.036999999999992"/>
    <n v="130.07399999999998"/>
    <n v="157.947"/>
    <n v="27.873000000000019"/>
    <n v="1.2142857142857144"/>
  </r>
  <r>
    <x v="701"/>
    <n v="200701"/>
    <d v="2024-06-23T00:00:00"/>
    <d v="2024-06-23T00:00:00"/>
    <n v="2024"/>
    <x v="5"/>
    <s v="Sunday"/>
    <s v="C75456"/>
    <n v="75456"/>
    <s v="Monitor"/>
    <x v="0"/>
    <n v="3"/>
    <n v="92.22"/>
    <n v="92.22"/>
    <s v="115 Main St"/>
    <s v="115"/>
    <s v="Main St"/>
    <s v="Credit Card"/>
    <x v="2"/>
    <s v="Delivered"/>
    <x v="3"/>
    <s v="TRK90519490"/>
    <s v="90519490"/>
    <n v="5"/>
    <s v="FREESHIP"/>
    <x v="1"/>
    <x v="0"/>
    <s v="Email"/>
    <x v="2"/>
    <n v="276.66000000000003"/>
    <n v="276.66000000000003"/>
    <n v="276.65999999999997"/>
    <s v="Customer_703"/>
    <x v="1"/>
    <n v="21"/>
    <x v="3"/>
    <x v="0"/>
    <n v="0"/>
    <n v="0"/>
    <n v="64.554000000000002"/>
    <n v="193.66200000000001"/>
    <n v="276.65999999999997"/>
    <n v="82.997999999999962"/>
    <n v="1.4285714285714284"/>
  </r>
  <r>
    <x v="702"/>
    <n v="200702"/>
    <d v="2024-06-09T00:00:00"/>
    <d v="2024-06-09T00:00:00"/>
    <n v="2024"/>
    <x v="5"/>
    <s v="Sunday"/>
    <s v="C33315"/>
    <n v="33315"/>
    <s v="Printer"/>
    <x v="4"/>
    <n v="3"/>
    <n v="562.54999999999995"/>
    <n v="562.54999999999995"/>
    <s v="154 Main St"/>
    <s v="154"/>
    <s v="Main St"/>
    <s v="Debit Card"/>
    <x v="0"/>
    <s v="Returned"/>
    <x v="2"/>
    <s v="TRK43589369"/>
    <s v="43589369"/>
    <n v="6"/>
    <m/>
    <x v="2"/>
    <x v="1"/>
    <s v="Email"/>
    <x v="2"/>
    <n v="1687.65"/>
    <n v="1687.65"/>
    <n v="1687.6499999999999"/>
    <s v="Customer_704"/>
    <x v="1"/>
    <n v="30"/>
    <x v="3"/>
    <x v="0"/>
    <n v="0"/>
    <n v="0"/>
    <n v="393.78499999999997"/>
    <n v="1181.355"/>
    <n v="1687.6499999999999"/>
    <n v="506.29499999999985"/>
    <n v="1.4285714285714284"/>
  </r>
  <r>
    <x v="703"/>
    <n v="200703"/>
    <d v="2023-03-22T00:00:00"/>
    <d v="2023-03-22T00:00:00"/>
    <n v="2023"/>
    <x v="9"/>
    <s v="Wednesday"/>
    <s v="C89336"/>
    <n v="89336"/>
    <s v="Desk"/>
    <x v="6"/>
    <n v="1"/>
    <n v="92.79"/>
    <n v="92.79"/>
    <s v="799 Main St"/>
    <s v="799"/>
    <s v="Main St"/>
    <s v="Cash"/>
    <x v="4"/>
    <s v="Pending"/>
    <x v="4"/>
    <s v="TRK47665103"/>
    <s v="47665103"/>
    <n v="3"/>
    <s v="WINTER15"/>
    <x v="3"/>
    <x v="0"/>
    <s v="Email"/>
    <x v="2"/>
    <n v="92.79"/>
    <n v="92.79"/>
    <n v="92.79"/>
    <s v="Customer_705"/>
    <x v="0"/>
    <n v="57"/>
    <x v="4"/>
    <x v="1"/>
    <n v="0.15"/>
    <n v="13.9185"/>
    <n v="64.953000000000003"/>
    <n v="64.953000000000003"/>
    <n v="78.871500000000012"/>
    <n v="13.918500000000009"/>
    <n v="1.2142857142857144"/>
  </r>
  <r>
    <x v="704"/>
    <n v="200704"/>
    <d v="2023-06-03T00:00:00"/>
    <d v="2023-06-03T00:00:00"/>
    <n v="2023"/>
    <x v="5"/>
    <s v="Saturday"/>
    <s v="C96034"/>
    <n v="96034"/>
    <s v="Desk"/>
    <x v="6"/>
    <n v="4"/>
    <n v="30.27"/>
    <n v="30.27"/>
    <s v="819 Main St"/>
    <s v="819"/>
    <s v="Main St"/>
    <s v="Online"/>
    <x v="1"/>
    <s v="Delivered"/>
    <x v="3"/>
    <s v="TRK87261034"/>
    <s v="87261034"/>
    <n v="9"/>
    <s v="FREESHIP"/>
    <x v="1"/>
    <x v="0"/>
    <s v="Google"/>
    <x v="4"/>
    <n v="121.08"/>
    <n v="121.08"/>
    <n v="121.08"/>
    <s v="Customer_706"/>
    <x v="1"/>
    <n v="33"/>
    <x v="2"/>
    <x v="1"/>
    <n v="0"/>
    <n v="0"/>
    <n v="21.189"/>
    <n v="84.756"/>
    <n v="121.08"/>
    <n v="36.323999999999998"/>
    <n v="1.4285714285714286"/>
  </r>
  <r>
    <x v="705"/>
    <n v="200705"/>
    <d v="2025-03-30T00:00:00"/>
    <d v="2025-03-30T00:00:00"/>
    <n v="2025"/>
    <x v="9"/>
    <s v="Sunday"/>
    <s v="C50114"/>
    <n v="50114"/>
    <s v="Monitor"/>
    <x v="0"/>
    <n v="2"/>
    <n v="49.08"/>
    <n v="49.08"/>
    <s v="420 Main St"/>
    <s v="420"/>
    <s v="Main St"/>
    <s v="Debit Card"/>
    <x v="0"/>
    <s v="Returned"/>
    <x v="2"/>
    <s v="TRK20214786"/>
    <s v="20214786"/>
    <n v="7"/>
    <s v="FREESHIP"/>
    <x v="1"/>
    <x v="0"/>
    <s v="Instagram"/>
    <x v="0"/>
    <n v="98.16"/>
    <n v="98.16"/>
    <n v="98.16"/>
    <s v="Customer_707"/>
    <x v="1"/>
    <n v="20"/>
    <x v="0"/>
    <x v="0"/>
    <n v="0"/>
    <n v="0"/>
    <n v="34.355999999999995"/>
    <n v="68.711999999999989"/>
    <n v="98.16"/>
    <n v="29.448000000000008"/>
    <n v="1.4285714285714288"/>
  </r>
  <r>
    <x v="706"/>
    <n v="200706"/>
    <d v="2025-03-02T00:00:00"/>
    <d v="2025-03-02T00:00:00"/>
    <n v="2025"/>
    <x v="9"/>
    <s v="Sunday"/>
    <s v="C85330"/>
    <n v="85330"/>
    <s v="Desk"/>
    <x v="6"/>
    <n v="5"/>
    <n v="228.09"/>
    <n v="228.09"/>
    <s v="969 Main St"/>
    <s v="969"/>
    <s v="Main St"/>
    <s v="Gift Card"/>
    <x v="3"/>
    <s v="Returned"/>
    <x v="2"/>
    <s v="TRK97693301"/>
    <s v="97693301"/>
    <n v="9"/>
    <s v="FREESHIP"/>
    <x v="1"/>
    <x v="0"/>
    <s v="Facebook"/>
    <x v="3"/>
    <n v="1140.45"/>
    <n v="1140.45"/>
    <n v="1140.45"/>
    <s v="Customer_708"/>
    <x v="1"/>
    <n v="58"/>
    <x v="2"/>
    <x v="1"/>
    <n v="0"/>
    <n v="0"/>
    <n v="159.66299999999998"/>
    <n v="798.31499999999994"/>
    <n v="1140.45"/>
    <n v="342.1350000000001"/>
    <n v="1.4285714285714288"/>
  </r>
  <r>
    <x v="707"/>
    <n v="200707"/>
    <d v="2024-11-01T00:00:00"/>
    <d v="2024-11-01T00:00:00"/>
    <n v="2024"/>
    <x v="7"/>
    <s v="Friday"/>
    <s v="C31761"/>
    <n v="31761"/>
    <s v="Chair"/>
    <x v="3"/>
    <n v="4"/>
    <n v="650.04"/>
    <n v="650.04"/>
    <s v="989 Main St"/>
    <s v="989"/>
    <s v="Main St"/>
    <s v="Gift Card"/>
    <x v="3"/>
    <s v="Cancelled"/>
    <x v="1"/>
    <s v="TRK17628852"/>
    <s v="17628852"/>
    <n v="6"/>
    <s v="SAVE10"/>
    <x v="0"/>
    <x v="0"/>
    <s v="Facebook"/>
    <x v="3"/>
    <n v="2600.16"/>
    <n v="2600.16"/>
    <n v="2600.16"/>
    <s v="Customer_709"/>
    <x v="0"/>
    <n v="32"/>
    <x v="3"/>
    <x v="1"/>
    <n v="0.1"/>
    <n v="260.01600000000002"/>
    <n v="455.02799999999996"/>
    <n v="1820.1119999999999"/>
    <n v="2340.1439999999998"/>
    <n v="520.03199999999993"/>
    <n v="1.2857142857142856"/>
  </r>
  <r>
    <x v="708"/>
    <n v="200708"/>
    <d v="2025-03-04T00:00:00"/>
    <d v="2025-03-04T00:00:00"/>
    <n v="2025"/>
    <x v="9"/>
    <s v="Tuesday"/>
    <s v="C25268"/>
    <n v="25268"/>
    <s v="Printer"/>
    <x v="4"/>
    <n v="1"/>
    <n v="665.11"/>
    <n v="665.11"/>
    <s v="788 Main St"/>
    <s v="788"/>
    <s v="Main St"/>
    <s v="Cash"/>
    <x v="4"/>
    <s v="Pending"/>
    <x v="4"/>
    <s v="TRK20481215"/>
    <s v="20481215"/>
    <n v="3"/>
    <s v="FREESHIP"/>
    <x v="1"/>
    <x v="0"/>
    <s v="Instagram"/>
    <x v="0"/>
    <n v="665.11"/>
    <n v="665.11"/>
    <n v="665.11"/>
    <s v="Customer_710"/>
    <x v="1"/>
    <n v="23"/>
    <x v="4"/>
    <x v="0"/>
    <n v="0"/>
    <n v="0"/>
    <n v="465.577"/>
    <n v="465.577"/>
    <n v="665.11"/>
    <n v="199.53300000000002"/>
    <n v="1.4285714285714286"/>
  </r>
  <r>
    <x v="709"/>
    <n v="200709"/>
    <d v="2024-12-07T00:00:00"/>
    <d v="2024-12-07T00:00:00"/>
    <n v="2024"/>
    <x v="8"/>
    <s v="Saturday"/>
    <s v="C17132"/>
    <n v="17132"/>
    <s v="Desk"/>
    <x v="6"/>
    <n v="1"/>
    <n v="386.03"/>
    <n v="386.03"/>
    <s v="855 Main St"/>
    <s v="855"/>
    <s v="Main St"/>
    <s v="Online"/>
    <x v="1"/>
    <s v="Pending"/>
    <x v="4"/>
    <s v="TRK37504692"/>
    <s v="37504692"/>
    <n v="4"/>
    <s v="FREESHIP"/>
    <x v="1"/>
    <x v="0"/>
    <s v="Google"/>
    <x v="4"/>
    <n v="386.03"/>
    <n v="386.03"/>
    <n v="386.03"/>
    <s v="Customer_711"/>
    <x v="0"/>
    <n v="57"/>
    <x v="0"/>
    <x v="1"/>
    <n v="0"/>
    <n v="0"/>
    <n v="270.22099999999995"/>
    <n v="270.22099999999995"/>
    <n v="386.03"/>
    <n v="115.80900000000003"/>
    <n v="1.4285714285714288"/>
  </r>
  <r>
    <x v="710"/>
    <n v="200710"/>
    <d v="2024-07-22T00:00:00"/>
    <d v="2024-07-22T00:00:00"/>
    <n v="2024"/>
    <x v="10"/>
    <s v="Monday"/>
    <s v="C48790"/>
    <n v="48790"/>
    <s v="Laptop"/>
    <x v="5"/>
    <n v="5"/>
    <n v="21.54"/>
    <n v="21.54"/>
    <s v="113 Main St"/>
    <s v="113"/>
    <s v="Main St"/>
    <s v="Gift Card"/>
    <x v="3"/>
    <s v="Returned"/>
    <x v="2"/>
    <s v="TRK19086608"/>
    <s v="19086608"/>
    <n v="10"/>
    <m/>
    <x v="2"/>
    <x v="1"/>
    <s v="Google"/>
    <x v="4"/>
    <n v="107.7"/>
    <n v="107.7"/>
    <n v="107.69999999999999"/>
    <s v="Customer_712"/>
    <x v="0"/>
    <n v="46"/>
    <x v="0"/>
    <x v="0"/>
    <n v="0"/>
    <n v="0"/>
    <n v="15.077999999999998"/>
    <n v="75.389999999999986"/>
    <n v="107.69999999999999"/>
    <n v="32.31"/>
    <n v="1.4285714285714286"/>
  </r>
  <r>
    <x v="711"/>
    <n v="200711"/>
    <d v="2024-07-04T00:00:00"/>
    <d v="2024-07-04T00:00:00"/>
    <n v="2024"/>
    <x v="10"/>
    <s v="Thursday"/>
    <s v="C61070"/>
    <n v="61070"/>
    <s v="Tablet"/>
    <x v="2"/>
    <n v="2"/>
    <n v="475.78"/>
    <n v="475.78"/>
    <s v="632 Main St"/>
    <s v="632"/>
    <s v="Main St"/>
    <s v="Online"/>
    <x v="1"/>
    <s v="Shipped"/>
    <x v="0"/>
    <s v="TRK90764894"/>
    <s v="90764894"/>
    <n v="2"/>
    <s v="WINTER15"/>
    <x v="3"/>
    <x v="0"/>
    <s v="Google"/>
    <x v="4"/>
    <n v="951.56"/>
    <n v="951.56"/>
    <n v="951.56"/>
    <s v="Customer_713"/>
    <x v="0"/>
    <n v="55"/>
    <x v="5"/>
    <x v="0"/>
    <n v="0.15"/>
    <n v="142.73399999999998"/>
    <n v="333.04599999999994"/>
    <n v="666.09199999999987"/>
    <n v="808.82600000000002"/>
    <n v="142.73400000000015"/>
    <n v="1.2142857142857146"/>
  </r>
  <r>
    <x v="712"/>
    <n v="200712"/>
    <d v="2024-01-09T00:00:00"/>
    <d v="2024-01-09T00:00:00"/>
    <n v="2024"/>
    <x v="0"/>
    <s v="Tuesday"/>
    <s v="C56969"/>
    <n v="56969"/>
    <s v="Tablet"/>
    <x v="2"/>
    <n v="2"/>
    <n v="68.400000000000006"/>
    <n v="68.400000000000006"/>
    <s v="993 Main St"/>
    <s v="993"/>
    <s v="Main St"/>
    <s v="Gift Card"/>
    <x v="3"/>
    <s v="Pending"/>
    <x v="4"/>
    <s v="TRK10513339"/>
    <s v="10513339"/>
    <n v="7"/>
    <s v="FREESHIP"/>
    <x v="1"/>
    <x v="0"/>
    <s v="Email"/>
    <x v="2"/>
    <n v="136.80000000000001"/>
    <n v="136.80000000000001"/>
    <n v="136.80000000000001"/>
    <s v="Customer_714"/>
    <x v="0"/>
    <n v="51"/>
    <x v="3"/>
    <x v="0"/>
    <n v="0"/>
    <n v="0"/>
    <n v="47.88"/>
    <n v="95.76"/>
    <n v="136.80000000000001"/>
    <n v="41.040000000000006"/>
    <n v="1.4285714285714286"/>
  </r>
  <r>
    <x v="713"/>
    <n v="200713"/>
    <d v="2025-06-21T00:00:00"/>
    <d v="2025-06-21T00:00:00"/>
    <n v="2025"/>
    <x v="5"/>
    <s v="Saturday"/>
    <s v="C65056"/>
    <n v="65056"/>
    <s v="Tablet"/>
    <x v="2"/>
    <n v="4"/>
    <n v="532.49"/>
    <n v="532.49"/>
    <s v="638 Main St"/>
    <s v="638"/>
    <s v="Main St"/>
    <s v="Online"/>
    <x v="1"/>
    <s v="Cancelled"/>
    <x v="1"/>
    <s v="TRK31705278"/>
    <s v="31705278"/>
    <n v="6"/>
    <s v="SAVE10"/>
    <x v="0"/>
    <x v="0"/>
    <s v="Facebook"/>
    <x v="3"/>
    <n v="2129.96"/>
    <n v="2129.96"/>
    <n v="2129.96"/>
    <s v="Customer_715"/>
    <x v="0"/>
    <n v="28"/>
    <x v="0"/>
    <x v="0"/>
    <n v="0.1"/>
    <n v="212.99600000000001"/>
    <n v="372.74299999999999"/>
    <n v="1490.972"/>
    <n v="1916.9639999999999"/>
    <n v="425.99199999999996"/>
    <n v="1.2857142857142856"/>
  </r>
  <r>
    <x v="714"/>
    <n v="200714"/>
    <d v="2023-04-21T00:00:00"/>
    <d v="2023-04-21T00:00:00"/>
    <n v="2023"/>
    <x v="6"/>
    <s v="Friday"/>
    <s v="C84888"/>
    <n v="84888"/>
    <s v="Laptop"/>
    <x v="5"/>
    <n v="1"/>
    <n v="51.73"/>
    <n v="51.73"/>
    <s v="278 Main St"/>
    <s v="278"/>
    <s v="Main St"/>
    <s v="Debit Card"/>
    <x v="0"/>
    <s v="Pending"/>
    <x v="4"/>
    <s v="TRK23612847"/>
    <s v="23612847"/>
    <n v="1"/>
    <s v="FREESHIP"/>
    <x v="1"/>
    <x v="0"/>
    <s v="Facebook"/>
    <x v="3"/>
    <n v="51.73"/>
    <n v="51.73"/>
    <n v="51.73"/>
    <s v="Customer_716"/>
    <x v="0"/>
    <n v="44"/>
    <x v="2"/>
    <x v="0"/>
    <n v="0"/>
    <n v="0"/>
    <n v="36.210999999999999"/>
    <n v="36.210999999999999"/>
    <n v="51.73"/>
    <n v="15.518999999999998"/>
    <n v="1.4285714285714286"/>
  </r>
  <r>
    <x v="715"/>
    <n v="200715"/>
    <d v="2024-07-26T00:00:00"/>
    <d v="2024-07-26T00:00:00"/>
    <n v="2024"/>
    <x v="10"/>
    <s v="Friday"/>
    <s v="C68266"/>
    <n v="68266"/>
    <s v="Printer"/>
    <x v="4"/>
    <n v="3"/>
    <n v="653.63"/>
    <n v="653.63"/>
    <s v="281 Main St"/>
    <s v="281"/>
    <s v="Main St"/>
    <s v="Online"/>
    <x v="1"/>
    <s v="Delivered"/>
    <x v="3"/>
    <s v="TRK96161062"/>
    <s v="96161062"/>
    <n v="7"/>
    <s v="FREESHIP"/>
    <x v="1"/>
    <x v="0"/>
    <s v="Email"/>
    <x v="2"/>
    <n v="1960.89"/>
    <n v="1960.89"/>
    <n v="1960.8899999999999"/>
    <s v="Customer_717"/>
    <x v="0"/>
    <n v="52"/>
    <x v="1"/>
    <x v="0"/>
    <n v="0"/>
    <n v="0"/>
    <n v="457.54099999999994"/>
    <n v="1372.6229999999998"/>
    <n v="1960.8899999999999"/>
    <n v="588.26700000000005"/>
    <n v="1.4285714285714286"/>
  </r>
  <r>
    <x v="716"/>
    <n v="200716"/>
    <d v="2024-06-13T00:00:00"/>
    <d v="2024-06-13T00:00:00"/>
    <n v="2024"/>
    <x v="5"/>
    <s v="Thursday"/>
    <s v="C84115"/>
    <n v="84115"/>
    <s v="Chair"/>
    <x v="3"/>
    <n v="3"/>
    <n v="454.29"/>
    <n v="454.29"/>
    <s v="891 Main St"/>
    <s v="891"/>
    <s v="Main St"/>
    <s v="Credit Card"/>
    <x v="2"/>
    <s v="Pending"/>
    <x v="4"/>
    <s v="TRK25466842"/>
    <s v="25466842"/>
    <n v="4"/>
    <s v="WINTER15"/>
    <x v="3"/>
    <x v="0"/>
    <s v="Google"/>
    <x v="4"/>
    <n v="1362.87"/>
    <n v="1362.87"/>
    <n v="1362.8700000000001"/>
    <s v="Customer_718"/>
    <x v="0"/>
    <n v="43"/>
    <x v="5"/>
    <x v="1"/>
    <n v="0.15"/>
    <n v="204.43049999999997"/>
    <n v="318.00299999999999"/>
    <n v="954.00900000000001"/>
    <n v="1158.4395000000002"/>
    <n v="204.43050000000017"/>
    <n v="1.2142857142857144"/>
  </r>
  <r>
    <x v="717"/>
    <n v="200717"/>
    <d v="2023-10-16T00:00:00"/>
    <d v="2023-10-16T00:00:00"/>
    <n v="2023"/>
    <x v="3"/>
    <s v="Monday"/>
    <s v="C50087"/>
    <n v="50087"/>
    <s v="Chair"/>
    <x v="3"/>
    <n v="3"/>
    <n v="122.11"/>
    <n v="122.11"/>
    <s v="707 Main St"/>
    <s v="707"/>
    <s v="Main St"/>
    <s v="Online"/>
    <x v="1"/>
    <s v="Delivered"/>
    <x v="3"/>
    <s v="TRK31143760"/>
    <s v="31143760"/>
    <n v="4"/>
    <s v="WINTER15"/>
    <x v="3"/>
    <x v="0"/>
    <s v="Email"/>
    <x v="2"/>
    <n v="366.33"/>
    <n v="366.33"/>
    <n v="366.33"/>
    <s v="Customer_719"/>
    <x v="0"/>
    <n v="59"/>
    <x v="2"/>
    <x v="1"/>
    <n v="0.15"/>
    <n v="54.949499999999993"/>
    <n v="85.47699999999999"/>
    <n v="256.43099999999998"/>
    <n v="311.38049999999998"/>
    <n v="54.9495"/>
    <n v="1.2142857142857144"/>
  </r>
  <r>
    <x v="718"/>
    <n v="200718"/>
    <d v="2023-04-08T00:00:00"/>
    <d v="2023-04-08T00:00:00"/>
    <n v="2023"/>
    <x v="6"/>
    <s v="Saturday"/>
    <s v="C16790"/>
    <n v="16790"/>
    <s v="Laptop"/>
    <x v="5"/>
    <n v="4"/>
    <n v="64.739999999999995"/>
    <n v="64.739999999999995"/>
    <s v="718 Main St"/>
    <s v="718"/>
    <s v="Main St"/>
    <s v="Gift Card"/>
    <x v="3"/>
    <s v="Cancelled"/>
    <x v="1"/>
    <s v="TRK91791367"/>
    <s v="91791367"/>
    <n v="8"/>
    <s v="SAVE10"/>
    <x v="0"/>
    <x v="0"/>
    <s v="Google"/>
    <x v="4"/>
    <n v="258.95999999999998"/>
    <n v="258.95999999999998"/>
    <n v="258.95999999999998"/>
    <s v="Customer_720"/>
    <x v="0"/>
    <n v="38"/>
    <x v="3"/>
    <x v="0"/>
    <n v="0.1"/>
    <n v="25.896000000000001"/>
    <n v="45.317999999999991"/>
    <n v="181.27199999999996"/>
    <n v="233.06399999999996"/>
    <n v="51.792000000000002"/>
    <n v="1.2857142857142858"/>
  </r>
  <r>
    <x v="719"/>
    <n v="200719"/>
    <d v="2024-01-21T00:00:00"/>
    <d v="2024-01-21T00:00:00"/>
    <n v="2024"/>
    <x v="0"/>
    <s v="Sunday"/>
    <s v="C46920"/>
    <n v="46920"/>
    <s v="Laptop"/>
    <x v="5"/>
    <n v="2"/>
    <n v="681.06"/>
    <n v="681.06"/>
    <s v="703 Main St"/>
    <s v="703"/>
    <s v="Main St"/>
    <s v="Debit Card"/>
    <x v="0"/>
    <s v="Shipped"/>
    <x v="0"/>
    <s v="TRK86403837"/>
    <s v="86403837"/>
    <n v="3"/>
    <s v="FREESHIP"/>
    <x v="1"/>
    <x v="0"/>
    <s v="Facebook"/>
    <x v="3"/>
    <n v="1362.12"/>
    <n v="1362.12"/>
    <n v="1362.12"/>
    <s v="Customer_721"/>
    <x v="0"/>
    <n v="44"/>
    <x v="1"/>
    <x v="0"/>
    <n v="0"/>
    <n v="0"/>
    <n v="476.7419999999999"/>
    <n v="953.48399999999981"/>
    <n v="1362.12"/>
    <n v="408.63600000000008"/>
    <n v="1.4285714285714288"/>
  </r>
  <r>
    <x v="720"/>
    <n v="200720"/>
    <d v="2023-09-21T00:00:00"/>
    <d v="2023-09-21T00:00:00"/>
    <n v="2023"/>
    <x v="11"/>
    <s v="Thursday"/>
    <s v="C12740"/>
    <n v="12740"/>
    <s v="Desk"/>
    <x v="6"/>
    <n v="5"/>
    <n v="128.94999999999999"/>
    <n v="128.94999999999999"/>
    <s v="305 Main St"/>
    <s v="305"/>
    <s v="Main St"/>
    <s v="Cash"/>
    <x v="4"/>
    <s v="Pending"/>
    <x v="4"/>
    <s v="TRK98506513"/>
    <s v="98506513"/>
    <n v="10"/>
    <s v="FREESHIP"/>
    <x v="1"/>
    <x v="0"/>
    <s v="Instagram"/>
    <x v="0"/>
    <n v="644.75"/>
    <n v="644.75"/>
    <n v="644.75"/>
    <s v="Customer_722"/>
    <x v="0"/>
    <n v="37"/>
    <x v="3"/>
    <x v="1"/>
    <n v="0"/>
    <n v="0"/>
    <n v="90.264999999999986"/>
    <n v="451.32499999999993"/>
    <n v="644.75"/>
    <n v="193.42500000000007"/>
    <n v="1.4285714285714288"/>
  </r>
  <r>
    <x v="721"/>
    <n v="200721"/>
    <d v="2024-03-18T00:00:00"/>
    <d v="2024-03-18T00:00:00"/>
    <n v="2024"/>
    <x v="9"/>
    <s v="Monday"/>
    <s v="C46557"/>
    <n v="46557"/>
    <s v="Desk"/>
    <x v="6"/>
    <n v="2"/>
    <n v="118.59"/>
    <n v="118.59"/>
    <s v="890 Main St"/>
    <s v="890"/>
    <s v="Main St"/>
    <s v="Credit Card"/>
    <x v="2"/>
    <s v="Delivered"/>
    <x v="3"/>
    <s v="TRK56110689"/>
    <s v="56110689"/>
    <n v="2"/>
    <m/>
    <x v="2"/>
    <x v="1"/>
    <s v="Email"/>
    <x v="2"/>
    <n v="237.18"/>
    <n v="237.18"/>
    <n v="237.18"/>
    <s v="Customer_723"/>
    <x v="1"/>
    <n v="20"/>
    <x v="4"/>
    <x v="1"/>
    <n v="0"/>
    <n v="0"/>
    <n v="83.012999999999991"/>
    <n v="166.02599999999998"/>
    <n v="237.18"/>
    <n v="71.154000000000025"/>
    <n v="1.4285714285714288"/>
  </r>
  <r>
    <x v="722"/>
    <n v="200722"/>
    <d v="2024-11-15T00:00:00"/>
    <d v="2024-11-15T00:00:00"/>
    <n v="2024"/>
    <x v="7"/>
    <s v="Friday"/>
    <s v="C58156"/>
    <n v="58156"/>
    <s v="Printer"/>
    <x v="4"/>
    <n v="1"/>
    <n v="95.1"/>
    <n v="95.1"/>
    <s v="516 Main St"/>
    <s v="516"/>
    <s v="Main St"/>
    <s v="Gift Card"/>
    <x v="3"/>
    <s v="Pending"/>
    <x v="4"/>
    <s v="TRK49719458"/>
    <s v="49719458"/>
    <n v="1"/>
    <s v="WINTER15"/>
    <x v="3"/>
    <x v="0"/>
    <s v="Instagram"/>
    <x v="0"/>
    <n v="95.1"/>
    <n v="95.1"/>
    <n v="95.1"/>
    <s v="Customer_724"/>
    <x v="1"/>
    <n v="29"/>
    <x v="1"/>
    <x v="0"/>
    <n v="0.15"/>
    <n v="14.264999999999999"/>
    <n v="66.569999999999993"/>
    <n v="66.569999999999993"/>
    <n v="80.834999999999994"/>
    <n v="14.265000000000001"/>
    <n v="1.2142857142857144"/>
  </r>
  <r>
    <x v="723"/>
    <n v="200723"/>
    <d v="2023-12-09T00:00:00"/>
    <d v="2023-12-09T00:00:00"/>
    <n v="2023"/>
    <x v="8"/>
    <s v="Saturday"/>
    <s v="C14455"/>
    <n v="14455"/>
    <s v="Desk"/>
    <x v="6"/>
    <n v="3"/>
    <n v="54.95"/>
    <n v="54.95"/>
    <s v="385 Main St"/>
    <s v="385"/>
    <s v="Main St"/>
    <s v="Cash"/>
    <x v="4"/>
    <s v="Returned"/>
    <x v="2"/>
    <s v="TRK50933724"/>
    <s v="50933724"/>
    <n v="8"/>
    <s v="SAVE10"/>
    <x v="0"/>
    <x v="0"/>
    <s v="Referral"/>
    <x v="1"/>
    <n v="164.85"/>
    <n v="164.85"/>
    <n v="164.85000000000002"/>
    <s v="Customer_725"/>
    <x v="1"/>
    <n v="28"/>
    <x v="3"/>
    <x v="1"/>
    <n v="0.1"/>
    <n v="16.484999999999999"/>
    <n v="38.464999999999996"/>
    <n v="115.39499999999998"/>
    <n v="148.36500000000001"/>
    <n v="32.970000000000027"/>
    <n v="1.285714285714286"/>
  </r>
  <r>
    <x v="724"/>
    <n v="200724"/>
    <d v="2024-10-18T00:00:00"/>
    <d v="2024-10-18T00:00:00"/>
    <n v="2024"/>
    <x v="3"/>
    <s v="Friday"/>
    <s v="C63150"/>
    <n v="63150"/>
    <s v="Printer"/>
    <x v="4"/>
    <n v="3"/>
    <n v="136.97"/>
    <n v="136.97"/>
    <s v="326 Main St"/>
    <s v="326"/>
    <s v="Main St"/>
    <s v="Credit Card"/>
    <x v="2"/>
    <s v="Returned"/>
    <x v="2"/>
    <s v="TRK19348078"/>
    <s v="19348078"/>
    <n v="4"/>
    <s v="FREESHIP"/>
    <x v="1"/>
    <x v="0"/>
    <s v="Referral"/>
    <x v="1"/>
    <n v="410.91"/>
    <n v="410.91"/>
    <n v="410.90999999999997"/>
    <s v="Customer_726"/>
    <x v="0"/>
    <n v="44"/>
    <x v="1"/>
    <x v="0"/>
    <n v="0"/>
    <n v="0"/>
    <n v="95.878999999999991"/>
    <n v="287.63699999999994"/>
    <n v="410.90999999999997"/>
    <n v="123.27300000000002"/>
    <n v="1.4285714285714288"/>
  </r>
  <r>
    <x v="725"/>
    <n v="200725"/>
    <d v="2023-03-12T00:00:00"/>
    <d v="2023-03-12T00:00:00"/>
    <n v="2023"/>
    <x v="9"/>
    <s v="Sunday"/>
    <s v="C95269"/>
    <n v="95269"/>
    <s v="Chair"/>
    <x v="3"/>
    <n v="2"/>
    <n v="194.85"/>
    <n v="194.85"/>
    <s v="372 Main St"/>
    <s v="372"/>
    <s v="Main St"/>
    <s v="Gift Card"/>
    <x v="3"/>
    <s v="Returned"/>
    <x v="2"/>
    <s v="TRK45670926"/>
    <s v="45670926"/>
    <n v="5"/>
    <m/>
    <x v="2"/>
    <x v="1"/>
    <s v="Referral"/>
    <x v="1"/>
    <n v="389.7"/>
    <n v="389.7"/>
    <n v="389.7"/>
    <s v="Customer_727"/>
    <x v="1"/>
    <n v="24"/>
    <x v="0"/>
    <x v="1"/>
    <n v="0"/>
    <n v="0"/>
    <n v="136.39499999999998"/>
    <n v="272.78999999999996"/>
    <n v="389.7"/>
    <n v="116.91000000000003"/>
    <n v="1.4285714285714288"/>
  </r>
  <r>
    <x v="726"/>
    <n v="200726"/>
    <d v="2024-10-25T00:00:00"/>
    <d v="2024-10-25T00:00:00"/>
    <n v="2024"/>
    <x v="3"/>
    <s v="Friday"/>
    <s v="C18105"/>
    <n v="18105"/>
    <s v="Laptop"/>
    <x v="5"/>
    <n v="4"/>
    <n v="583.02"/>
    <n v="583.02"/>
    <s v="338 Main St"/>
    <s v="338"/>
    <s v="Main St"/>
    <s v="Online"/>
    <x v="1"/>
    <s v="Delivered"/>
    <x v="3"/>
    <s v="TRK94006117"/>
    <s v="94006117"/>
    <n v="4"/>
    <s v="FREESHIP"/>
    <x v="1"/>
    <x v="0"/>
    <s v="Facebook"/>
    <x v="3"/>
    <n v="2332.08"/>
    <n v="2332.08"/>
    <n v="2332.08"/>
    <s v="Customer_728"/>
    <x v="0"/>
    <n v="39"/>
    <x v="0"/>
    <x v="0"/>
    <n v="0"/>
    <n v="0"/>
    <n v="408.11399999999998"/>
    <n v="1632.4559999999999"/>
    <n v="2332.08"/>
    <n v="699.62400000000002"/>
    <n v="1.4285714285714286"/>
  </r>
  <r>
    <x v="727"/>
    <n v="200727"/>
    <d v="2024-09-29T00:00:00"/>
    <d v="2024-09-29T00:00:00"/>
    <n v="2024"/>
    <x v="11"/>
    <s v="Sunday"/>
    <s v="C29063"/>
    <n v="29063"/>
    <s v="Chair"/>
    <x v="3"/>
    <n v="5"/>
    <n v="95.75"/>
    <n v="95.75"/>
    <s v="379 Main St"/>
    <s v="379"/>
    <s v="Main St"/>
    <s v="Online"/>
    <x v="1"/>
    <s v="Shipped"/>
    <x v="0"/>
    <s v="TRK92745947"/>
    <s v="92745947"/>
    <n v="8"/>
    <s v="SAVE10"/>
    <x v="0"/>
    <x v="0"/>
    <s v="Instagram"/>
    <x v="0"/>
    <n v="478.75"/>
    <n v="478.75"/>
    <n v="478.75"/>
    <s v="Customer_729"/>
    <x v="0"/>
    <n v="42"/>
    <x v="3"/>
    <x v="1"/>
    <n v="0.1"/>
    <n v="47.875"/>
    <n v="67.024999999999991"/>
    <n v="335.12499999999994"/>
    <n v="430.875"/>
    <n v="95.750000000000057"/>
    <n v="1.285714285714286"/>
  </r>
  <r>
    <x v="728"/>
    <n v="200728"/>
    <d v="2024-07-29T00:00:00"/>
    <d v="2024-07-29T00:00:00"/>
    <n v="2024"/>
    <x v="10"/>
    <s v="Monday"/>
    <s v="C10154"/>
    <n v="10154"/>
    <s v="Desk"/>
    <x v="6"/>
    <n v="4"/>
    <n v="325.76"/>
    <n v="325.76"/>
    <s v="827 Main St"/>
    <s v="827"/>
    <s v="Main St"/>
    <s v="Gift Card"/>
    <x v="3"/>
    <s v="Shipped"/>
    <x v="0"/>
    <s v="TRK79793300"/>
    <s v="79793300"/>
    <n v="8"/>
    <s v="WINTER15"/>
    <x v="3"/>
    <x v="0"/>
    <s v="Email"/>
    <x v="2"/>
    <n v="1303.04"/>
    <n v="1303.04"/>
    <n v="1303.04"/>
    <s v="Customer_730"/>
    <x v="1"/>
    <n v="19"/>
    <x v="5"/>
    <x v="1"/>
    <n v="0.15"/>
    <n v="195.45599999999999"/>
    <n v="228.03199999999998"/>
    <n v="912.12799999999993"/>
    <n v="1107.5840000000001"/>
    <n v="195.45600000000013"/>
    <n v="1.2142857142857144"/>
  </r>
  <r>
    <x v="729"/>
    <n v="200729"/>
    <d v="2023-09-08T00:00:00"/>
    <d v="2023-09-08T00:00:00"/>
    <n v="2023"/>
    <x v="11"/>
    <s v="Friday"/>
    <s v="C36997"/>
    <n v="36997"/>
    <s v="Phone"/>
    <x v="1"/>
    <n v="4"/>
    <n v="186.41"/>
    <n v="186.41"/>
    <s v="819 Main St"/>
    <s v="819"/>
    <s v="Main St"/>
    <s v="Gift Card"/>
    <x v="3"/>
    <s v="Pending"/>
    <x v="4"/>
    <s v="TRK92794872"/>
    <s v="92794872"/>
    <n v="6"/>
    <s v="SAVE10"/>
    <x v="0"/>
    <x v="0"/>
    <s v="Google"/>
    <x v="4"/>
    <n v="745.64"/>
    <n v="745.64"/>
    <n v="745.64"/>
    <s v="Customer_731"/>
    <x v="1"/>
    <n v="45"/>
    <x v="2"/>
    <x v="0"/>
    <n v="0.1"/>
    <n v="74.564000000000007"/>
    <n v="130.48699999999999"/>
    <n v="521.94799999999998"/>
    <n v="671.07600000000002"/>
    <n v="149.12800000000004"/>
    <n v="1.2857142857142858"/>
  </r>
  <r>
    <x v="730"/>
    <n v="200730"/>
    <d v="2025-02-22T00:00:00"/>
    <d v="2025-02-22T00:00:00"/>
    <n v="2025"/>
    <x v="2"/>
    <s v="Saturday"/>
    <s v="C77357"/>
    <n v="77357"/>
    <s v="Phone"/>
    <x v="1"/>
    <n v="1"/>
    <n v="474.6"/>
    <n v="474.6"/>
    <s v="407 Main St"/>
    <s v="407"/>
    <s v="Main St"/>
    <s v="Debit Card"/>
    <x v="0"/>
    <s v="Delivered"/>
    <x v="3"/>
    <s v="TRK91943923"/>
    <s v="91943923"/>
    <n v="4"/>
    <s v="SAVE10"/>
    <x v="0"/>
    <x v="0"/>
    <s v="Email"/>
    <x v="2"/>
    <n v="474.6"/>
    <n v="474.6"/>
    <n v="474.6"/>
    <s v="Customer_732"/>
    <x v="1"/>
    <n v="54"/>
    <x v="5"/>
    <x v="0"/>
    <n v="0.1"/>
    <n v="47.460000000000008"/>
    <n v="332.21999999999997"/>
    <n v="332.21999999999997"/>
    <n v="427.14"/>
    <n v="94.920000000000016"/>
    <n v="1.2857142857142858"/>
  </r>
  <r>
    <x v="731"/>
    <n v="200731"/>
    <d v="2024-06-07T00:00:00"/>
    <d v="2024-06-07T00:00:00"/>
    <n v="2024"/>
    <x v="5"/>
    <s v="Friday"/>
    <s v="C71310"/>
    <n v="71310"/>
    <s v="Printer"/>
    <x v="4"/>
    <n v="5"/>
    <n v="584.46"/>
    <n v="584.46"/>
    <s v="308 Main St"/>
    <s v="308"/>
    <s v="Main St"/>
    <s v="Credit Card"/>
    <x v="2"/>
    <s v="Returned"/>
    <x v="2"/>
    <s v="TRK48292586"/>
    <s v="48292586"/>
    <n v="8"/>
    <m/>
    <x v="2"/>
    <x v="1"/>
    <s v="Email"/>
    <x v="2"/>
    <n v="2922.3"/>
    <n v="2922.3"/>
    <n v="2922.3"/>
    <s v="Customer_733"/>
    <x v="0"/>
    <n v="25"/>
    <x v="3"/>
    <x v="0"/>
    <n v="0"/>
    <n v="0"/>
    <n v="409.12200000000001"/>
    <n v="2045.6100000000001"/>
    <n v="2922.3"/>
    <n v="876.69"/>
    <n v="1.4285714285714286"/>
  </r>
  <r>
    <x v="732"/>
    <n v="200732"/>
    <d v="2025-03-07T00:00:00"/>
    <d v="2025-03-07T00:00:00"/>
    <n v="2025"/>
    <x v="9"/>
    <s v="Friday"/>
    <s v="C80987"/>
    <n v="80987"/>
    <s v="Laptop"/>
    <x v="5"/>
    <n v="1"/>
    <n v="132.05000000000001"/>
    <n v="132.05000000000001"/>
    <s v="787 Main St"/>
    <s v="787"/>
    <s v="Main St"/>
    <s v="Online"/>
    <x v="1"/>
    <s v="Delivered"/>
    <x v="3"/>
    <s v="TRK42187776"/>
    <s v="42187776"/>
    <n v="2"/>
    <m/>
    <x v="2"/>
    <x v="1"/>
    <s v="Google"/>
    <x v="4"/>
    <n v="132.05000000000001"/>
    <n v="132.05000000000001"/>
    <n v="132.05000000000001"/>
    <s v="Customer_734"/>
    <x v="1"/>
    <n v="32"/>
    <x v="1"/>
    <x v="0"/>
    <n v="0"/>
    <n v="0"/>
    <n v="92.435000000000002"/>
    <n v="92.435000000000002"/>
    <n v="132.05000000000001"/>
    <n v="39.615000000000009"/>
    <n v="1.4285714285714286"/>
  </r>
  <r>
    <x v="733"/>
    <n v="200733"/>
    <d v="2023-12-04T00:00:00"/>
    <d v="2023-12-04T00:00:00"/>
    <n v="2023"/>
    <x v="8"/>
    <s v="Monday"/>
    <s v="C90757"/>
    <n v="90757"/>
    <s v="Tablet"/>
    <x v="2"/>
    <n v="4"/>
    <n v="494.84"/>
    <n v="494.84"/>
    <s v="694 Main St"/>
    <s v="694"/>
    <s v="Main St"/>
    <s v="Cash"/>
    <x v="4"/>
    <s v="Returned"/>
    <x v="2"/>
    <s v="TRK87991608"/>
    <s v="87991608"/>
    <n v="8"/>
    <s v="SAVE10"/>
    <x v="0"/>
    <x v="0"/>
    <s v="Email"/>
    <x v="2"/>
    <n v="1979.36"/>
    <n v="1979.36"/>
    <n v="1979.36"/>
    <s v="Customer_735"/>
    <x v="1"/>
    <n v="52"/>
    <x v="5"/>
    <x v="0"/>
    <n v="0.1"/>
    <n v="197.93600000000001"/>
    <n v="346.38799999999998"/>
    <n v="1385.5519999999999"/>
    <n v="1781.424"/>
    <n v="395.87200000000007"/>
    <n v="1.2857142857142858"/>
  </r>
  <r>
    <x v="734"/>
    <n v="200734"/>
    <d v="2024-01-23T00:00:00"/>
    <d v="2024-01-23T00:00:00"/>
    <n v="2024"/>
    <x v="0"/>
    <s v="Tuesday"/>
    <s v="C51898"/>
    <n v="51898"/>
    <s v="Printer"/>
    <x v="4"/>
    <n v="4"/>
    <n v="224.61"/>
    <n v="224.61"/>
    <s v="630 Main St"/>
    <s v="630"/>
    <s v="Main St"/>
    <s v="Credit Card"/>
    <x v="2"/>
    <s v="Returned"/>
    <x v="2"/>
    <s v="TRK19767885"/>
    <s v="19767885"/>
    <n v="6"/>
    <s v="WINTER15"/>
    <x v="3"/>
    <x v="0"/>
    <s v="Facebook"/>
    <x v="3"/>
    <n v="898.44"/>
    <n v="898.44"/>
    <n v="898.44"/>
    <s v="Customer_736"/>
    <x v="1"/>
    <n v="23"/>
    <x v="5"/>
    <x v="0"/>
    <n v="0.15"/>
    <n v="134.76599999999999"/>
    <n v="157.227"/>
    <n v="628.90800000000002"/>
    <n v="763.67400000000009"/>
    <n v="134.76600000000008"/>
    <n v="1.2142857142857144"/>
  </r>
  <r>
    <x v="735"/>
    <n v="200735"/>
    <d v="2024-06-28T00:00:00"/>
    <d v="2024-06-28T00:00:00"/>
    <n v="2024"/>
    <x v="5"/>
    <s v="Friday"/>
    <s v="C94508"/>
    <n v="94508"/>
    <s v="Monitor"/>
    <x v="0"/>
    <n v="4"/>
    <n v="44.07"/>
    <n v="44.07"/>
    <s v="359 Main St"/>
    <s v="359"/>
    <s v="Main St"/>
    <s v="Debit Card"/>
    <x v="0"/>
    <s v="Pending"/>
    <x v="4"/>
    <s v="TRK13443264"/>
    <s v="13443264"/>
    <n v="6"/>
    <m/>
    <x v="2"/>
    <x v="1"/>
    <s v="Email"/>
    <x v="2"/>
    <n v="176.28"/>
    <n v="176.28"/>
    <n v="176.28"/>
    <s v="Customer_737"/>
    <x v="1"/>
    <n v="23"/>
    <x v="3"/>
    <x v="0"/>
    <n v="0"/>
    <n v="0"/>
    <n v="30.848999999999997"/>
    <n v="123.39599999999999"/>
    <n v="176.28"/>
    <n v="52.884000000000015"/>
    <n v="1.4285714285714288"/>
  </r>
  <r>
    <x v="736"/>
    <n v="200736"/>
    <d v="2024-02-09T00:00:00"/>
    <d v="2024-02-09T00:00:00"/>
    <n v="2024"/>
    <x v="2"/>
    <s v="Friday"/>
    <s v="C59441"/>
    <n v="59441"/>
    <s v="Monitor"/>
    <x v="0"/>
    <n v="5"/>
    <n v="418.53"/>
    <n v="418.53"/>
    <s v="696 Main St"/>
    <s v="696"/>
    <s v="Main St"/>
    <s v="Credit Card"/>
    <x v="2"/>
    <s v="Pending"/>
    <x v="4"/>
    <s v="TRK66186874"/>
    <s v="66186874"/>
    <n v="6"/>
    <s v="FREESHIP"/>
    <x v="1"/>
    <x v="0"/>
    <s v="Google"/>
    <x v="4"/>
    <n v="2092.65"/>
    <n v="2092.65"/>
    <n v="2092.6499999999996"/>
    <s v="Customer_738"/>
    <x v="0"/>
    <n v="44"/>
    <x v="0"/>
    <x v="0"/>
    <n v="0"/>
    <n v="0"/>
    <n v="292.97099999999995"/>
    <n v="1464.8549999999998"/>
    <n v="2092.6499999999996"/>
    <n v="627.79499999999985"/>
    <n v="1.4285714285714286"/>
  </r>
  <r>
    <x v="737"/>
    <n v="200737"/>
    <d v="2024-01-03T00:00:00"/>
    <d v="2024-01-03T00:00:00"/>
    <n v="2024"/>
    <x v="0"/>
    <s v="Wednesday"/>
    <s v="C91029"/>
    <n v="91029"/>
    <s v="Phone"/>
    <x v="1"/>
    <n v="4"/>
    <n v="532.87"/>
    <n v="532.87"/>
    <s v="972 Main St"/>
    <s v="972"/>
    <s v="Main St"/>
    <s v="Cash"/>
    <x v="4"/>
    <s v="Pending"/>
    <x v="4"/>
    <s v="TRK25501930"/>
    <s v="25501930"/>
    <n v="9"/>
    <s v="FREESHIP"/>
    <x v="1"/>
    <x v="0"/>
    <s v="Instagram"/>
    <x v="0"/>
    <n v="2131.48"/>
    <n v="2131.48"/>
    <n v="2131.48"/>
    <s v="Customer_739"/>
    <x v="1"/>
    <n v="31"/>
    <x v="2"/>
    <x v="0"/>
    <n v="0"/>
    <n v="0"/>
    <n v="373.00899999999996"/>
    <n v="1492.0359999999998"/>
    <n v="2131.48"/>
    <n v="639.44400000000019"/>
    <n v="1.4285714285714288"/>
  </r>
  <r>
    <x v="738"/>
    <n v="200738"/>
    <d v="2025-06-04T00:00:00"/>
    <d v="2025-06-04T00:00:00"/>
    <n v="2025"/>
    <x v="5"/>
    <s v="Wednesday"/>
    <s v="C96261"/>
    <n v="96261"/>
    <s v="Phone"/>
    <x v="1"/>
    <n v="2"/>
    <n v="485.37"/>
    <n v="485.37"/>
    <s v="264 Main St"/>
    <s v="264"/>
    <s v="Main St"/>
    <s v="Credit Card"/>
    <x v="2"/>
    <s v="Shipped"/>
    <x v="0"/>
    <s v="TRK44998396"/>
    <s v="44998396"/>
    <n v="5"/>
    <s v="SAVE10"/>
    <x v="0"/>
    <x v="0"/>
    <s v="Email"/>
    <x v="2"/>
    <n v="970.74"/>
    <n v="970.74"/>
    <n v="970.74"/>
    <s v="Customer_740"/>
    <x v="1"/>
    <n v="32"/>
    <x v="0"/>
    <x v="0"/>
    <n v="0.1"/>
    <n v="97.074000000000012"/>
    <n v="339.75899999999996"/>
    <n v="679.51799999999992"/>
    <n v="873.66599999999994"/>
    <n v="194.14800000000002"/>
    <n v="1.2857142857142858"/>
  </r>
  <r>
    <x v="739"/>
    <n v="200739"/>
    <d v="2024-06-13T00:00:00"/>
    <d v="2024-06-13T00:00:00"/>
    <n v="2024"/>
    <x v="5"/>
    <s v="Thursday"/>
    <s v="C35123"/>
    <n v="35123"/>
    <s v="Phone"/>
    <x v="1"/>
    <n v="4"/>
    <n v="386.73"/>
    <n v="386.73"/>
    <s v="513 Main St"/>
    <s v="513"/>
    <s v="Main St"/>
    <s v="Cash"/>
    <x v="4"/>
    <s v="Delivered"/>
    <x v="3"/>
    <s v="TRK58979275"/>
    <s v="58979275"/>
    <n v="4"/>
    <s v="SAVE10"/>
    <x v="0"/>
    <x v="0"/>
    <s v="Facebook"/>
    <x v="3"/>
    <n v="1546.92"/>
    <n v="1546.92"/>
    <n v="1546.92"/>
    <s v="Customer_741"/>
    <x v="1"/>
    <n v="54"/>
    <x v="1"/>
    <x v="0"/>
    <n v="0.1"/>
    <n v="154.69200000000001"/>
    <n v="270.71100000000001"/>
    <n v="1082.8440000000001"/>
    <n v="1392.2280000000001"/>
    <n v="309.38400000000001"/>
    <n v="1.2857142857142858"/>
  </r>
  <r>
    <x v="740"/>
    <n v="200740"/>
    <d v="2024-07-20T00:00:00"/>
    <d v="2024-07-20T00:00:00"/>
    <n v="2024"/>
    <x v="10"/>
    <s v="Saturday"/>
    <s v="C10892"/>
    <n v="10892"/>
    <s v="Desk"/>
    <x v="6"/>
    <n v="2"/>
    <n v="377.47"/>
    <n v="377.47"/>
    <s v="433 Main St"/>
    <s v="433"/>
    <s v="Main St"/>
    <s v="Cash"/>
    <x v="4"/>
    <s v="Pending"/>
    <x v="4"/>
    <s v="TRK76154554"/>
    <s v="76154554"/>
    <n v="7"/>
    <m/>
    <x v="2"/>
    <x v="1"/>
    <s v="Google"/>
    <x v="4"/>
    <n v="754.94"/>
    <n v="754.94"/>
    <n v="754.94"/>
    <s v="Customer_742"/>
    <x v="1"/>
    <n v="41"/>
    <x v="1"/>
    <x v="1"/>
    <n v="0"/>
    <n v="0"/>
    <n v="264.22899999999998"/>
    <n v="528.45799999999997"/>
    <n v="754.94"/>
    <n v="226.48200000000008"/>
    <n v="1.4285714285714288"/>
  </r>
  <r>
    <x v="741"/>
    <n v="200741"/>
    <d v="2025-01-23T00:00:00"/>
    <d v="2025-01-23T00:00:00"/>
    <n v="2025"/>
    <x v="0"/>
    <s v="Thursday"/>
    <s v="C99683"/>
    <n v="99683"/>
    <s v="Monitor"/>
    <x v="0"/>
    <n v="5"/>
    <n v="332.64"/>
    <n v="332.64"/>
    <s v="945 Main St"/>
    <s v="945"/>
    <s v="Main St"/>
    <s v="Gift Card"/>
    <x v="3"/>
    <s v="Delivered"/>
    <x v="3"/>
    <s v="TRK87305883"/>
    <s v="87305883"/>
    <n v="10"/>
    <m/>
    <x v="2"/>
    <x v="1"/>
    <s v="Referral"/>
    <x v="1"/>
    <n v="1663.2"/>
    <n v="1663.2"/>
    <n v="1663.1999999999998"/>
    <s v="Customer_743"/>
    <x v="1"/>
    <n v="43"/>
    <x v="5"/>
    <x v="0"/>
    <n v="0"/>
    <n v="0"/>
    <n v="232.84799999999998"/>
    <n v="1164.24"/>
    <n v="1663.1999999999998"/>
    <n v="498.95999999999981"/>
    <n v="1.4285714285714284"/>
  </r>
  <r>
    <x v="742"/>
    <n v="200742"/>
    <d v="2024-11-30T00:00:00"/>
    <d v="2024-11-30T00:00:00"/>
    <n v="2024"/>
    <x v="7"/>
    <s v="Saturday"/>
    <s v="C41974"/>
    <n v="41974"/>
    <s v="Laptop"/>
    <x v="5"/>
    <n v="3"/>
    <n v="699.93"/>
    <n v="699.93"/>
    <s v="726 Main St"/>
    <s v="726"/>
    <s v="Main St"/>
    <s v="Cash"/>
    <x v="4"/>
    <s v="Returned"/>
    <x v="2"/>
    <s v="TRK48051468"/>
    <s v="48051468"/>
    <n v="7"/>
    <s v="SAVE10"/>
    <x v="0"/>
    <x v="0"/>
    <s v="Google"/>
    <x v="4"/>
    <n v="2099.79"/>
    <n v="2099.79"/>
    <n v="2099.79"/>
    <s v="Customer_744"/>
    <x v="0"/>
    <n v="48"/>
    <x v="4"/>
    <x v="0"/>
    <n v="0.1"/>
    <n v="209.97900000000001"/>
    <n v="489.95099999999991"/>
    <n v="1469.8529999999996"/>
    <n v="1889.8109999999999"/>
    <n v="419.95800000000031"/>
    <n v="1.285714285714286"/>
  </r>
  <r>
    <x v="743"/>
    <n v="200743"/>
    <d v="2024-09-30T00:00:00"/>
    <d v="2024-09-30T00:00:00"/>
    <n v="2024"/>
    <x v="11"/>
    <s v="Monday"/>
    <s v="C23978"/>
    <n v="23978"/>
    <s v="Monitor"/>
    <x v="0"/>
    <n v="1"/>
    <n v="576.35"/>
    <n v="576.35"/>
    <s v="549 Main St"/>
    <s v="549"/>
    <s v="Main St"/>
    <s v="Gift Card"/>
    <x v="3"/>
    <s v="Returned"/>
    <x v="2"/>
    <s v="TRK87090813"/>
    <s v="87090813"/>
    <n v="1"/>
    <s v="WINTER15"/>
    <x v="3"/>
    <x v="0"/>
    <s v="Instagram"/>
    <x v="0"/>
    <n v="576.35"/>
    <n v="576.35"/>
    <n v="576.35"/>
    <s v="Customer_745"/>
    <x v="1"/>
    <n v="58"/>
    <x v="1"/>
    <x v="0"/>
    <n v="0.15"/>
    <n v="86.452500000000001"/>
    <n v="403.44499999999999"/>
    <n v="403.44499999999999"/>
    <n v="489.89750000000004"/>
    <n v="86.452500000000043"/>
    <n v="1.2142857142857144"/>
  </r>
  <r>
    <x v="744"/>
    <n v="200744"/>
    <d v="2024-06-12T00:00:00"/>
    <d v="2024-06-12T00:00:00"/>
    <n v="2024"/>
    <x v="5"/>
    <s v="Wednesday"/>
    <s v="C10642"/>
    <n v="10642"/>
    <s v="Tablet"/>
    <x v="2"/>
    <n v="2"/>
    <n v="461.37"/>
    <n v="461.37"/>
    <s v="200 Main St"/>
    <s v="200"/>
    <s v="Main St"/>
    <s v="Cash"/>
    <x v="4"/>
    <s v="Delivered"/>
    <x v="3"/>
    <s v="TRK98725693"/>
    <s v="98725693"/>
    <n v="5"/>
    <s v="SAVE10"/>
    <x v="0"/>
    <x v="0"/>
    <s v="Google"/>
    <x v="4"/>
    <n v="922.74"/>
    <n v="922.74"/>
    <n v="922.74"/>
    <s v="Customer_746"/>
    <x v="0"/>
    <n v="18"/>
    <x v="1"/>
    <x v="0"/>
    <n v="0.1"/>
    <n v="92.274000000000001"/>
    <n v="322.959"/>
    <n v="645.91800000000001"/>
    <n v="830.46600000000001"/>
    <n v="184.548"/>
    <n v="1.2857142857142858"/>
  </r>
  <r>
    <x v="745"/>
    <n v="200745"/>
    <d v="2023-03-02T00:00:00"/>
    <d v="2023-03-02T00:00:00"/>
    <n v="2023"/>
    <x v="9"/>
    <s v="Thursday"/>
    <s v="C73813"/>
    <n v="73813"/>
    <s v="Printer"/>
    <x v="4"/>
    <n v="4"/>
    <n v="111.3"/>
    <n v="111.3"/>
    <s v="364 Main St"/>
    <s v="364"/>
    <s v="Main St"/>
    <s v="Debit Card"/>
    <x v="0"/>
    <s v="Pending"/>
    <x v="4"/>
    <s v="TRK89906749"/>
    <s v="89906749"/>
    <n v="7"/>
    <s v="FREESHIP"/>
    <x v="1"/>
    <x v="0"/>
    <s v="Email"/>
    <x v="2"/>
    <n v="445.2"/>
    <n v="445.2"/>
    <n v="445.2"/>
    <s v="Customer_747"/>
    <x v="1"/>
    <n v="19"/>
    <x v="1"/>
    <x v="0"/>
    <n v="0"/>
    <n v="0"/>
    <n v="77.91"/>
    <n v="311.64"/>
    <n v="445.2"/>
    <n v="133.56"/>
    <n v="1.4285714285714286"/>
  </r>
  <r>
    <x v="746"/>
    <n v="200746"/>
    <d v="2025-02-24T00:00:00"/>
    <d v="2025-02-24T00:00:00"/>
    <n v="2025"/>
    <x v="2"/>
    <s v="Monday"/>
    <s v="C32183"/>
    <n v="32183"/>
    <s v="Desk"/>
    <x v="6"/>
    <n v="3"/>
    <n v="661.89"/>
    <n v="661.89"/>
    <s v="551 Main St"/>
    <s v="551"/>
    <s v="Main St"/>
    <s v="Online"/>
    <x v="1"/>
    <s v="Cancelled"/>
    <x v="1"/>
    <s v="TRK76287027"/>
    <s v="76287027"/>
    <n v="6"/>
    <s v="WINTER15"/>
    <x v="3"/>
    <x v="0"/>
    <s v="Referral"/>
    <x v="1"/>
    <n v="1985.67"/>
    <n v="1985.67"/>
    <n v="1985.67"/>
    <s v="Customer_748"/>
    <x v="0"/>
    <n v="33"/>
    <x v="1"/>
    <x v="1"/>
    <n v="0.15"/>
    <n v="297.85050000000001"/>
    <n v="463.32299999999998"/>
    <n v="1389.9690000000001"/>
    <n v="1687.8195000000001"/>
    <n v="297.85050000000001"/>
    <n v="1.2142857142857142"/>
  </r>
  <r>
    <x v="747"/>
    <n v="200747"/>
    <d v="2025-03-12T00:00:00"/>
    <d v="2025-03-12T00:00:00"/>
    <n v="2025"/>
    <x v="9"/>
    <s v="Wednesday"/>
    <s v="C54277"/>
    <n v="54277"/>
    <s v="Tablet"/>
    <x v="2"/>
    <n v="2"/>
    <n v="259.58"/>
    <n v="259.58"/>
    <s v="940 Main St"/>
    <s v="940"/>
    <s v="Main St"/>
    <s v="Debit Card"/>
    <x v="0"/>
    <s v="Delivered"/>
    <x v="3"/>
    <s v="TRK26500181"/>
    <s v="26500181"/>
    <n v="7"/>
    <s v="FREESHIP"/>
    <x v="1"/>
    <x v="0"/>
    <s v="Instagram"/>
    <x v="0"/>
    <n v="519.16"/>
    <n v="519.16"/>
    <n v="519.16"/>
    <s v="Customer_749"/>
    <x v="1"/>
    <n v="32"/>
    <x v="5"/>
    <x v="0"/>
    <n v="0"/>
    <n v="0"/>
    <n v="181.70599999999999"/>
    <n v="363.41199999999998"/>
    <n v="519.16"/>
    <n v="155.74799999999999"/>
    <n v="1.4285714285714286"/>
  </r>
  <r>
    <x v="748"/>
    <n v="200748"/>
    <d v="2024-07-15T00:00:00"/>
    <d v="2024-07-15T00:00:00"/>
    <n v="2024"/>
    <x v="10"/>
    <s v="Monday"/>
    <s v="C56553"/>
    <n v="56553"/>
    <s v="Tablet"/>
    <x v="2"/>
    <n v="3"/>
    <n v="70.81"/>
    <n v="70.81"/>
    <s v="249 Main St"/>
    <s v="249"/>
    <s v="Main St"/>
    <s v="Credit Card"/>
    <x v="2"/>
    <s v="Shipped"/>
    <x v="0"/>
    <s v="TRK37667360"/>
    <s v="37667360"/>
    <n v="8"/>
    <s v="FREESHIP"/>
    <x v="1"/>
    <x v="0"/>
    <s v="Referral"/>
    <x v="1"/>
    <n v="212.43"/>
    <n v="212.43"/>
    <n v="212.43"/>
    <s v="Customer_750"/>
    <x v="0"/>
    <n v="49"/>
    <x v="4"/>
    <x v="0"/>
    <n v="0"/>
    <n v="0"/>
    <n v="49.567"/>
    <n v="148.70099999999999"/>
    <n v="212.43"/>
    <n v="63.729000000000013"/>
    <n v="1.4285714285714286"/>
  </r>
  <r>
    <x v="749"/>
    <n v="200749"/>
    <d v="2025-04-13T00:00:00"/>
    <d v="2025-04-13T00:00:00"/>
    <n v="2025"/>
    <x v="6"/>
    <s v="Sunday"/>
    <s v="C17551"/>
    <n v="17551"/>
    <s v="Laptop"/>
    <x v="5"/>
    <n v="1"/>
    <n v="518.39"/>
    <n v="518.39"/>
    <s v="997 Main St"/>
    <s v="997"/>
    <s v="Main St"/>
    <s v="Debit Card"/>
    <x v="0"/>
    <s v="Pending"/>
    <x v="4"/>
    <s v="TRK88797170"/>
    <s v="88797170"/>
    <n v="4"/>
    <s v="FREESHIP"/>
    <x v="1"/>
    <x v="0"/>
    <s v="Instagram"/>
    <x v="0"/>
    <n v="518.39"/>
    <n v="518.39"/>
    <n v="518.39"/>
    <s v="Customer_751"/>
    <x v="0"/>
    <n v="41"/>
    <x v="1"/>
    <x v="0"/>
    <n v="0"/>
    <n v="0"/>
    <n v="362.87299999999999"/>
    <n v="362.87299999999999"/>
    <n v="518.39"/>
    <n v="155.517"/>
    <n v="1.4285714285714286"/>
  </r>
  <r>
    <x v="750"/>
    <n v="200750"/>
    <d v="2023-01-14T00:00:00"/>
    <d v="2023-01-14T00:00:00"/>
    <n v="2023"/>
    <x v="0"/>
    <s v="Saturday"/>
    <s v="C14737"/>
    <n v="14737"/>
    <s v="Tablet"/>
    <x v="2"/>
    <n v="4"/>
    <n v="145.41"/>
    <n v="145.41"/>
    <s v="637 Main St"/>
    <s v="637"/>
    <s v="Main St"/>
    <s v="Credit Card"/>
    <x v="2"/>
    <s v="Returned"/>
    <x v="2"/>
    <s v="TRK10295115"/>
    <s v="10295115"/>
    <n v="7"/>
    <s v="FREESHIP"/>
    <x v="1"/>
    <x v="0"/>
    <s v="Email"/>
    <x v="2"/>
    <n v="581.64"/>
    <n v="581.64"/>
    <n v="581.64"/>
    <s v="Customer_752"/>
    <x v="1"/>
    <n v="30"/>
    <x v="1"/>
    <x v="0"/>
    <n v="0"/>
    <n v="0"/>
    <n v="101.78699999999999"/>
    <n v="407.14799999999997"/>
    <n v="581.64"/>
    <n v="174.49200000000002"/>
    <n v="1.4285714285714286"/>
  </r>
  <r>
    <x v="751"/>
    <n v="200751"/>
    <d v="2023-01-24T00:00:00"/>
    <d v="2023-01-24T00:00:00"/>
    <n v="2023"/>
    <x v="0"/>
    <s v="Tuesday"/>
    <s v="C35168"/>
    <n v="35168"/>
    <s v="Tablet"/>
    <x v="2"/>
    <n v="2"/>
    <n v="599.86"/>
    <n v="599.86"/>
    <s v="455 Main St"/>
    <s v="455"/>
    <s v="Main St"/>
    <s v="Gift Card"/>
    <x v="3"/>
    <s v="Pending"/>
    <x v="4"/>
    <s v="TRK76960854"/>
    <s v="76960854"/>
    <n v="7"/>
    <s v="FREESHIP"/>
    <x v="1"/>
    <x v="0"/>
    <s v="Facebook"/>
    <x v="3"/>
    <n v="1199.72"/>
    <n v="1199.72"/>
    <n v="1199.72"/>
    <s v="Customer_753"/>
    <x v="0"/>
    <n v="21"/>
    <x v="4"/>
    <x v="0"/>
    <n v="0"/>
    <n v="0"/>
    <n v="419.90199999999999"/>
    <n v="839.80399999999997"/>
    <n v="1199.72"/>
    <n v="359.91600000000005"/>
    <n v="1.4285714285714286"/>
  </r>
  <r>
    <x v="752"/>
    <n v="200752"/>
    <d v="2024-10-03T00:00:00"/>
    <d v="2024-10-03T00:00:00"/>
    <n v="2024"/>
    <x v="3"/>
    <s v="Thursday"/>
    <s v="C82217"/>
    <n v="82217"/>
    <s v="Phone"/>
    <x v="1"/>
    <n v="4"/>
    <n v="429.37"/>
    <n v="429.37"/>
    <s v="299 Main St"/>
    <s v="299"/>
    <s v="Main St"/>
    <s v="Credit Card"/>
    <x v="2"/>
    <s v="Delivered"/>
    <x v="3"/>
    <s v="TRK33305694"/>
    <s v="33305694"/>
    <n v="8"/>
    <s v="FREESHIP"/>
    <x v="1"/>
    <x v="0"/>
    <s v="Google"/>
    <x v="4"/>
    <n v="1717.48"/>
    <n v="1717.48"/>
    <n v="1717.48"/>
    <s v="Customer_754"/>
    <x v="0"/>
    <n v="48"/>
    <x v="3"/>
    <x v="0"/>
    <n v="0"/>
    <n v="0"/>
    <n v="300.55899999999997"/>
    <n v="1202.2359999999999"/>
    <n v="1717.48"/>
    <n v="515.24400000000014"/>
    <n v="1.4285714285714288"/>
  </r>
  <r>
    <x v="753"/>
    <n v="200753"/>
    <d v="2024-04-24T00:00:00"/>
    <d v="2024-04-24T00:00:00"/>
    <n v="2024"/>
    <x v="6"/>
    <s v="Wednesday"/>
    <s v="C42270"/>
    <n v="42270"/>
    <s v="Phone"/>
    <x v="1"/>
    <n v="2"/>
    <n v="241.49"/>
    <n v="241.49"/>
    <s v="864 Main St"/>
    <s v="864"/>
    <s v="Main St"/>
    <s v="Debit Card"/>
    <x v="0"/>
    <s v="Returned"/>
    <x v="2"/>
    <s v="TRK72697796"/>
    <s v="72697796"/>
    <n v="7"/>
    <s v="FREESHIP"/>
    <x v="1"/>
    <x v="0"/>
    <s v="Instagram"/>
    <x v="0"/>
    <n v="482.98"/>
    <n v="482.98"/>
    <n v="482.98"/>
    <s v="Customer_755"/>
    <x v="0"/>
    <n v="50"/>
    <x v="3"/>
    <x v="0"/>
    <n v="0"/>
    <n v="0"/>
    <n v="169.04300000000001"/>
    <n v="338.08600000000001"/>
    <n v="482.98"/>
    <n v="144.89400000000001"/>
    <n v="1.4285714285714286"/>
  </r>
  <r>
    <x v="754"/>
    <n v="200754"/>
    <d v="2025-05-31T00:00:00"/>
    <d v="2025-05-31T00:00:00"/>
    <n v="2025"/>
    <x v="4"/>
    <s v="Saturday"/>
    <s v="C48846"/>
    <n v="48846"/>
    <s v="Printer"/>
    <x v="4"/>
    <n v="2"/>
    <n v="452.05"/>
    <n v="452.05"/>
    <s v="983 Main St"/>
    <s v="983"/>
    <s v="Main St"/>
    <s v="Credit Card"/>
    <x v="2"/>
    <s v="Returned"/>
    <x v="2"/>
    <s v="TRK52804097"/>
    <s v="52804097"/>
    <n v="3"/>
    <s v="WINTER15"/>
    <x v="3"/>
    <x v="0"/>
    <s v="Email"/>
    <x v="2"/>
    <n v="904.1"/>
    <n v="904.1"/>
    <n v="904.1"/>
    <s v="Customer_756"/>
    <x v="1"/>
    <n v="33"/>
    <x v="2"/>
    <x v="0"/>
    <n v="0.15"/>
    <n v="135.61500000000001"/>
    <n v="316.435"/>
    <n v="632.87"/>
    <n v="768.48500000000001"/>
    <n v="135.61500000000001"/>
    <n v="1.2142857142857142"/>
  </r>
  <r>
    <x v="755"/>
    <n v="200755"/>
    <d v="2023-06-13T00:00:00"/>
    <d v="2023-06-13T00:00:00"/>
    <n v="2023"/>
    <x v="5"/>
    <s v="Tuesday"/>
    <s v="C54160"/>
    <n v="54160"/>
    <s v="Desk"/>
    <x v="6"/>
    <n v="3"/>
    <n v="336.71"/>
    <n v="336.71"/>
    <s v="658 Main St"/>
    <s v="658"/>
    <s v="Main St"/>
    <s v="Credit Card"/>
    <x v="2"/>
    <s v="Pending"/>
    <x v="4"/>
    <s v="TRK60515972"/>
    <s v="60515972"/>
    <n v="4"/>
    <m/>
    <x v="2"/>
    <x v="1"/>
    <s v="Email"/>
    <x v="2"/>
    <n v="1010.13"/>
    <n v="1010.13"/>
    <n v="1010.1299999999999"/>
    <s v="Customer_757"/>
    <x v="1"/>
    <n v="57"/>
    <x v="1"/>
    <x v="1"/>
    <n v="0"/>
    <n v="0"/>
    <n v="235.69699999999997"/>
    <n v="707.09099999999989"/>
    <n v="1010.1299999999999"/>
    <n v="303.03899999999999"/>
    <n v="1.4285714285714286"/>
  </r>
  <r>
    <x v="756"/>
    <n v="200756"/>
    <d v="2024-06-27T00:00:00"/>
    <d v="2024-06-27T00:00:00"/>
    <n v="2024"/>
    <x v="5"/>
    <s v="Thursday"/>
    <s v="C14080"/>
    <n v="14080"/>
    <s v="Phone"/>
    <x v="1"/>
    <n v="1"/>
    <n v="283.69"/>
    <n v="283.69"/>
    <s v="202 Main St"/>
    <s v="202"/>
    <s v="Main St"/>
    <s v="Gift Card"/>
    <x v="3"/>
    <s v="Shipped"/>
    <x v="0"/>
    <s v="TRK93163682"/>
    <s v="93163682"/>
    <n v="6"/>
    <m/>
    <x v="2"/>
    <x v="1"/>
    <s v="Google"/>
    <x v="4"/>
    <n v="283.69"/>
    <n v="283.69"/>
    <n v="283.69"/>
    <s v="Customer_758"/>
    <x v="0"/>
    <n v="31"/>
    <x v="3"/>
    <x v="0"/>
    <n v="0"/>
    <n v="0"/>
    <n v="198.583"/>
    <n v="198.583"/>
    <n v="283.69"/>
    <n v="85.106999999999999"/>
    <n v="1.4285714285714286"/>
  </r>
  <r>
    <x v="757"/>
    <n v="200757"/>
    <d v="2024-02-22T00:00:00"/>
    <d v="2024-02-22T00:00:00"/>
    <n v="2024"/>
    <x v="2"/>
    <s v="Thursday"/>
    <s v="C81074"/>
    <n v="81074"/>
    <s v="Desk"/>
    <x v="6"/>
    <n v="1"/>
    <n v="157.72"/>
    <n v="157.72"/>
    <s v="597 Main St"/>
    <s v="597"/>
    <s v="Main St"/>
    <s v="Debit Card"/>
    <x v="0"/>
    <s v="Delivered"/>
    <x v="3"/>
    <s v="TRK91105190"/>
    <s v="91105190"/>
    <n v="2"/>
    <s v="FREESHIP"/>
    <x v="1"/>
    <x v="0"/>
    <s v="Google"/>
    <x v="4"/>
    <n v="157.72"/>
    <n v="157.72"/>
    <n v="157.72"/>
    <s v="Customer_759"/>
    <x v="1"/>
    <n v="55"/>
    <x v="0"/>
    <x v="1"/>
    <n v="0"/>
    <n v="0"/>
    <n v="110.404"/>
    <n v="110.404"/>
    <n v="157.72"/>
    <n v="47.316000000000003"/>
    <n v="1.4285714285714286"/>
  </r>
  <r>
    <x v="758"/>
    <n v="200758"/>
    <d v="2023-03-26T00:00:00"/>
    <d v="2023-03-26T00:00:00"/>
    <n v="2023"/>
    <x v="9"/>
    <s v="Sunday"/>
    <s v="C69021"/>
    <n v="69021"/>
    <s v="Tablet"/>
    <x v="2"/>
    <n v="3"/>
    <n v="624.84"/>
    <n v="624.84"/>
    <s v="917 Main St"/>
    <s v="917"/>
    <s v="Main St"/>
    <s v="Credit Card"/>
    <x v="2"/>
    <s v="Cancelled"/>
    <x v="1"/>
    <s v="TRK57148510"/>
    <s v="57148510"/>
    <n v="8"/>
    <s v="WINTER15"/>
    <x v="3"/>
    <x v="0"/>
    <s v="Facebook"/>
    <x v="3"/>
    <n v="1874.52"/>
    <n v="1874.52"/>
    <n v="1874.52"/>
    <s v="Customer_760"/>
    <x v="1"/>
    <n v="54"/>
    <x v="5"/>
    <x v="0"/>
    <n v="0.15"/>
    <n v="281.178"/>
    <n v="437.38799999999998"/>
    <n v="1312.164"/>
    <n v="1593.3420000000001"/>
    <n v="281.17800000000011"/>
    <n v="1.2142857142857144"/>
  </r>
  <r>
    <x v="759"/>
    <n v="200759"/>
    <d v="2023-07-24T00:00:00"/>
    <d v="2023-07-24T00:00:00"/>
    <n v="2023"/>
    <x v="10"/>
    <s v="Monday"/>
    <s v="C96283"/>
    <n v="96283"/>
    <s v="Desk"/>
    <x v="6"/>
    <n v="3"/>
    <n v="308.01"/>
    <n v="308.01"/>
    <s v="366 Main St"/>
    <s v="366"/>
    <s v="Main St"/>
    <s v="Cash"/>
    <x v="4"/>
    <s v="Pending"/>
    <x v="4"/>
    <s v="TRK91784124"/>
    <s v="91784124"/>
    <n v="3"/>
    <s v="FREESHIP"/>
    <x v="1"/>
    <x v="0"/>
    <s v="Facebook"/>
    <x v="3"/>
    <n v="924.03"/>
    <n v="924.03"/>
    <n v="924.03"/>
    <s v="Customer_761"/>
    <x v="0"/>
    <n v="30"/>
    <x v="0"/>
    <x v="1"/>
    <n v="0"/>
    <n v="0"/>
    <n v="215.60699999999997"/>
    <n v="646.82099999999991"/>
    <n v="924.03"/>
    <n v="277.20900000000006"/>
    <n v="1.4285714285714288"/>
  </r>
  <r>
    <x v="760"/>
    <n v="200760"/>
    <d v="2025-02-18T00:00:00"/>
    <d v="2025-02-18T00:00:00"/>
    <n v="2025"/>
    <x v="2"/>
    <s v="Tuesday"/>
    <s v="C96636"/>
    <n v="96636"/>
    <s v="Desk"/>
    <x v="6"/>
    <n v="1"/>
    <n v="39.56"/>
    <n v="39.56"/>
    <s v="283 Main St"/>
    <s v="283"/>
    <s v="Main St"/>
    <s v="Debit Card"/>
    <x v="0"/>
    <s v="Cancelled"/>
    <x v="1"/>
    <s v="TRK73324346"/>
    <s v="73324346"/>
    <n v="5"/>
    <m/>
    <x v="2"/>
    <x v="1"/>
    <s v="Google"/>
    <x v="4"/>
    <n v="39.56"/>
    <n v="39.56"/>
    <n v="39.56"/>
    <s v="Customer_762"/>
    <x v="1"/>
    <n v="39"/>
    <x v="5"/>
    <x v="1"/>
    <n v="0"/>
    <n v="0"/>
    <n v="27.692"/>
    <n v="27.692"/>
    <n v="39.56"/>
    <n v="11.868000000000002"/>
    <n v="1.4285714285714286"/>
  </r>
  <r>
    <x v="761"/>
    <n v="200761"/>
    <d v="2023-06-02T00:00:00"/>
    <d v="2023-06-02T00:00:00"/>
    <n v="2023"/>
    <x v="5"/>
    <s v="Friday"/>
    <s v="C37235"/>
    <n v="37235"/>
    <s v="Desk"/>
    <x v="6"/>
    <n v="4"/>
    <n v="37.76"/>
    <n v="37.76"/>
    <s v="217 Main St"/>
    <s v="217"/>
    <s v="Main St"/>
    <s v="Debit Card"/>
    <x v="0"/>
    <s v="Delivered"/>
    <x v="3"/>
    <s v="TRK67789367"/>
    <s v="67789367"/>
    <n v="7"/>
    <m/>
    <x v="2"/>
    <x v="1"/>
    <s v="Google"/>
    <x v="4"/>
    <n v="151.04"/>
    <n v="151.04"/>
    <n v="151.04"/>
    <s v="Customer_763"/>
    <x v="0"/>
    <n v="27"/>
    <x v="3"/>
    <x v="1"/>
    <n v="0"/>
    <n v="0"/>
    <n v="26.431999999999999"/>
    <n v="105.72799999999999"/>
    <n v="151.04"/>
    <n v="45.311999999999998"/>
    <n v="1.4285714285714286"/>
  </r>
  <r>
    <x v="762"/>
    <n v="200762"/>
    <d v="2024-09-17T00:00:00"/>
    <d v="2024-09-17T00:00:00"/>
    <n v="2024"/>
    <x v="11"/>
    <s v="Tuesday"/>
    <s v="C12444"/>
    <n v="12444"/>
    <s v="Phone"/>
    <x v="1"/>
    <n v="3"/>
    <n v="76.959999999999994"/>
    <n v="76.959999999999994"/>
    <s v="611 Main St"/>
    <s v="611"/>
    <s v="Main St"/>
    <s v="Cash"/>
    <x v="4"/>
    <s v="Returned"/>
    <x v="2"/>
    <s v="TRK97621403"/>
    <s v="97621403"/>
    <n v="8"/>
    <s v="FREESHIP"/>
    <x v="1"/>
    <x v="0"/>
    <s v="Email"/>
    <x v="2"/>
    <n v="230.88"/>
    <n v="230.88"/>
    <n v="230.88"/>
    <s v="Customer_764"/>
    <x v="0"/>
    <n v="47"/>
    <x v="2"/>
    <x v="0"/>
    <n v="0"/>
    <n v="0"/>
    <n v="53.871999999999993"/>
    <n v="161.61599999999999"/>
    <n v="230.88"/>
    <n v="69.26400000000001"/>
    <n v="1.4285714285714286"/>
  </r>
  <r>
    <x v="763"/>
    <n v="200763"/>
    <d v="2023-04-06T00:00:00"/>
    <d v="2023-04-06T00:00:00"/>
    <n v="2023"/>
    <x v="6"/>
    <s v="Thursday"/>
    <s v="C79142"/>
    <n v="79142"/>
    <s v="Laptop"/>
    <x v="5"/>
    <n v="1"/>
    <n v="569.96"/>
    <n v="569.96"/>
    <s v="533 Main St"/>
    <s v="533"/>
    <s v="Main St"/>
    <s v="Online"/>
    <x v="1"/>
    <s v="Delivered"/>
    <x v="3"/>
    <s v="TRK30915955"/>
    <s v="30915955"/>
    <n v="4"/>
    <s v="FREESHIP"/>
    <x v="1"/>
    <x v="0"/>
    <s v="Email"/>
    <x v="2"/>
    <n v="569.96"/>
    <n v="569.96"/>
    <n v="569.96"/>
    <s v="Customer_765"/>
    <x v="1"/>
    <n v="46"/>
    <x v="2"/>
    <x v="0"/>
    <n v="0"/>
    <n v="0"/>
    <n v="398.97199999999998"/>
    <n v="398.97199999999998"/>
    <n v="569.96"/>
    <n v="170.98800000000006"/>
    <n v="1.4285714285714288"/>
  </r>
  <r>
    <x v="764"/>
    <n v="200764"/>
    <d v="2024-03-10T00:00:00"/>
    <d v="2024-03-10T00:00:00"/>
    <n v="2024"/>
    <x v="9"/>
    <s v="Sunday"/>
    <s v="C35983"/>
    <n v="35983"/>
    <s v="Laptop"/>
    <x v="5"/>
    <n v="5"/>
    <n v="627.42999999999995"/>
    <n v="627.42999999999995"/>
    <s v="806 Main St"/>
    <s v="806"/>
    <s v="Main St"/>
    <s v="Credit Card"/>
    <x v="2"/>
    <s v="Cancelled"/>
    <x v="1"/>
    <s v="TRK14016163"/>
    <s v="14016163"/>
    <n v="10"/>
    <s v="FREESHIP"/>
    <x v="1"/>
    <x v="0"/>
    <s v="Email"/>
    <x v="2"/>
    <n v="3137.15"/>
    <n v="3137.15"/>
    <n v="3137.1499999999996"/>
    <s v="Customer_766"/>
    <x v="1"/>
    <n v="30"/>
    <x v="5"/>
    <x v="0"/>
    <n v="0"/>
    <n v="0"/>
    <n v="439.20099999999996"/>
    <n v="2196.0049999999997"/>
    <n v="3137.1499999999996"/>
    <n v="941.14499999999998"/>
    <n v="1.4285714285714286"/>
  </r>
  <r>
    <x v="765"/>
    <n v="200765"/>
    <d v="2023-10-06T00:00:00"/>
    <d v="2023-10-06T00:00:00"/>
    <n v="2023"/>
    <x v="3"/>
    <s v="Friday"/>
    <s v="C36150"/>
    <n v="36150"/>
    <s v="Laptop"/>
    <x v="5"/>
    <n v="2"/>
    <n v="534.91"/>
    <n v="534.91"/>
    <s v="281 Main St"/>
    <s v="281"/>
    <s v="Main St"/>
    <s v="Debit Card"/>
    <x v="0"/>
    <s v="Returned"/>
    <x v="2"/>
    <s v="TRK96249043"/>
    <s v="96249043"/>
    <n v="5"/>
    <s v="SAVE10"/>
    <x v="0"/>
    <x v="0"/>
    <s v="Google"/>
    <x v="4"/>
    <n v="1069.82"/>
    <n v="1069.82"/>
    <n v="1069.82"/>
    <s v="Customer_767"/>
    <x v="0"/>
    <n v="24"/>
    <x v="3"/>
    <x v="0"/>
    <n v="0.1"/>
    <n v="106.982"/>
    <n v="374.43699999999995"/>
    <n v="748.87399999999991"/>
    <n v="962.83799999999997"/>
    <n v="213.96400000000006"/>
    <n v="1.2857142857142858"/>
  </r>
  <r>
    <x v="766"/>
    <n v="200766"/>
    <d v="2023-01-22T00:00:00"/>
    <d v="2023-01-22T00:00:00"/>
    <n v="2023"/>
    <x v="0"/>
    <s v="Sunday"/>
    <s v="C91454"/>
    <n v="91454"/>
    <s v="Printer"/>
    <x v="4"/>
    <n v="2"/>
    <n v="278.88"/>
    <n v="278.88"/>
    <s v="494 Main St"/>
    <s v="494"/>
    <s v="Main St"/>
    <s v="Debit Card"/>
    <x v="0"/>
    <s v="Pending"/>
    <x v="4"/>
    <s v="TRK99985340"/>
    <s v="99985340"/>
    <n v="3"/>
    <s v="FREESHIP"/>
    <x v="1"/>
    <x v="0"/>
    <s v="Referral"/>
    <x v="1"/>
    <n v="557.76"/>
    <n v="557.76"/>
    <n v="557.76"/>
    <s v="Customer_768"/>
    <x v="0"/>
    <n v="31"/>
    <x v="2"/>
    <x v="0"/>
    <n v="0"/>
    <n v="0"/>
    <n v="195.21599999999998"/>
    <n v="390.43199999999996"/>
    <n v="557.76"/>
    <n v="167.32800000000003"/>
    <n v="1.4285714285714286"/>
  </r>
  <r>
    <x v="767"/>
    <n v="200767"/>
    <d v="2025-04-18T00:00:00"/>
    <d v="2025-04-18T00:00:00"/>
    <n v="2025"/>
    <x v="6"/>
    <s v="Friday"/>
    <s v="C19368"/>
    <n v="19368"/>
    <s v="Tablet"/>
    <x v="2"/>
    <n v="2"/>
    <n v="323.22000000000003"/>
    <n v="323.22000000000003"/>
    <s v="517 Main St"/>
    <s v="517"/>
    <s v="Main St"/>
    <s v="Credit Card"/>
    <x v="2"/>
    <s v="Delivered"/>
    <x v="3"/>
    <s v="TRK80436037"/>
    <s v="80436037"/>
    <n v="7"/>
    <m/>
    <x v="2"/>
    <x v="1"/>
    <s v="Instagram"/>
    <x v="0"/>
    <n v="646.44000000000005"/>
    <n v="646.44000000000005"/>
    <n v="646.44000000000005"/>
    <s v="Customer_769"/>
    <x v="1"/>
    <n v="47"/>
    <x v="0"/>
    <x v="0"/>
    <n v="0"/>
    <n v="0"/>
    <n v="226.25399999999999"/>
    <n v="452.50799999999998"/>
    <n v="646.44000000000005"/>
    <n v="193.93200000000007"/>
    <n v="1.4285714285714288"/>
  </r>
  <r>
    <x v="768"/>
    <n v="200768"/>
    <d v="2023-09-04T00:00:00"/>
    <d v="2023-09-04T00:00:00"/>
    <n v="2023"/>
    <x v="11"/>
    <s v="Monday"/>
    <s v="C35987"/>
    <n v="35987"/>
    <s v="Tablet"/>
    <x v="2"/>
    <n v="5"/>
    <n v="653.46"/>
    <n v="653.46"/>
    <s v="165 Main St"/>
    <s v="165"/>
    <s v="Main St"/>
    <s v="Cash"/>
    <x v="4"/>
    <s v="Cancelled"/>
    <x v="1"/>
    <s v="TRK28918815"/>
    <s v="28918815"/>
    <n v="9"/>
    <s v="WINTER15"/>
    <x v="3"/>
    <x v="0"/>
    <s v="Email"/>
    <x v="2"/>
    <n v="3267.3"/>
    <n v="3267.3"/>
    <n v="3267.3"/>
    <s v="Customer_770"/>
    <x v="0"/>
    <n v="23"/>
    <x v="0"/>
    <x v="0"/>
    <n v="0.15"/>
    <n v="490.09500000000003"/>
    <n v="457.42199999999997"/>
    <n v="2287.1099999999997"/>
    <n v="2777.2049999999999"/>
    <n v="490.09500000000025"/>
    <n v="1.2142857142857144"/>
  </r>
  <r>
    <x v="769"/>
    <n v="200769"/>
    <d v="2023-07-06T00:00:00"/>
    <d v="2023-07-06T00:00:00"/>
    <n v="2023"/>
    <x v="10"/>
    <s v="Thursday"/>
    <s v="C13366"/>
    <n v="13366"/>
    <s v="Printer"/>
    <x v="4"/>
    <n v="4"/>
    <n v="678.55"/>
    <n v="678.55"/>
    <s v="568 Main St"/>
    <s v="568"/>
    <s v="Main St"/>
    <s v="Cash"/>
    <x v="4"/>
    <s v="Delivered"/>
    <x v="3"/>
    <s v="TRK98691410"/>
    <s v="98691410"/>
    <n v="5"/>
    <m/>
    <x v="2"/>
    <x v="1"/>
    <s v="Email"/>
    <x v="2"/>
    <n v="2714.2"/>
    <n v="2714.2"/>
    <n v="2714.2"/>
    <s v="Customer_771"/>
    <x v="0"/>
    <n v="42"/>
    <x v="3"/>
    <x v="0"/>
    <n v="0"/>
    <n v="0"/>
    <n v="474.98499999999996"/>
    <n v="1899.9399999999998"/>
    <n v="2714.2"/>
    <n v="814.26"/>
    <n v="1.4285714285714286"/>
  </r>
  <r>
    <x v="770"/>
    <n v="200770"/>
    <d v="2024-02-11T00:00:00"/>
    <d v="2024-02-11T00:00:00"/>
    <n v="2024"/>
    <x v="2"/>
    <s v="Sunday"/>
    <s v="C72166"/>
    <n v="72166"/>
    <s v="Desk"/>
    <x v="6"/>
    <n v="1"/>
    <n v="314.38"/>
    <n v="314.38"/>
    <s v="227 Main St"/>
    <s v="227"/>
    <s v="Main St"/>
    <s v="Online"/>
    <x v="1"/>
    <s v="Returned"/>
    <x v="2"/>
    <s v="TRK67733444"/>
    <s v="67733444"/>
    <n v="6"/>
    <m/>
    <x v="2"/>
    <x v="1"/>
    <s v="Google"/>
    <x v="4"/>
    <n v="314.38"/>
    <n v="314.38"/>
    <n v="314.38"/>
    <s v="Customer_772"/>
    <x v="1"/>
    <n v="50"/>
    <x v="1"/>
    <x v="1"/>
    <n v="0"/>
    <n v="0"/>
    <n v="220.06599999999997"/>
    <n v="220.06599999999997"/>
    <n v="314.38"/>
    <n v="94.314000000000021"/>
    <n v="1.4285714285714288"/>
  </r>
  <r>
    <x v="771"/>
    <n v="200771"/>
    <d v="2024-06-12T00:00:00"/>
    <d v="2024-06-12T00:00:00"/>
    <n v="2024"/>
    <x v="5"/>
    <s v="Wednesday"/>
    <s v="C20357"/>
    <n v="20357"/>
    <s v="Phone"/>
    <x v="1"/>
    <n v="3"/>
    <n v="692.44"/>
    <n v="692.44"/>
    <s v="272 Main St"/>
    <s v="272"/>
    <s v="Main St"/>
    <s v="Debit Card"/>
    <x v="0"/>
    <s v="Cancelled"/>
    <x v="1"/>
    <s v="TRK82236408"/>
    <s v="82236408"/>
    <n v="8"/>
    <s v="FREESHIP"/>
    <x v="1"/>
    <x v="0"/>
    <s v="Google"/>
    <x v="4"/>
    <n v="2077.3200000000002"/>
    <n v="2077.3200000000002"/>
    <n v="2077.3200000000002"/>
    <s v="Customer_773"/>
    <x v="0"/>
    <n v="54"/>
    <x v="5"/>
    <x v="0"/>
    <n v="0"/>
    <n v="0"/>
    <n v="484.70800000000003"/>
    <n v="1454.124"/>
    <n v="2077.3200000000002"/>
    <n v="623.19600000000014"/>
    <n v="1.4285714285714286"/>
  </r>
  <r>
    <x v="772"/>
    <n v="200772"/>
    <d v="2024-07-28T00:00:00"/>
    <d v="2024-07-28T00:00:00"/>
    <n v="2024"/>
    <x v="10"/>
    <s v="Sunday"/>
    <s v="C33802"/>
    <n v="33802"/>
    <s v="Monitor"/>
    <x v="0"/>
    <n v="1"/>
    <n v="604.87"/>
    <n v="604.87"/>
    <s v="461 Main St"/>
    <s v="461"/>
    <s v="Main St"/>
    <s v="Online"/>
    <x v="1"/>
    <s v="Delivered"/>
    <x v="3"/>
    <s v="TRK25799478"/>
    <s v="25799478"/>
    <n v="4"/>
    <m/>
    <x v="2"/>
    <x v="1"/>
    <s v="Instagram"/>
    <x v="0"/>
    <n v="604.87"/>
    <n v="604.87"/>
    <n v="604.87"/>
    <s v="Customer_774"/>
    <x v="0"/>
    <n v="42"/>
    <x v="1"/>
    <x v="0"/>
    <n v="0"/>
    <n v="0"/>
    <n v="423.40899999999999"/>
    <n v="423.40899999999999"/>
    <n v="604.87"/>
    <n v="181.46100000000001"/>
    <n v="1.4285714285714286"/>
  </r>
  <r>
    <x v="773"/>
    <n v="200773"/>
    <d v="2025-06-28T00:00:00"/>
    <d v="2025-06-28T00:00:00"/>
    <n v="2025"/>
    <x v="5"/>
    <s v="Saturday"/>
    <s v="C99205"/>
    <n v="99205"/>
    <s v="Phone"/>
    <x v="1"/>
    <n v="2"/>
    <n v="512.33000000000004"/>
    <n v="512.33000000000004"/>
    <s v="415 Main St"/>
    <s v="415"/>
    <s v="Main St"/>
    <s v="Cash"/>
    <x v="4"/>
    <s v="Cancelled"/>
    <x v="1"/>
    <s v="TRK48904015"/>
    <s v="48904015"/>
    <n v="7"/>
    <m/>
    <x v="2"/>
    <x v="1"/>
    <s v="Facebook"/>
    <x v="3"/>
    <n v="1024.6600000000001"/>
    <n v="1024.6600000000001"/>
    <n v="1024.6600000000001"/>
    <s v="Customer_775"/>
    <x v="0"/>
    <n v="54"/>
    <x v="0"/>
    <x v="0"/>
    <n v="0"/>
    <n v="0"/>
    <n v="358.63100000000003"/>
    <n v="717.26200000000006"/>
    <n v="1024.6600000000001"/>
    <n v="307.39800000000002"/>
    <n v="1.4285714285714286"/>
  </r>
  <r>
    <x v="774"/>
    <n v="200774"/>
    <d v="2025-04-15T00:00:00"/>
    <d v="2025-04-15T00:00:00"/>
    <n v="2025"/>
    <x v="6"/>
    <s v="Tuesday"/>
    <s v="C29701"/>
    <n v="29701"/>
    <s v="Chair"/>
    <x v="3"/>
    <n v="3"/>
    <n v="20.54"/>
    <n v="20.54"/>
    <s v="257 Main St"/>
    <s v="257"/>
    <s v="Main St"/>
    <s v="Credit Card"/>
    <x v="2"/>
    <s v="Cancelled"/>
    <x v="1"/>
    <s v="TRK42266846"/>
    <s v="42266846"/>
    <n v="3"/>
    <s v="FREESHIP"/>
    <x v="1"/>
    <x v="0"/>
    <s v="Instagram"/>
    <x v="0"/>
    <n v="61.62"/>
    <n v="61.62"/>
    <n v="61.62"/>
    <s v="Customer_776"/>
    <x v="0"/>
    <n v="41"/>
    <x v="5"/>
    <x v="1"/>
    <n v="0"/>
    <n v="0"/>
    <n v="14.377999999999998"/>
    <n v="43.133999999999993"/>
    <n v="61.62"/>
    <n v="18.486000000000004"/>
    <n v="1.4285714285714288"/>
  </r>
  <r>
    <x v="775"/>
    <n v="200775"/>
    <d v="2023-03-04T00:00:00"/>
    <d v="2023-03-04T00:00:00"/>
    <n v="2023"/>
    <x v="9"/>
    <s v="Saturday"/>
    <s v="C73941"/>
    <n v="73941"/>
    <s v="Phone"/>
    <x v="1"/>
    <n v="2"/>
    <n v="625.22"/>
    <n v="625.22"/>
    <s v="569 Main St"/>
    <s v="569"/>
    <s v="Main St"/>
    <s v="Online"/>
    <x v="1"/>
    <s v="Cancelled"/>
    <x v="1"/>
    <s v="TRK22051900"/>
    <s v="22051900"/>
    <n v="5"/>
    <m/>
    <x v="2"/>
    <x v="1"/>
    <s v="Google"/>
    <x v="4"/>
    <n v="1250.44"/>
    <n v="1250.44"/>
    <n v="1250.44"/>
    <s v="Customer_777"/>
    <x v="1"/>
    <n v="30"/>
    <x v="0"/>
    <x v="0"/>
    <n v="0"/>
    <n v="0"/>
    <n v="437.654"/>
    <n v="875.30799999999999"/>
    <n v="1250.44"/>
    <n v="375.13200000000006"/>
    <n v="1.4285714285714286"/>
  </r>
  <r>
    <x v="776"/>
    <n v="200776"/>
    <d v="2023-08-21T00:00:00"/>
    <d v="2023-08-21T00:00:00"/>
    <n v="2023"/>
    <x v="1"/>
    <s v="Monday"/>
    <s v="C69168"/>
    <n v="69168"/>
    <s v="Tablet"/>
    <x v="2"/>
    <n v="1"/>
    <n v="21.19"/>
    <n v="21.19"/>
    <s v="482 Main St"/>
    <s v="482"/>
    <s v="Main St"/>
    <s v="Cash"/>
    <x v="4"/>
    <s v="Returned"/>
    <x v="2"/>
    <s v="TRK10446197"/>
    <s v="10446197"/>
    <n v="5"/>
    <s v="WINTER15"/>
    <x v="3"/>
    <x v="0"/>
    <s v="Google"/>
    <x v="4"/>
    <n v="21.19"/>
    <n v="21.19"/>
    <n v="21.19"/>
    <s v="Customer_778"/>
    <x v="1"/>
    <n v="20"/>
    <x v="1"/>
    <x v="0"/>
    <n v="0.15"/>
    <n v="3.1785000000000001"/>
    <n v="14.833"/>
    <n v="14.833"/>
    <n v="18.011500000000002"/>
    <n v="3.1785000000000014"/>
    <n v="1.2142857142857144"/>
  </r>
  <r>
    <x v="777"/>
    <n v="200777"/>
    <d v="2025-03-21T00:00:00"/>
    <d v="2025-03-21T00:00:00"/>
    <n v="2025"/>
    <x v="9"/>
    <s v="Friday"/>
    <s v="C66116"/>
    <n v="66116"/>
    <s v="Chair"/>
    <x v="3"/>
    <n v="5"/>
    <n v="64.489999999999995"/>
    <n v="64.489999999999995"/>
    <s v="633 Main St"/>
    <s v="633"/>
    <s v="Main St"/>
    <s v="Online"/>
    <x v="1"/>
    <s v="Cancelled"/>
    <x v="1"/>
    <s v="TRK41967983"/>
    <s v="41967983"/>
    <n v="7"/>
    <m/>
    <x v="2"/>
    <x v="1"/>
    <s v="Facebook"/>
    <x v="3"/>
    <n v="322.45"/>
    <n v="322.45"/>
    <n v="322.45"/>
    <s v="Customer_779"/>
    <x v="1"/>
    <n v="49"/>
    <x v="0"/>
    <x v="1"/>
    <n v="0"/>
    <n v="0"/>
    <n v="45.142999999999994"/>
    <n v="225.71499999999997"/>
    <n v="322.45"/>
    <n v="96.735000000000014"/>
    <n v="1.4285714285714286"/>
  </r>
  <r>
    <x v="778"/>
    <n v="200778"/>
    <d v="2023-04-28T00:00:00"/>
    <d v="2023-04-28T00:00:00"/>
    <n v="2023"/>
    <x v="6"/>
    <s v="Friday"/>
    <s v="C85059"/>
    <n v="85059"/>
    <s v="Laptop"/>
    <x v="5"/>
    <n v="4"/>
    <n v="246.85"/>
    <n v="246.85"/>
    <s v="316 Main St"/>
    <s v="316"/>
    <s v="Main St"/>
    <s v="Credit Card"/>
    <x v="2"/>
    <s v="Shipped"/>
    <x v="0"/>
    <s v="TRK56503740"/>
    <s v="56503740"/>
    <n v="8"/>
    <s v="WINTER15"/>
    <x v="3"/>
    <x v="0"/>
    <s v="Google"/>
    <x v="4"/>
    <n v="987.4"/>
    <n v="987.4"/>
    <n v="987.4"/>
    <s v="Customer_780"/>
    <x v="0"/>
    <n v="26"/>
    <x v="3"/>
    <x v="0"/>
    <n v="0.15"/>
    <n v="148.10999999999999"/>
    <n v="172.79499999999999"/>
    <n v="691.18"/>
    <n v="839.29"/>
    <n v="148.11000000000001"/>
    <n v="1.2142857142857144"/>
  </r>
  <r>
    <x v="779"/>
    <n v="200779"/>
    <d v="2023-12-01T00:00:00"/>
    <d v="2023-12-01T00:00:00"/>
    <n v="2023"/>
    <x v="8"/>
    <s v="Friday"/>
    <s v="C18076"/>
    <n v="18076"/>
    <s v="Phone"/>
    <x v="1"/>
    <n v="3"/>
    <n v="588.74"/>
    <n v="588.74"/>
    <s v="751 Main St"/>
    <s v="751"/>
    <s v="Main St"/>
    <s v="Debit Card"/>
    <x v="0"/>
    <s v="Pending"/>
    <x v="4"/>
    <s v="TRK26661705"/>
    <s v="26661705"/>
    <n v="8"/>
    <s v="FREESHIP"/>
    <x v="1"/>
    <x v="0"/>
    <s v="Email"/>
    <x v="2"/>
    <n v="1766.22"/>
    <n v="1766.22"/>
    <n v="1766.22"/>
    <s v="Customer_781"/>
    <x v="1"/>
    <n v="42"/>
    <x v="4"/>
    <x v="0"/>
    <n v="0"/>
    <n v="0"/>
    <n v="412.11799999999999"/>
    <n v="1236.354"/>
    <n v="1766.22"/>
    <n v="529.86599999999999"/>
    <n v="1.4285714285714286"/>
  </r>
  <r>
    <x v="780"/>
    <n v="200780"/>
    <d v="2024-03-31T00:00:00"/>
    <d v="2024-03-31T00:00:00"/>
    <n v="2024"/>
    <x v="9"/>
    <s v="Sunday"/>
    <s v="C41284"/>
    <n v="41284"/>
    <s v="Laptop"/>
    <x v="5"/>
    <n v="4"/>
    <n v="184.48"/>
    <n v="184.48"/>
    <s v="661 Main St"/>
    <s v="661"/>
    <s v="Main St"/>
    <s v="Online"/>
    <x v="1"/>
    <s v="Cancelled"/>
    <x v="1"/>
    <s v="TRK73613128"/>
    <s v="73613128"/>
    <n v="4"/>
    <s v="WINTER15"/>
    <x v="3"/>
    <x v="0"/>
    <s v="Google"/>
    <x v="4"/>
    <n v="737.92"/>
    <n v="737.92"/>
    <n v="737.92"/>
    <s v="Customer_782"/>
    <x v="0"/>
    <n v="38"/>
    <x v="0"/>
    <x v="0"/>
    <n v="0.15"/>
    <n v="110.68799999999999"/>
    <n v="129.136"/>
    <n v="516.54399999999998"/>
    <n v="627.23199999999997"/>
    <n v="110.68799999999999"/>
    <n v="1.2142857142857142"/>
  </r>
  <r>
    <x v="781"/>
    <n v="200781"/>
    <d v="2024-01-10T00:00:00"/>
    <d v="2024-01-10T00:00:00"/>
    <n v="2024"/>
    <x v="0"/>
    <s v="Wednesday"/>
    <s v="C43524"/>
    <n v="43524"/>
    <s v="Phone"/>
    <x v="1"/>
    <n v="5"/>
    <n v="524.26"/>
    <n v="524.26"/>
    <s v="934 Main St"/>
    <s v="934"/>
    <s v="Main St"/>
    <s v="Gift Card"/>
    <x v="3"/>
    <s v="Delivered"/>
    <x v="3"/>
    <s v="TRK51479426"/>
    <s v="51479426"/>
    <n v="5"/>
    <s v="FREESHIP"/>
    <x v="1"/>
    <x v="0"/>
    <s v="Referral"/>
    <x v="1"/>
    <n v="2621.3000000000002"/>
    <n v="2621.3000000000002"/>
    <n v="2621.3000000000002"/>
    <s v="Customer_783"/>
    <x v="0"/>
    <n v="32"/>
    <x v="1"/>
    <x v="0"/>
    <n v="0"/>
    <n v="0"/>
    <n v="366.98199999999997"/>
    <n v="1834.9099999999999"/>
    <n v="2621.3000000000002"/>
    <n v="786.39000000000033"/>
    <n v="1.4285714285714288"/>
  </r>
  <r>
    <x v="782"/>
    <n v="200782"/>
    <d v="2024-08-11T00:00:00"/>
    <d v="2024-08-11T00:00:00"/>
    <n v="2024"/>
    <x v="1"/>
    <s v="Sunday"/>
    <s v="C58063"/>
    <n v="58063"/>
    <s v="Monitor"/>
    <x v="0"/>
    <n v="2"/>
    <n v="493.63"/>
    <n v="493.63"/>
    <s v="167 Main St"/>
    <s v="167"/>
    <s v="Main St"/>
    <s v="Online"/>
    <x v="1"/>
    <s v="Returned"/>
    <x v="2"/>
    <s v="TRK50548869"/>
    <s v="50548869"/>
    <n v="6"/>
    <s v="SAVE10"/>
    <x v="0"/>
    <x v="0"/>
    <s v="Referral"/>
    <x v="1"/>
    <n v="987.26"/>
    <n v="987.26"/>
    <n v="987.26"/>
    <s v="Customer_784"/>
    <x v="0"/>
    <n v="19"/>
    <x v="1"/>
    <x v="0"/>
    <n v="0.1"/>
    <n v="98.725999999999999"/>
    <n v="345.541"/>
    <n v="691.08199999999999"/>
    <n v="888.53399999999999"/>
    <n v="197.452"/>
    <n v="1.2857142857142858"/>
  </r>
  <r>
    <x v="783"/>
    <n v="200783"/>
    <d v="2025-05-26T00:00:00"/>
    <d v="2025-05-26T00:00:00"/>
    <n v="2025"/>
    <x v="4"/>
    <s v="Monday"/>
    <s v="C19937"/>
    <n v="19937"/>
    <s v="Printer"/>
    <x v="4"/>
    <n v="1"/>
    <n v="438.34"/>
    <n v="438.34"/>
    <s v="281 Main St"/>
    <s v="281"/>
    <s v="Main St"/>
    <s v="Gift Card"/>
    <x v="3"/>
    <s v="Returned"/>
    <x v="2"/>
    <s v="TRK46990083"/>
    <s v="46990083"/>
    <n v="5"/>
    <s v="FREESHIP"/>
    <x v="1"/>
    <x v="0"/>
    <s v="Facebook"/>
    <x v="3"/>
    <n v="438.34"/>
    <n v="438.34"/>
    <n v="438.34"/>
    <s v="Customer_785"/>
    <x v="0"/>
    <n v="52"/>
    <x v="1"/>
    <x v="0"/>
    <n v="0"/>
    <n v="0"/>
    <n v="306.83799999999997"/>
    <n v="306.83799999999997"/>
    <n v="438.34"/>
    <n v="131.50200000000001"/>
    <n v="1.4285714285714286"/>
  </r>
  <r>
    <x v="784"/>
    <n v="200784"/>
    <d v="2025-05-16T00:00:00"/>
    <d v="2025-05-16T00:00:00"/>
    <n v="2025"/>
    <x v="4"/>
    <s v="Friday"/>
    <s v="C21191"/>
    <n v="21191"/>
    <s v="Laptop"/>
    <x v="5"/>
    <n v="1"/>
    <n v="325.81"/>
    <n v="325.81"/>
    <s v="232 Main St"/>
    <s v="232"/>
    <s v="Main St"/>
    <s v="Credit Card"/>
    <x v="2"/>
    <s v="Pending"/>
    <x v="4"/>
    <s v="TRK85771230"/>
    <s v="85771230"/>
    <n v="1"/>
    <s v="WINTER15"/>
    <x v="3"/>
    <x v="0"/>
    <s v="Referral"/>
    <x v="1"/>
    <n v="325.81"/>
    <n v="325.81"/>
    <n v="325.81"/>
    <s v="Customer_786"/>
    <x v="1"/>
    <n v="42"/>
    <x v="0"/>
    <x v="0"/>
    <n v="0.15"/>
    <n v="48.871499999999997"/>
    <n v="228.06699999999998"/>
    <n v="228.06699999999998"/>
    <n v="276.93849999999998"/>
    <n v="48.871499999999997"/>
    <n v="1.2142857142857142"/>
  </r>
  <r>
    <x v="785"/>
    <n v="200785"/>
    <d v="2023-07-29T00:00:00"/>
    <d v="2023-07-29T00:00:00"/>
    <n v="2023"/>
    <x v="10"/>
    <s v="Saturday"/>
    <s v="C45862"/>
    <n v="45862"/>
    <s v="Chair"/>
    <x v="3"/>
    <n v="1"/>
    <n v="176.1"/>
    <n v="176.1"/>
    <s v="342 Main St"/>
    <s v="342"/>
    <s v="Main St"/>
    <s v="Credit Card"/>
    <x v="2"/>
    <s v="Pending"/>
    <x v="4"/>
    <s v="TRK53089983"/>
    <s v="53089983"/>
    <n v="1"/>
    <s v="SAVE10"/>
    <x v="0"/>
    <x v="0"/>
    <s v="Instagram"/>
    <x v="0"/>
    <n v="176.1"/>
    <n v="176.1"/>
    <n v="176.1"/>
    <s v="Customer_787"/>
    <x v="1"/>
    <n v="49"/>
    <x v="1"/>
    <x v="1"/>
    <n v="0.1"/>
    <n v="17.61"/>
    <n v="123.26999999999998"/>
    <n v="123.26999999999998"/>
    <n v="158.49"/>
    <n v="35.220000000000027"/>
    <n v="1.285714285714286"/>
  </r>
  <r>
    <x v="786"/>
    <n v="200786"/>
    <d v="2023-08-23T00:00:00"/>
    <d v="2023-08-23T00:00:00"/>
    <n v="2023"/>
    <x v="1"/>
    <s v="Wednesday"/>
    <s v="C39130"/>
    <n v="39130"/>
    <s v="Chair"/>
    <x v="3"/>
    <n v="5"/>
    <n v="45.31"/>
    <n v="45.31"/>
    <s v="774 Main St"/>
    <s v="774"/>
    <s v="Main St"/>
    <s v="Online"/>
    <x v="1"/>
    <s v="Cancelled"/>
    <x v="1"/>
    <s v="TRK99583414"/>
    <s v="99583414"/>
    <n v="8"/>
    <m/>
    <x v="2"/>
    <x v="1"/>
    <s v="Referral"/>
    <x v="1"/>
    <n v="226.55"/>
    <n v="226.55"/>
    <n v="226.55"/>
    <s v="Customer_788"/>
    <x v="1"/>
    <n v="53"/>
    <x v="2"/>
    <x v="1"/>
    <n v="0"/>
    <n v="0"/>
    <n v="31.716999999999999"/>
    <n v="158.58499999999998"/>
    <n v="226.55"/>
    <n v="67.965000000000032"/>
    <n v="1.4285714285714288"/>
  </r>
  <r>
    <x v="787"/>
    <n v="200787"/>
    <d v="2024-03-17T00:00:00"/>
    <d v="2024-03-17T00:00:00"/>
    <n v="2024"/>
    <x v="9"/>
    <s v="Sunday"/>
    <s v="C18167"/>
    <n v="18167"/>
    <s v="Desk"/>
    <x v="6"/>
    <n v="4"/>
    <n v="221.96"/>
    <n v="221.96"/>
    <s v="193 Main St"/>
    <s v="193"/>
    <s v="Main St"/>
    <s v="Cash"/>
    <x v="4"/>
    <s v="Delivered"/>
    <x v="3"/>
    <s v="TRK36841089"/>
    <s v="36841089"/>
    <n v="7"/>
    <m/>
    <x v="2"/>
    <x v="1"/>
    <s v="Google"/>
    <x v="4"/>
    <n v="887.84"/>
    <n v="887.84"/>
    <n v="887.84"/>
    <s v="Customer_789"/>
    <x v="1"/>
    <n v="34"/>
    <x v="5"/>
    <x v="1"/>
    <n v="0"/>
    <n v="0"/>
    <n v="155.37199999999999"/>
    <n v="621.48799999999994"/>
    <n v="887.84"/>
    <n v="266.35200000000009"/>
    <n v="1.4285714285714288"/>
  </r>
  <r>
    <x v="788"/>
    <n v="200788"/>
    <d v="2023-11-02T00:00:00"/>
    <d v="2023-11-02T00:00:00"/>
    <n v="2023"/>
    <x v="7"/>
    <s v="Thursday"/>
    <s v="C47307"/>
    <n v="47307"/>
    <s v="Chair"/>
    <x v="3"/>
    <n v="2"/>
    <n v="601.42999999999995"/>
    <n v="601.42999999999995"/>
    <s v="761 Main St"/>
    <s v="761"/>
    <s v="Main St"/>
    <s v="Online"/>
    <x v="1"/>
    <s v="Pending"/>
    <x v="4"/>
    <s v="TRK43516112"/>
    <s v="43516112"/>
    <n v="5"/>
    <s v="FREESHIP"/>
    <x v="1"/>
    <x v="0"/>
    <s v="Instagram"/>
    <x v="0"/>
    <n v="1202.8599999999999"/>
    <n v="1202.8599999999999"/>
    <n v="1202.8599999999999"/>
    <s v="Customer_790"/>
    <x v="1"/>
    <n v="46"/>
    <x v="5"/>
    <x v="1"/>
    <n v="0"/>
    <n v="0"/>
    <n v="421.00099999999992"/>
    <n v="842.00199999999984"/>
    <n v="1202.8599999999999"/>
    <n v="360.85800000000006"/>
    <n v="1.4285714285714288"/>
  </r>
  <r>
    <x v="789"/>
    <n v="200789"/>
    <d v="2023-08-17T00:00:00"/>
    <d v="2023-08-17T00:00:00"/>
    <n v="2023"/>
    <x v="1"/>
    <s v="Thursday"/>
    <s v="C57276"/>
    <n v="57276"/>
    <s v="Tablet"/>
    <x v="2"/>
    <n v="5"/>
    <n v="691.28"/>
    <n v="691.28"/>
    <s v="183 Main St"/>
    <s v="183"/>
    <s v="Main St"/>
    <s v="Online"/>
    <x v="1"/>
    <s v="Delivered"/>
    <x v="3"/>
    <s v="TRK75899752"/>
    <s v="75899752"/>
    <n v="10"/>
    <s v="SAVE10"/>
    <x v="0"/>
    <x v="0"/>
    <s v="Email"/>
    <x v="2"/>
    <n v="3456.4"/>
    <n v="3456.4"/>
    <n v="3456.3999999999996"/>
    <s v="Customer_791"/>
    <x v="1"/>
    <n v="38"/>
    <x v="1"/>
    <x v="0"/>
    <n v="0.1"/>
    <n v="345.64000000000004"/>
    <n v="483.89599999999996"/>
    <n v="2419.4799999999996"/>
    <n v="3110.7599999999998"/>
    <n v="691.2800000000002"/>
    <n v="1.2857142857142858"/>
  </r>
  <r>
    <x v="790"/>
    <n v="200790"/>
    <d v="2024-09-14T00:00:00"/>
    <d v="2024-09-14T00:00:00"/>
    <n v="2024"/>
    <x v="11"/>
    <s v="Saturday"/>
    <s v="C38928"/>
    <n v="38928"/>
    <s v="Laptop"/>
    <x v="5"/>
    <n v="4"/>
    <n v="417.89"/>
    <n v="417.89"/>
    <s v="302 Main St"/>
    <s v="302"/>
    <s v="Main St"/>
    <s v="Gift Card"/>
    <x v="3"/>
    <s v="Pending"/>
    <x v="4"/>
    <s v="TRK96636009"/>
    <s v="96636009"/>
    <n v="4"/>
    <m/>
    <x v="2"/>
    <x v="1"/>
    <s v="Google"/>
    <x v="4"/>
    <n v="1671.56"/>
    <n v="1671.56"/>
    <n v="1671.56"/>
    <s v="Customer_792"/>
    <x v="0"/>
    <n v="22"/>
    <x v="3"/>
    <x v="0"/>
    <n v="0"/>
    <n v="0"/>
    <n v="292.52299999999997"/>
    <n v="1170.0919999999999"/>
    <n v="1671.56"/>
    <n v="501.46800000000007"/>
    <n v="1.4285714285714286"/>
  </r>
  <r>
    <x v="791"/>
    <n v="200791"/>
    <d v="2024-01-13T00:00:00"/>
    <d v="2024-01-13T00:00:00"/>
    <n v="2024"/>
    <x v="0"/>
    <s v="Saturday"/>
    <s v="C49710"/>
    <n v="49710"/>
    <s v="Chair"/>
    <x v="3"/>
    <n v="4"/>
    <n v="409.28"/>
    <n v="409.28"/>
    <s v="956 Main St"/>
    <s v="956"/>
    <s v="Main St"/>
    <s v="Cash"/>
    <x v="4"/>
    <s v="Pending"/>
    <x v="4"/>
    <s v="TRK92591237"/>
    <s v="92591237"/>
    <n v="8"/>
    <m/>
    <x v="2"/>
    <x v="1"/>
    <s v="Email"/>
    <x v="2"/>
    <n v="1637.12"/>
    <n v="1637.12"/>
    <n v="1637.12"/>
    <s v="Customer_793"/>
    <x v="0"/>
    <n v="28"/>
    <x v="4"/>
    <x v="1"/>
    <n v="0"/>
    <n v="0"/>
    <n v="286.49599999999998"/>
    <n v="1145.9839999999999"/>
    <n v="1637.12"/>
    <n v="491.13599999999997"/>
    <n v="1.4285714285714286"/>
  </r>
  <r>
    <x v="792"/>
    <n v="200792"/>
    <d v="2023-06-16T00:00:00"/>
    <d v="2023-06-16T00:00:00"/>
    <n v="2023"/>
    <x v="5"/>
    <s v="Friday"/>
    <s v="C41709"/>
    <n v="41709"/>
    <s v="Desk"/>
    <x v="6"/>
    <n v="2"/>
    <n v="356.35"/>
    <n v="356.35"/>
    <s v="746 Main St"/>
    <s v="746"/>
    <s v="Main St"/>
    <s v="Debit Card"/>
    <x v="0"/>
    <s v="Returned"/>
    <x v="2"/>
    <s v="TRK90995294"/>
    <s v="90995294"/>
    <n v="6"/>
    <s v="WINTER15"/>
    <x v="3"/>
    <x v="0"/>
    <s v="Facebook"/>
    <x v="3"/>
    <n v="712.7"/>
    <n v="712.7"/>
    <n v="712.7"/>
    <s v="Customer_794"/>
    <x v="1"/>
    <n v="49"/>
    <x v="3"/>
    <x v="1"/>
    <n v="0.15"/>
    <n v="106.905"/>
    <n v="249.44499999999999"/>
    <n v="498.89"/>
    <n v="605.79500000000007"/>
    <n v="106.90500000000009"/>
    <n v="1.2142857142857144"/>
  </r>
  <r>
    <x v="793"/>
    <n v="200793"/>
    <d v="2024-04-15T00:00:00"/>
    <d v="2024-04-15T00:00:00"/>
    <n v="2024"/>
    <x v="6"/>
    <s v="Monday"/>
    <s v="C91255"/>
    <n v="91255"/>
    <s v="Chair"/>
    <x v="3"/>
    <n v="5"/>
    <n v="170.22"/>
    <n v="170.22"/>
    <s v="769 Main St"/>
    <s v="769"/>
    <s v="Main St"/>
    <s v="Debit Card"/>
    <x v="0"/>
    <s v="Delivered"/>
    <x v="3"/>
    <s v="TRK69599961"/>
    <s v="69599961"/>
    <n v="8"/>
    <m/>
    <x v="2"/>
    <x v="1"/>
    <s v="Referral"/>
    <x v="1"/>
    <n v="851.1"/>
    <n v="851.1"/>
    <n v="851.1"/>
    <s v="Customer_795"/>
    <x v="0"/>
    <n v="21"/>
    <x v="4"/>
    <x v="1"/>
    <n v="0"/>
    <n v="0"/>
    <n v="119.154"/>
    <n v="595.77"/>
    <n v="851.1"/>
    <n v="255.33000000000004"/>
    <n v="1.4285714285714286"/>
  </r>
  <r>
    <x v="794"/>
    <n v="200794"/>
    <d v="2023-03-09T00:00:00"/>
    <d v="2023-03-09T00:00:00"/>
    <n v="2023"/>
    <x v="9"/>
    <s v="Thursday"/>
    <s v="C76653"/>
    <n v="76653"/>
    <s v="Printer"/>
    <x v="4"/>
    <n v="4"/>
    <n v="384.85"/>
    <n v="384.85"/>
    <s v="988 Main St"/>
    <s v="988"/>
    <s v="Main St"/>
    <s v="Online"/>
    <x v="1"/>
    <s v="Delivered"/>
    <x v="3"/>
    <s v="TRK77052196"/>
    <s v="77052196"/>
    <n v="9"/>
    <s v="FREESHIP"/>
    <x v="1"/>
    <x v="0"/>
    <s v="Instagram"/>
    <x v="0"/>
    <n v="1539.4"/>
    <n v="1539.4"/>
    <n v="1539.4"/>
    <s v="Customer_796"/>
    <x v="1"/>
    <n v="52"/>
    <x v="2"/>
    <x v="0"/>
    <n v="0"/>
    <n v="0"/>
    <n v="269.39499999999998"/>
    <n v="1077.58"/>
    <n v="1539.4"/>
    <n v="461.82000000000016"/>
    <n v="1.4285714285714288"/>
  </r>
  <r>
    <x v="795"/>
    <n v="200795"/>
    <d v="2024-11-20T00:00:00"/>
    <d v="2024-11-20T00:00:00"/>
    <n v="2024"/>
    <x v="7"/>
    <s v="Wednesday"/>
    <s v="C95667"/>
    <n v="95667"/>
    <s v="Laptop"/>
    <x v="5"/>
    <n v="4"/>
    <n v="115.77"/>
    <n v="115.77"/>
    <s v="586 Main St"/>
    <s v="586"/>
    <s v="Main St"/>
    <s v="Online"/>
    <x v="1"/>
    <s v="Pending"/>
    <x v="4"/>
    <s v="TRK41266666"/>
    <s v="41266666"/>
    <n v="7"/>
    <s v="SAVE10"/>
    <x v="0"/>
    <x v="0"/>
    <s v="Instagram"/>
    <x v="0"/>
    <n v="463.08"/>
    <n v="463.08"/>
    <n v="463.08"/>
    <s v="Customer_797"/>
    <x v="0"/>
    <n v="28"/>
    <x v="3"/>
    <x v="0"/>
    <n v="0.1"/>
    <n v="46.308"/>
    <n v="81.038999999999987"/>
    <n v="324.15599999999995"/>
    <n v="416.77199999999999"/>
    <n v="92.616000000000042"/>
    <n v="1.2857142857142858"/>
  </r>
  <r>
    <x v="796"/>
    <n v="200796"/>
    <d v="2025-04-29T00:00:00"/>
    <d v="2025-04-29T00:00:00"/>
    <n v="2025"/>
    <x v="6"/>
    <s v="Tuesday"/>
    <s v="C33313"/>
    <n v="33313"/>
    <s v="Phone"/>
    <x v="1"/>
    <n v="3"/>
    <n v="579.54999999999995"/>
    <n v="579.54999999999995"/>
    <s v="882 Main St"/>
    <s v="882"/>
    <s v="Main St"/>
    <s v="Gift Card"/>
    <x v="3"/>
    <s v="Returned"/>
    <x v="2"/>
    <s v="TRK13349970"/>
    <s v="13349970"/>
    <n v="8"/>
    <s v="WINTER15"/>
    <x v="3"/>
    <x v="0"/>
    <s v="Facebook"/>
    <x v="3"/>
    <n v="1738.65"/>
    <n v="1738.65"/>
    <n v="1738.6499999999999"/>
    <s v="Customer_798"/>
    <x v="0"/>
    <n v="30"/>
    <x v="1"/>
    <x v="0"/>
    <n v="0.15"/>
    <n v="260.79750000000001"/>
    <n v="405.68499999999995"/>
    <n v="1217.0549999999998"/>
    <n v="1477.8525"/>
    <n v="260.79750000000013"/>
    <n v="1.2142857142857144"/>
  </r>
  <r>
    <x v="797"/>
    <n v="200797"/>
    <d v="2023-02-27T00:00:00"/>
    <d v="2023-02-27T00:00:00"/>
    <n v="2023"/>
    <x v="2"/>
    <s v="Monday"/>
    <s v="C36825"/>
    <n v="36825"/>
    <s v="Laptop"/>
    <x v="5"/>
    <n v="2"/>
    <n v="438.76"/>
    <n v="438.76"/>
    <s v="426 Main St"/>
    <s v="426"/>
    <s v="Main St"/>
    <s v="Debit Card"/>
    <x v="0"/>
    <s v="Returned"/>
    <x v="2"/>
    <s v="TRK72557318"/>
    <s v="72557318"/>
    <n v="2"/>
    <m/>
    <x v="2"/>
    <x v="1"/>
    <s v="Facebook"/>
    <x v="3"/>
    <n v="877.52"/>
    <n v="877.52"/>
    <n v="877.52"/>
    <s v="Customer_799"/>
    <x v="1"/>
    <n v="30"/>
    <x v="1"/>
    <x v="0"/>
    <n v="0"/>
    <n v="0"/>
    <n v="307.13199999999995"/>
    <n v="614.2639999999999"/>
    <n v="877.52"/>
    <n v="263.25600000000009"/>
    <n v="1.4285714285714288"/>
  </r>
  <r>
    <x v="798"/>
    <n v="200798"/>
    <d v="2025-05-19T00:00:00"/>
    <d v="2025-05-19T00:00:00"/>
    <n v="2025"/>
    <x v="4"/>
    <s v="Monday"/>
    <s v="C20861"/>
    <n v="20861"/>
    <s v="Phone"/>
    <x v="1"/>
    <n v="5"/>
    <n v="488.35"/>
    <n v="488.35"/>
    <s v="968 Main St"/>
    <s v="968"/>
    <s v="Main St"/>
    <s v="Debit Card"/>
    <x v="0"/>
    <s v="Returned"/>
    <x v="2"/>
    <s v="TRK89372013"/>
    <s v="89372013"/>
    <n v="9"/>
    <s v="FREESHIP"/>
    <x v="1"/>
    <x v="0"/>
    <s v="Email"/>
    <x v="2"/>
    <n v="2441.75"/>
    <n v="2441.75"/>
    <n v="2441.75"/>
    <s v="Customer_800"/>
    <x v="1"/>
    <n v="24"/>
    <x v="0"/>
    <x v="0"/>
    <n v="0"/>
    <n v="0"/>
    <n v="341.84499999999997"/>
    <n v="1709.2249999999999"/>
    <n v="2441.75"/>
    <n v="732.52500000000009"/>
    <n v="1.4285714285714286"/>
  </r>
  <r>
    <x v="799"/>
    <n v="200799"/>
    <d v="2023-04-16T00:00:00"/>
    <d v="2023-04-16T00:00:00"/>
    <n v="2023"/>
    <x v="6"/>
    <s v="Sunday"/>
    <s v="C26364"/>
    <n v="26364"/>
    <s v="Laptop"/>
    <x v="5"/>
    <n v="4"/>
    <n v="328.56"/>
    <n v="328.56"/>
    <s v="803 Main St"/>
    <s v="803"/>
    <s v="Main St"/>
    <s v="Debit Card"/>
    <x v="0"/>
    <s v="Returned"/>
    <x v="2"/>
    <s v="TRK78924436"/>
    <s v="78924436"/>
    <n v="4"/>
    <s v="FREESHIP"/>
    <x v="1"/>
    <x v="0"/>
    <s v="Email"/>
    <x v="2"/>
    <n v="1314.24"/>
    <n v="1314.24"/>
    <n v="1314.24"/>
    <s v="Customer_801"/>
    <x v="0"/>
    <n v="37"/>
    <x v="0"/>
    <x v="0"/>
    <n v="0"/>
    <n v="0"/>
    <n v="229.99199999999999"/>
    <n v="919.96799999999996"/>
    <n v="1314.24"/>
    <n v="394.27200000000005"/>
    <n v="1.4285714285714286"/>
  </r>
  <r>
    <x v="800"/>
    <n v="200800"/>
    <d v="2025-03-28T00:00:00"/>
    <d v="2025-03-28T00:00:00"/>
    <n v="2025"/>
    <x v="9"/>
    <s v="Friday"/>
    <s v="C34686"/>
    <n v="34686"/>
    <s v="Tablet"/>
    <x v="2"/>
    <n v="1"/>
    <n v="68.39"/>
    <n v="68.39"/>
    <s v="412 Main St"/>
    <s v="412"/>
    <s v="Main St"/>
    <s v="Online"/>
    <x v="1"/>
    <s v="Returned"/>
    <x v="2"/>
    <s v="TRK99468332"/>
    <s v="99468332"/>
    <n v="3"/>
    <s v="WINTER15"/>
    <x v="3"/>
    <x v="0"/>
    <s v="Facebook"/>
    <x v="3"/>
    <n v="68.39"/>
    <n v="68.39"/>
    <n v="68.39"/>
    <s v="Customer_802"/>
    <x v="0"/>
    <n v="33"/>
    <x v="0"/>
    <x v="0"/>
    <n v="0.15"/>
    <n v="10.2585"/>
    <n v="47.872999999999998"/>
    <n v="47.872999999999998"/>
    <n v="58.131500000000003"/>
    <n v="10.258500000000005"/>
    <n v="1.2142857142857144"/>
  </r>
  <r>
    <x v="801"/>
    <n v="200801"/>
    <d v="2023-05-03T00:00:00"/>
    <d v="2023-05-03T00:00:00"/>
    <n v="2023"/>
    <x v="4"/>
    <s v="Wednesday"/>
    <s v="C97593"/>
    <n v="97593"/>
    <s v="Printer"/>
    <x v="4"/>
    <n v="4"/>
    <n v="595.62"/>
    <n v="595.62"/>
    <s v="738 Main St"/>
    <s v="738"/>
    <s v="Main St"/>
    <s v="Debit Card"/>
    <x v="0"/>
    <s v="Pending"/>
    <x v="4"/>
    <s v="TRK58443593"/>
    <s v="58443593"/>
    <n v="8"/>
    <s v="FREESHIP"/>
    <x v="1"/>
    <x v="0"/>
    <s v="Facebook"/>
    <x v="3"/>
    <n v="2382.48"/>
    <n v="2382.48"/>
    <n v="2382.48"/>
    <s v="Customer_803"/>
    <x v="1"/>
    <n v="31"/>
    <x v="0"/>
    <x v="0"/>
    <n v="0"/>
    <n v="0"/>
    <n v="416.93399999999997"/>
    <n v="1667.7359999999999"/>
    <n v="2382.48"/>
    <n v="714.74400000000014"/>
    <n v="1.4285714285714286"/>
  </r>
  <r>
    <x v="802"/>
    <n v="200802"/>
    <d v="2024-02-17T00:00:00"/>
    <d v="2024-02-17T00:00:00"/>
    <n v="2024"/>
    <x v="2"/>
    <s v="Saturday"/>
    <s v="C84331"/>
    <n v="84331"/>
    <s v="Chair"/>
    <x v="3"/>
    <n v="5"/>
    <n v="644.64"/>
    <n v="644.64"/>
    <s v="205 Main St"/>
    <s v="205"/>
    <s v="Main St"/>
    <s v="Gift Card"/>
    <x v="3"/>
    <s v="Cancelled"/>
    <x v="1"/>
    <s v="TRK34440714"/>
    <s v="34440714"/>
    <n v="6"/>
    <s v="FREESHIP"/>
    <x v="1"/>
    <x v="0"/>
    <s v="Email"/>
    <x v="2"/>
    <n v="3223.2"/>
    <n v="3223.2"/>
    <n v="3223.2"/>
    <s v="Customer_804"/>
    <x v="0"/>
    <n v="22"/>
    <x v="1"/>
    <x v="1"/>
    <n v="0"/>
    <n v="0"/>
    <n v="451.24799999999993"/>
    <n v="2256.2399999999998"/>
    <n v="3223.2"/>
    <n v="966.96"/>
    <n v="1.4285714285714286"/>
  </r>
  <r>
    <x v="803"/>
    <n v="200803"/>
    <d v="2023-08-20T00:00:00"/>
    <d v="2023-08-20T00:00:00"/>
    <n v="2023"/>
    <x v="1"/>
    <s v="Sunday"/>
    <s v="C88775"/>
    <n v="88775"/>
    <s v="Monitor"/>
    <x v="0"/>
    <n v="5"/>
    <n v="397.81"/>
    <n v="397.81"/>
    <s v="223 Main St"/>
    <s v="223"/>
    <s v="Main St"/>
    <s v="Debit Card"/>
    <x v="0"/>
    <s v="Returned"/>
    <x v="2"/>
    <s v="TRK45098068"/>
    <s v="45098068"/>
    <n v="5"/>
    <s v="SAVE10"/>
    <x v="0"/>
    <x v="0"/>
    <s v="Referral"/>
    <x v="1"/>
    <n v="1989.05"/>
    <n v="1989.05"/>
    <n v="1989.05"/>
    <s v="Customer_805"/>
    <x v="1"/>
    <n v="39"/>
    <x v="0"/>
    <x v="0"/>
    <n v="0.1"/>
    <n v="198.905"/>
    <n v="278.46699999999998"/>
    <n v="1392.335"/>
    <n v="1790.145"/>
    <n v="397.80999999999995"/>
    <n v="1.2857142857142856"/>
  </r>
  <r>
    <x v="804"/>
    <n v="200804"/>
    <d v="2024-01-01T00:00:00"/>
    <d v="2024-01-01T00:00:00"/>
    <n v="2024"/>
    <x v="0"/>
    <s v="Monday"/>
    <s v="C76362"/>
    <n v="76362"/>
    <s v="Chair"/>
    <x v="3"/>
    <n v="3"/>
    <n v="236.5"/>
    <n v="236.5"/>
    <s v="916 Main St"/>
    <s v="916"/>
    <s v="Main St"/>
    <s v="Online"/>
    <x v="1"/>
    <s v="Delivered"/>
    <x v="3"/>
    <s v="TRK11868618"/>
    <s v="11868618"/>
    <n v="8"/>
    <s v="FREESHIP"/>
    <x v="1"/>
    <x v="0"/>
    <s v="Email"/>
    <x v="2"/>
    <n v="709.5"/>
    <n v="709.5"/>
    <n v="709.5"/>
    <s v="Customer_806"/>
    <x v="0"/>
    <n v="53"/>
    <x v="0"/>
    <x v="1"/>
    <n v="0"/>
    <n v="0"/>
    <n v="165.54999999999998"/>
    <n v="496.65"/>
    <n v="709.5"/>
    <n v="212.85000000000002"/>
    <n v="1.4285714285714286"/>
  </r>
  <r>
    <x v="805"/>
    <n v="200805"/>
    <d v="2024-10-15T00:00:00"/>
    <d v="2024-10-15T00:00:00"/>
    <n v="2024"/>
    <x v="3"/>
    <s v="Tuesday"/>
    <s v="C59278"/>
    <n v="59278"/>
    <s v="Laptop"/>
    <x v="5"/>
    <n v="5"/>
    <n v="472.01"/>
    <n v="472.01"/>
    <s v="178 Main St"/>
    <s v="178"/>
    <s v="Main St"/>
    <s v="Gift Card"/>
    <x v="3"/>
    <s v="Cancelled"/>
    <x v="1"/>
    <s v="TRK14590037"/>
    <s v="14590037"/>
    <n v="10"/>
    <s v="SAVE10"/>
    <x v="0"/>
    <x v="0"/>
    <s v="Email"/>
    <x v="2"/>
    <n v="2360.0500000000002"/>
    <n v="2360.0500000000002"/>
    <n v="2360.0500000000002"/>
    <s v="Customer_807"/>
    <x v="1"/>
    <n v="58"/>
    <x v="4"/>
    <x v="0"/>
    <n v="0.1"/>
    <n v="236.00500000000002"/>
    <n v="330.40699999999998"/>
    <n v="1652.0349999999999"/>
    <n v="2124.0450000000001"/>
    <n v="472.01000000000022"/>
    <n v="1.2857142857142858"/>
  </r>
  <r>
    <x v="806"/>
    <n v="200806"/>
    <d v="2023-09-01T00:00:00"/>
    <d v="2023-09-01T00:00:00"/>
    <n v="2023"/>
    <x v="11"/>
    <s v="Friday"/>
    <s v="C55819"/>
    <n v="55819"/>
    <s v="Chair"/>
    <x v="3"/>
    <n v="5"/>
    <n v="253.75"/>
    <n v="253.75"/>
    <s v="740 Main St"/>
    <s v="740"/>
    <s v="Main St"/>
    <s v="Online"/>
    <x v="1"/>
    <s v="Pending"/>
    <x v="4"/>
    <s v="TRK13775054"/>
    <s v="13775054"/>
    <n v="9"/>
    <s v="WINTER15"/>
    <x v="3"/>
    <x v="0"/>
    <s v="Instagram"/>
    <x v="0"/>
    <n v="1268.75"/>
    <n v="1268.75"/>
    <n v="1268.75"/>
    <s v="Customer_808"/>
    <x v="0"/>
    <n v="18"/>
    <x v="0"/>
    <x v="1"/>
    <n v="0.15"/>
    <n v="190.3125"/>
    <n v="177.625"/>
    <n v="888.125"/>
    <n v="1078.4375"/>
    <n v="190.3125"/>
    <n v="1.2142857142857142"/>
  </r>
  <r>
    <x v="807"/>
    <n v="200807"/>
    <d v="2024-11-10T00:00:00"/>
    <d v="2024-11-10T00:00:00"/>
    <n v="2024"/>
    <x v="7"/>
    <s v="Sunday"/>
    <s v="C82344"/>
    <n v="82344"/>
    <s v="Monitor"/>
    <x v="0"/>
    <n v="3"/>
    <n v="676.21"/>
    <n v="676.21"/>
    <s v="260 Main St"/>
    <s v="260"/>
    <s v="Main St"/>
    <s v="Online"/>
    <x v="1"/>
    <s v="Delivered"/>
    <x v="3"/>
    <s v="TRK70957219"/>
    <s v="70957219"/>
    <n v="5"/>
    <s v="SAVE10"/>
    <x v="0"/>
    <x v="0"/>
    <s v="Google"/>
    <x v="4"/>
    <n v="2028.63"/>
    <n v="2028.63"/>
    <n v="2028.63"/>
    <s v="Customer_809"/>
    <x v="0"/>
    <n v="23"/>
    <x v="4"/>
    <x v="0"/>
    <n v="0.1"/>
    <n v="202.86300000000003"/>
    <n v="473.34699999999998"/>
    <n v="1420.0409999999999"/>
    <n v="1825.7670000000001"/>
    <n v="405.72600000000011"/>
    <n v="1.2857142857142858"/>
  </r>
  <r>
    <x v="808"/>
    <n v="200808"/>
    <d v="2024-02-13T00:00:00"/>
    <d v="2024-02-13T00:00:00"/>
    <n v="2024"/>
    <x v="2"/>
    <s v="Tuesday"/>
    <s v="C65565"/>
    <n v="65565"/>
    <s v="Desk"/>
    <x v="6"/>
    <n v="3"/>
    <n v="134.05000000000001"/>
    <n v="134.05000000000001"/>
    <s v="192 Main St"/>
    <s v="192"/>
    <s v="Main St"/>
    <s v="Credit Card"/>
    <x v="2"/>
    <s v="Shipped"/>
    <x v="0"/>
    <s v="TRK80383756"/>
    <s v="80383756"/>
    <n v="3"/>
    <m/>
    <x v="2"/>
    <x v="1"/>
    <s v="Google"/>
    <x v="4"/>
    <n v="402.15"/>
    <n v="402.15"/>
    <n v="402.15000000000003"/>
    <s v="Customer_810"/>
    <x v="0"/>
    <n v="43"/>
    <x v="3"/>
    <x v="1"/>
    <n v="0"/>
    <n v="0"/>
    <n v="93.835000000000008"/>
    <n v="281.505"/>
    <n v="402.15000000000003"/>
    <n v="120.64500000000004"/>
    <n v="1.4285714285714288"/>
  </r>
  <r>
    <x v="809"/>
    <n v="200809"/>
    <d v="2024-04-09T00:00:00"/>
    <d v="2024-04-09T00:00:00"/>
    <n v="2024"/>
    <x v="6"/>
    <s v="Tuesday"/>
    <s v="C80416"/>
    <n v="80416"/>
    <s v="Desk"/>
    <x v="6"/>
    <n v="5"/>
    <n v="217.43"/>
    <n v="217.43"/>
    <s v="752 Main St"/>
    <s v="752"/>
    <s v="Main St"/>
    <s v="Debit Card"/>
    <x v="0"/>
    <s v="Shipped"/>
    <x v="0"/>
    <s v="TRK54385892"/>
    <s v="54385892"/>
    <n v="10"/>
    <s v="SAVE10"/>
    <x v="0"/>
    <x v="0"/>
    <s v="Instagram"/>
    <x v="0"/>
    <n v="1087.1500000000001"/>
    <n v="1087.1500000000001"/>
    <n v="1087.1500000000001"/>
    <s v="Customer_811"/>
    <x v="1"/>
    <n v="42"/>
    <x v="3"/>
    <x v="1"/>
    <n v="0.1"/>
    <n v="108.71500000000002"/>
    <n v="152.20099999999999"/>
    <n v="761.005"/>
    <n v="978.43500000000006"/>
    <n v="217.43000000000006"/>
    <n v="1.2857142857142858"/>
  </r>
  <r>
    <x v="810"/>
    <n v="200810"/>
    <d v="2023-05-31T00:00:00"/>
    <d v="2023-05-31T00:00:00"/>
    <n v="2023"/>
    <x v="4"/>
    <s v="Wednesday"/>
    <s v="C23637"/>
    <n v="23637"/>
    <s v="Tablet"/>
    <x v="2"/>
    <n v="1"/>
    <n v="553.55999999999995"/>
    <n v="553.55999999999995"/>
    <s v="644 Main St"/>
    <s v="644"/>
    <s v="Main St"/>
    <s v="Credit Card"/>
    <x v="2"/>
    <s v="Cancelled"/>
    <x v="1"/>
    <s v="TRK16749863"/>
    <s v="16749863"/>
    <n v="5"/>
    <m/>
    <x v="2"/>
    <x v="1"/>
    <s v="Referral"/>
    <x v="1"/>
    <n v="553.55999999999995"/>
    <n v="553.55999999999995"/>
    <n v="553.55999999999995"/>
    <s v="Customer_812"/>
    <x v="1"/>
    <n v="60"/>
    <x v="5"/>
    <x v="0"/>
    <n v="0"/>
    <n v="0"/>
    <n v="387.49199999999996"/>
    <n v="387.49199999999996"/>
    <n v="553.55999999999995"/>
    <n v="166.06799999999998"/>
    <n v="1.4285714285714286"/>
  </r>
  <r>
    <x v="811"/>
    <n v="200811"/>
    <d v="2023-11-05T00:00:00"/>
    <d v="2023-11-05T00:00:00"/>
    <n v="2023"/>
    <x v="7"/>
    <s v="Sunday"/>
    <s v="C24769"/>
    <n v="24769"/>
    <s v="Laptop"/>
    <x v="5"/>
    <n v="2"/>
    <n v="28.55"/>
    <n v="28.55"/>
    <s v="864 Main St"/>
    <s v="864"/>
    <s v="Main St"/>
    <s v="Gift Card"/>
    <x v="3"/>
    <s v="Shipped"/>
    <x v="0"/>
    <s v="TRK44538305"/>
    <s v="44538305"/>
    <n v="7"/>
    <s v="SAVE10"/>
    <x v="0"/>
    <x v="0"/>
    <s v="Email"/>
    <x v="2"/>
    <n v="57.1"/>
    <n v="57.1"/>
    <n v="57.1"/>
    <s v="Customer_813"/>
    <x v="1"/>
    <n v="48"/>
    <x v="1"/>
    <x v="0"/>
    <n v="0.1"/>
    <n v="5.7100000000000009"/>
    <n v="19.984999999999999"/>
    <n v="39.97"/>
    <n v="51.39"/>
    <n v="11.420000000000002"/>
    <n v="1.2857142857142858"/>
  </r>
  <r>
    <x v="812"/>
    <n v="200812"/>
    <d v="2024-01-26T00:00:00"/>
    <d v="2024-01-26T00:00:00"/>
    <n v="2024"/>
    <x v="0"/>
    <s v="Friday"/>
    <s v="C81547"/>
    <n v="81547"/>
    <s v="Phone"/>
    <x v="1"/>
    <n v="2"/>
    <n v="255.26"/>
    <n v="255.26"/>
    <s v="803 Main St"/>
    <s v="803"/>
    <s v="Main St"/>
    <s v="Credit Card"/>
    <x v="2"/>
    <s v="Cancelled"/>
    <x v="1"/>
    <s v="TRK88437123"/>
    <s v="88437123"/>
    <n v="6"/>
    <s v="FREESHIP"/>
    <x v="1"/>
    <x v="0"/>
    <s v="Google"/>
    <x v="4"/>
    <n v="510.52"/>
    <n v="510.52"/>
    <n v="510.52"/>
    <s v="Customer_814"/>
    <x v="0"/>
    <n v="51"/>
    <x v="1"/>
    <x v="0"/>
    <n v="0"/>
    <n v="0"/>
    <n v="178.68199999999999"/>
    <n v="357.36399999999998"/>
    <n v="510.52"/>
    <n v="153.15600000000001"/>
    <n v="1.4285714285714286"/>
  </r>
  <r>
    <x v="813"/>
    <n v="200813"/>
    <d v="2025-03-15T00:00:00"/>
    <d v="2025-03-15T00:00:00"/>
    <n v="2025"/>
    <x v="9"/>
    <s v="Saturday"/>
    <s v="C12813"/>
    <n v="12813"/>
    <s v="Laptop"/>
    <x v="5"/>
    <n v="5"/>
    <n v="292.54000000000002"/>
    <n v="292.54000000000002"/>
    <s v="263 Main St"/>
    <s v="263"/>
    <s v="Main St"/>
    <s v="Debit Card"/>
    <x v="0"/>
    <s v="Cancelled"/>
    <x v="1"/>
    <s v="TRK36131660"/>
    <s v="36131660"/>
    <n v="8"/>
    <s v="FREESHIP"/>
    <x v="1"/>
    <x v="0"/>
    <s v="Email"/>
    <x v="2"/>
    <n v="1462.7"/>
    <n v="1462.7"/>
    <n v="1462.7"/>
    <s v="Customer_815"/>
    <x v="0"/>
    <n v="46"/>
    <x v="2"/>
    <x v="0"/>
    <n v="0"/>
    <n v="0"/>
    <n v="204.77799999999999"/>
    <n v="1023.89"/>
    <n v="1462.7"/>
    <n v="438.81000000000006"/>
    <n v="1.4285714285714286"/>
  </r>
  <r>
    <x v="814"/>
    <n v="200814"/>
    <d v="2024-12-11T00:00:00"/>
    <d v="2024-12-11T00:00:00"/>
    <n v="2024"/>
    <x v="8"/>
    <s v="Wednesday"/>
    <s v="C50732"/>
    <n v="50732"/>
    <s v="Chair"/>
    <x v="3"/>
    <n v="4"/>
    <n v="147.51"/>
    <n v="147.51"/>
    <s v="979 Main St"/>
    <s v="979"/>
    <s v="Main St"/>
    <s v="Debit Card"/>
    <x v="0"/>
    <s v="Pending"/>
    <x v="4"/>
    <s v="TRK21082461"/>
    <s v="21082461"/>
    <n v="4"/>
    <s v="WINTER15"/>
    <x v="3"/>
    <x v="0"/>
    <s v="Instagram"/>
    <x v="0"/>
    <n v="590.04"/>
    <n v="590.04"/>
    <n v="590.04"/>
    <s v="Customer_816"/>
    <x v="0"/>
    <n v="47"/>
    <x v="1"/>
    <x v="1"/>
    <n v="0.15"/>
    <n v="88.505999999999986"/>
    <n v="103.25699999999999"/>
    <n v="413.02799999999996"/>
    <n v="501.53399999999999"/>
    <n v="88.506000000000029"/>
    <n v="1.2142857142857144"/>
  </r>
  <r>
    <x v="815"/>
    <n v="200815"/>
    <d v="2024-08-04T00:00:00"/>
    <d v="2024-08-04T00:00:00"/>
    <n v="2024"/>
    <x v="1"/>
    <s v="Sunday"/>
    <s v="C41320"/>
    <n v="41320"/>
    <s v="Printer"/>
    <x v="4"/>
    <n v="3"/>
    <n v="569.84"/>
    <n v="569.84"/>
    <s v="920 Main St"/>
    <s v="920"/>
    <s v="Main St"/>
    <s v="Gift Card"/>
    <x v="3"/>
    <s v="Cancelled"/>
    <x v="1"/>
    <s v="TRK77539180"/>
    <s v="77539180"/>
    <n v="8"/>
    <s v="WINTER15"/>
    <x v="3"/>
    <x v="0"/>
    <s v="Instagram"/>
    <x v="0"/>
    <n v="1709.52"/>
    <n v="1709.52"/>
    <n v="1709.52"/>
    <s v="Customer_817"/>
    <x v="0"/>
    <n v="57"/>
    <x v="3"/>
    <x v="0"/>
    <n v="0.15"/>
    <n v="256.428"/>
    <n v="398.88799999999998"/>
    <n v="1196.664"/>
    <n v="1453.0920000000001"/>
    <n v="256.42800000000011"/>
    <n v="1.2142857142857144"/>
  </r>
  <r>
    <x v="816"/>
    <n v="200816"/>
    <d v="2024-02-21T00:00:00"/>
    <d v="2024-02-21T00:00:00"/>
    <n v="2024"/>
    <x v="2"/>
    <s v="Wednesday"/>
    <s v="C55286"/>
    <n v="55286"/>
    <s v="Tablet"/>
    <x v="2"/>
    <n v="5"/>
    <n v="574.79"/>
    <n v="574.79"/>
    <s v="497 Main St"/>
    <s v="497"/>
    <s v="Main St"/>
    <s v="Credit Card"/>
    <x v="2"/>
    <s v="Pending"/>
    <x v="4"/>
    <s v="TRK39058734"/>
    <s v="39058734"/>
    <n v="8"/>
    <s v="WINTER15"/>
    <x v="3"/>
    <x v="0"/>
    <s v="Referral"/>
    <x v="1"/>
    <n v="2873.95"/>
    <n v="2873.95"/>
    <n v="2873.95"/>
    <s v="Customer_818"/>
    <x v="1"/>
    <n v="55"/>
    <x v="4"/>
    <x v="0"/>
    <n v="0.15"/>
    <n v="431.09249999999997"/>
    <n v="402.35299999999995"/>
    <n v="2011.7649999999999"/>
    <n v="2442.8575000000001"/>
    <n v="431.0925000000002"/>
    <n v="1.2142857142857144"/>
  </r>
  <r>
    <x v="817"/>
    <n v="200817"/>
    <d v="2023-10-05T00:00:00"/>
    <d v="2023-10-05T00:00:00"/>
    <n v="2023"/>
    <x v="3"/>
    <s v="Thursday"/>
    <s v="C87994"/>
    <n v="87994"/>
    <s v="Chair"/>
    <x v="3"/>
    <n v="4"/>
    <n v="598.19000000000005"/>
    <n v="598.19000000000005"/>
    <s v="430 Main St"/>
    <s v="430"/>
    <s v="Main St"/>
    <s v="Credit Card"/>
    <x v="2"/>
    <s v="Delivered"/>
    <x v="3"/>
    <s v="TRK98883971"/>
    <s v="98883971"/>
    <n v="7"/>
    <s v="WINTER15"/>
    <x v="3"/>
    <x v="0"/>
    <s v="Email"/>
    <x v="2"/>
    <n v="2392.7600000000002"/>
    <n v="2392.7600000000002"/>
    <n v="2392.7600000000002"/>
    <s v="Customer_819"/>
    <x v="1"/>
    <n v="28"/>
    <x v="5"/>
    <x v="1"/>
    <n v="0.15"/>
    <n v="358.91400000000004"/>
    <n v="418.733"/>
    <n v="1674.932"/>
    <n v="2033.8460000000002"/>
    <n v="358.91400000000021"/>
    <n v="1.2142857142857144"/>
  </r>
  <r>
    <x v="818"/>
    <n v="200818"/>
    <d v="2023-03-02T00:00:00"/>
    <d v="2023-03-02T00:00:00"/>
    <n v="2023"/>
    <x v="9"/>
    <s v="Thursday"/>
    <s v="C25580"/>
    <n v="25580"/>
    <s v="Phone"/>
    <x v="1"/>
    <n v="4"/>
    <n v="390.84"/>
    <n v="390.84"/>
    <s v="860 Main St"/>
    <s v="860"/>
    <s v="Main St"/>
    <s v="Credit Card"/>
    <x v="2"/>
    <s v="Cancelled"/>
    <x v="1"/>
    <s v="TRK58781638"/>
    <s v="58781638"/>
    <n v="9"/>
    <s v="WINTER15"/>
    <x v="3"/>
    <x v="0"/>
    <s v="Referral"/>
    <x v="1"/>
    <n v="1563.36"/>
    <n v="1563.36"/>
    <n v="1563.36"/>
    <s v="Customer_820"/>
    <x v="0"/>
    <n v="42"/>
    <x v="2"/>
    <x v="0"/>
    <n v="0.15"/>
    <n v="234.50399999999996"/>
    <n v="273.58799999999997"/>
    <n v="1094.3519999999999"/>
    <n v="1328.856"/>
    <n v="234.50400000000013"/>
    <n v="1.2142857142857144"/>
  </r>
  <r>
    <x v="819"/>
    <n v="200819"/>
    <d v="2024-09-28T00:00:00"/>
    <d v="2024-09-28T00:00:00"/>
    <n v="2024"/>
    <x v="11"/>
    <s v="Saturday"/>
    <s v="C66196"/>
    <n v="66196"/>
    <s v="Phone"/>
    <x v="1"/>
    <n v="2"/>
    <n v="398.45"/>
    <n v="398.45"/>
    <s v="650 Main St"/>
    <s v="650"/>
    <s v="Main St"/>
    <s v="Debit Card"/>
    <x v="0"/>
    <s v="Cancelled"/>
    <x v="1"/>
    <s v="TRK38104650"/>
    <s v="38104650"/>
    <n v="7"/>
    <s v="SAVE10"/>
    <x v="0"/>
    <x v="0"/>
    <s v="Google"/>
    <x v="4"/>
    <n v="796.9"/>
    <n v="796.9"/>
    <n v="796.9"/>
    <s v="Customer_821"/>
    <x v="0"/>
    <n v="43"/>
    <x v="4"/>
    <x v="0"/>
    <n v="0.1"/>
    <n v="79.69"/>
    <n v="278.91499999999996"/>
    <n v="557.82999999999993"/>
    <n v="717.21"/>
    <n v="159.38000000000011"/>
    <n v="1.285714285714286"/>
  </r>
  <r>
    <x v="820"/>
    <n v="200820"/>
    <d v="2023-05-27T00:00:00"/>
    <d v="2023-05-27T00:00:00"/>
    <n v="2023"/>
    <x v="4"/>
    <s v="Saturday"/>
    <s v="C35377"/>
    <n v="35377"/>
    <s v="Phone"/>
    <x v="1"/>
    <n v="5"/>
    <n v="623.80999999999995"/>
    <n v="623.80999999999995"/>
    <s v="171 Main St"/>
    <s v="171"/>
    <s v="Main St"/>
    <s v="Cash"/>
    <x v="4"/>
    <s v="Returned"/>
    <x v="2"/>
    <s v="TRK17342157"/>
    <s v="17342157"/>
    <n v="6"/>
    <s v="FREESHIP"/>
    <x v="1"/>
    <x v="0"/>
    <s v="Email"/>
    <x v="2"/>
    <n v="3119.05"/>
    <n v="3119.05"/>
    <n v="3119.0499999999997"/>
    <s v="Customer_822"/>
    <x v="1"/>
    <n v="33"/>
    <x v="2"/>
    <x v="0"/>
    <n v="0"/>
    <n v="0"/>
    <n v="436.66699999999992"/>
    <n v="2183.3349999999996"/>
    <n v="3119.0499999999997"/>
    <n v="935.71500000000015"/>
    <n v="1.4285714285714288"/>
  </r>
  <r>
    <x v="821"/>
    <n v="200821"/>
    <d v="2024-12-14T00:00:00"/>
    <d v="2024-12-14T00:00:00"/>
    <n v="2024"/>
    <x v="8"/>
    <s v="Saturday"/>
    <s v="C40771"/>
    <n v="40771"/>
    <s v="Laptop"/>
    <x v="5"/>
    <n v="4"/>
    <n v="174.49"/>
    <n v="174.49"/>
    <s v="259 Main St"/>
    <s v="259"/>
    <s v="Main St"/>
    <s v="Credit Card"/>
    <x v="2"/>
    <s v="Delivered"/>
    <x v="3"/>
    <s v="TRK56310345"/>
    <s v="56310345"/>
    <n v="5"/>
    <s v="SAVE10"/>
    <x v="0"/>
    <x v="0"/>
    <s v="Facebook"/>
    <x v="3"/>
    <n v="697.96"/>
    <n v="697.96"/>
    <n v="697.96"/>
    <s v="Customer_823"/>
    <x v="0"/>
    <n v="24"/>
    <x v="1"/>
    <x v="0"/>
    <n v="0.1"/>
    <n v="69.796000000000006"/>
    <n v="122.143"/>
    <n v="488.572"/>
    <n v="628.16399999999999"/>
    <n v="139.59199999999998"/>
    <n v="1.2857142857142856"/>
  </r>
  <r>
    <x v="822"/>
    <n v="200822"/>
    <d v="2025-03-15T00:00:00"/>
    <d v="2025-03-15T00:00:00"/>
    <n v="2025"/>
    <x v="9"/>
    <s v="Saturday"/>
    <s v="C20624"/>
    <n v="20624"/>
    <s v="Phone"/>
    <x v="1"/>
    <n v="1"/>
    <n v="479.56"/>
    <n v="479.56"/>
    <s v="923 Main St"/>
    <s v="923"/>
    <s v="Main St"/>
    <s v="Gift Card"/>
    <x v="3"/>
    <s v="Returned"/>
    <x v="2"/>
    <s v="TRK45123395"/>
    <s v="45123395"/>
    <n v="1"/>
    <s v="SAVE10"/>
    <x v="0"/>
    <x v="0"/>
    <s v="Google"/>
    <x v="4"/>
    <n v="479.56"/>
    <n v="479.56"/>
    <n v="479.56"/>
    <s v="Customer_824"/>
    <x v="1"/>
    <n v="20"/>
    <x v="4"/>
    <x v="0"/>
    <n v="0.1"/>
    <n v="47.956000000000003"/>
    <n v="335.69200000000001"/>
    <n v="335.69200000000001"/>
    <n v="431.60399999999998"/>
    <n v="95.911999999999978"/>
    <n v="1.2857142857142856"/>
  </r>
  <r>
    <x v="823"/>
    <n v="200823"/>
    <d v="2024-10-07T00:00:00"/>
    <d v="2024-10-07T00:00:00"/>
    <n v="2024"/>
    <x v="3"/>
    <s v="Monday"/>
    <s v="C27070"/>
    <n v="27070"/>
    <s v="Laptop"/>
    <x v="5"/>
    <n v="4"/>
    <n v="653.13"/>
    <n v="653.13"/>
    <s v="973 Main St"/>
    <s v="973"/>
    <s v="Main St"/>
    <s v="Credit Card"/>
    <x v="2"/>
    <s v="Shipped"/>
    <x v="0"/>
    <s v="TRK83842481"/>
    <s v="83842481"/>
    <n v="8"/>
    <s v="WINTER15"/>
    <x v="3"/>
    <x v="0"/>
    <s v="Instagram"/>
    <x v="0"/>
    <n v="2612.52"/>
    <n v="2612.52"/>
    <n v="2612.52"/>
    <s v="Customer_825"/>
    <x v="0"/>
    <n v="47"/>
    <x v="3"/>
    <x v="0"/>
    <n v="0.15"/>
    <n v="391.87799999999999"/>
    <n v="457.19099999999997"/>
    <n v="1828.7639999999999"/>
    <n v="2220.6419999999998"/>
    <n v="391.87799999999993"/>
    <n v="1.2142857142857142"/>
  </r>
  <r>
    <x v="824"/>
    <n v="200824"/>
    <d v="2023-08-29T00:00:00"/>
    <d v="2023-08-29T00:00:00"/>
    <n v="2023"/>
    <x v="1"/>
    <s v="Tuesday"/>
    <s v="C18826"/>
    <n v="18826"/>
    <s v="Monitor"/>
    <x v="0"/>
    <n v="3"/>
    <n v="481.1"/>
    <n v="481.1"/>
    <s v="664 Main St"/>
    <s v="664"/>
    <s v="Main St"/>
    <s v="Credit Card"/>
    <x v="2"/>
    <s v="Returned"/>
    <x v="2"/>
    <s v="TRK12530495"/>
    <s v="12530495"/>
    <n v="3"/>
    <s v="FREESHIP"/>
    <x v="1"/>
    <x v="0"/>
    <s v="Facebook"/>
    <x v="3"/>
    <n v="1443.3"/>
    <n v="1443.3"/>
    <n v="1443.3000000000002"/>
    <s v="Customer_826"/>
    <x v="1"/>
    <n v="56"/>
    <x v="5"/>
    <x v="0"/>
    <n v="0"/>
    <n v="0"/>
    <n v="336.77"/>
    <n v="1010.31"/>
    <n v="1443.3000000000002"/>
    <n v="432.99000000000024"/>
    <n v="1.4285714285714288"/>
  </r>
  <r>
    <x v="825"/>
    <n v="200825"/>
    <d v="2025-03-26T00:00:00"/>
    <d v="2025-03-26T00:00:00"/>
    <n v="2025"/>
    <x v="9"/>
    <s v="Wednesday"/>
    <s v="C23899"/>
    <n v="23899"/>
    <s v="Desk"/>
    <x v="6"/>
    <n v="5"/>
    <n v="271.69"/>
    <n v="271.69"/>
    <s v="543 Main St"/>
    <s v="543"/>
    <s v="Main St"/>
    <s v="Online"/>
    <x v="1"/>
    <s v="Returned"/>
    <x v="2"/>
    <s v="TRK88914760"/>
    <s v="88914760"/>
    <n v="7"/>
    <s v="FREESHIP"/>
    <x v="1"/>
    <x v="0"/>
    <s v="Instagram"/>
    <x v="0"/>
    <n v="1358.45"/>
    <n v="1358.45"/>
    <n v="1358.45"/>
    <s v="Customer_827"/>
    <x v="0"/>
    <n v="47"/>
    <x v="5"/>
    <x v="1"/>
    <n v="0"/>
    <n v="0"/>
    <n v="190.18299999999999"/>
    <n v="950.91499999999996"/>
    <n v="1358.45"/>
    <n v="407.53500000000008"/>
    <n v="1.4285714285714286"/>
  </r>
  <r>
    <x v="826"/>
    <n v="200826"/>
    <d v="2025-03-08T00:00:00"/>
    <d v="2025-03-08T00:00:00"/>
    <n v="2025"/>
    <x v="9"/>
    <s v="Saturday"/>
    <s v="C43249"/>
    <n v="43249"/>
    <s v="Printer"/>
    <x v="4"/>
    <n v="3"/>
    <n v="463.81"/>
    <n v="463.81"/>
    <s v="283 Main St"/>
    <s v="283"/>
    <s v="Main St"/>
    <s v="Online"/>
    <x v="1"/>
    <s v="Returned"/>
    <x v="2"/>
    <s v="TRK32469820"/>
    <s v="32469820"/>
    <n v="8"/>
    <s v="WINTER15"/>
    <x v="3"/>
    <x v="0"/>
    <s v="Email"/>
    <x v="2"/>
    <n v="1391.43"/>
    <n v="1391.43"/>
    <n v="1391.43"/>
    <s v="Customer_828"/>
    <x v="0"/>
    <n v="18"/>
    <x v="4"/>
    <x v="0"/>
    <n v="0.15"/>
    <n v="208.71450000000002"/>
    <n v="324.66699999999997"/>
    <n v="974.00099999999998"/>
    <n v="1182.7155"/>
    <n v="208.71450000000004"/>
    <n v="1.2142857142857144"/>
  </r>
  <r>
    <x v="827"/>
    <n v="200827"/>
    <d v="2023-05-25T00:00:00"/>
    <d v="2023-05-25T00:00:00"/>
    <n v="2023"/>
    <x v="4"/>
    <s v="Thursday"/>
    <s v="C95856"/>
    <n v="95856"/>
    <s v="Tablet"/>
    <x v="2"/>
    <n v="2"/>
    <n v="639.88"/>
    <n v="639.88"/>
    <s v="432 Main St"/>
    <s v="432"/>
    <s v="Main St"/>
    <s v="Cash"/>
    <x v="4"/>
    <s v="Delivered"/>
    <x v="3"/>
    <s v="TRK58829625"/>
    <s v="58829625"/>
    <n v="5"/>
    <s v="WINTER15"/>
    <x v="3"/>
    <x v="0"/>
    <s v="Instagram"/>
    <x v="0"/>
    <n v="1279.76"/>
    <n v="1279.76"/>
    <n v="1279.76"/>
    <s v="Customer_829"/>
    <x v="1"/>
    <n v="19"/>
    <x v="4"/>
    <x v="0"/>
    <n v="0.15"/>
    <n v="191.964"/>
    <n v="447.91599999999994"/>
    <n v="895.83199999999988"/>
    <n v="1087.796"/>
    <n v="191.96400000000017"/>
    <n v="1.2142857142857144"/>
  </r>
  <r>
    <x v="828"/>
    <n v="200828"/>
    <d v="2024-07-24T00:00:00"/>
    <d v="2024-07-24T00:00:00"/>
    <n v="2024"/>
    <x v="10"/>
    <s v="Wednesday"/>
    <s v="C86266"/>
    <n v="86266"/>
    <s v="Chair"/>
    <x v="3"/>
    <n v="4"/>
    <n v="404.58"/>
    <n v="404.58"/>
    <s v="510 Main St"/>
    <s v="510"/>
    <s v="Main St"/>
    <s v="Cash"/>
    <x v="4"/>
    <s v="Shipped"/>
    <x v="0"/>
    <s v="TRK64576020"/>
    <s v="64576020"/>
    <n v="5"/>
    <s v="FREESHIP"/>
    <x v="1"/>
    <x v="0"/>
    <s v="Instagram"/>
    <x v="0"/>
    <n v="1618.32"/>
    <n v="1618.32"/>
    <n v="1618.32"/>
    <s v="Customer_830"/>
    <x v="0"/>
    <n v="30"/>
    <x v="1"/>
    <x v="1"/>
    <n v="0"/>
    <n v="0"/>
    <n v="283.20599999999996"/>
    <n v="1132.8239999999998"/>
    <n v="1618.32"/>
    <n v="485.49600000000009"/>
    <n v="1.4285714285714288"/>
  </r>
  <r>
    <x v="829"/>
    <n v="200829"/>
    <d v="2023-02-05T00:00:00"/>
    <d v="2023-02-05T00:00:00"/>
    <n v="2023"/>
    <x v="2"/>
    <s v="Sunday"/>
    <s v="C39551"/>
    <n v="39551"/>
    <s v="Monitor"/>
    <x v="0"/>
    <n v="1"/>
    <n v="76.930000000000007"/>
    <n v="76.930000000000007"/>
    <s v="685 Main St"/>
    <s v="685"/>
    <s v="Main St"/>
    <s v="Debit Card"/>
    <x v="0"/>
    <s v="Delivered"/>
    <x v="3"/>
    <s v="TRK68358007"/>
    <s v="68358007"/>
    <n v="6"/>
    <s v="WINTER15"/>
    <x v="3"/>
    <x v="0"/>
    <s v="Instagram"/>
    <x v="0"/>
    <n v="76.930000000000007"/>
    <n v="76.930000000000007"/>
    <n v="76.930000000000007"/>
    <s v="Customer_831"/>
    <x v="0"/>
    <n v="42"/>
    <x v="1"/>
    <x v="0"/>
    <n v="0.15"/>
    <n v="11.5395"/>
    <n v="53.850999999999999"/>
    <n v="53.850999999999999"/>
    <n v="65.390500000000003"/>
    <n v="11.539500000000004"/>
    <n v="1.2142857142857144"/>
  </r>
  <r>
    <x v="830"/>
    <n v="200830"/>
    <d v="2024-12-11T00:00:00"/>
    <d v="2024-12-11T00:00:00"/>
    <n v="2024"/>
    <x v="8"/>
    <s v="Wednesday"/>
    <s v="C90310"/>
    <n v="90310"/>
    <s v="Tablet"/>
    <x v="2"/>
    <n v="4"/>
    <n v="190.64"/>
    <n v="190.64"/>
    <s v="853 Main St"/>
    <s v="853"/>
    <s v="Main St"/>
    <s v="Cash"/>
    <x v="4"/>
    <s v="Delivered"/>
    <x v="3"/>
    <s v="TRK70028457"/>
    <s v="70028457"/>
    <n v="5"/>
    <s v="SAVE10"/>
    <x v="0"/>
    <x v="0"/>
    <s v="Email"/>
    <x v="2"/>
    <n v="762.56"/>
    <n v="762.56"/>
    <n v="762.56"/>
    <s v="Customer_832"/>
    <x v="0"/>
    <n v="43"/>
    <x v="4"/>
    <x v="0"/>
    <n v="0.1"/>
    <n v="76.256"/>
    <n v="133.44799999999998"/>
    <n v="533.79199999999992"/>
    <n v="686.30399999999997"/>
    <n v="152.51200000000006"/>
    <n v="1.2857142857142858"/>
  </r>
  <r>
    <x v="831"/>
    <n v="200831"/>
    <d v="2023-12-18T00:00:00"/>
    <d v="2023-12-18T00:00:00"/>
    <n v="2023"/>
    <x v="8"/>
    <s v="Monday"/>
    <s v="C20124"/>
    <n v="20124"/>
    <s v="Printer"/>
    <x v="4"/>
    <n v="2"/>
    <n v="88.73"/>
    <n v="88.73"/>
    <s v="140 Main St"/>
    <s v="140"/>
    <s v="Main St"/>
    <s v="Online"/>
    <x v="1"/>
    <s v="Pending"/>
    <x v="4"/>
    <s v="TRK61346824"/>
    <s v="61346824"/>
    <n v="5"/>
    <m/>
    <x v="2"/>
    <x v="1"/>
    <s v="Google"/>
    <x v="4"/>
    <n v="177.46"/>
    <n v="177.46"/>
    <n v="177.46"/>
    <s v="Customer_833"/>
    <x v="0"/>
    <n v="19"/>
    <x v="1"/>
    <x v="0"/>
    <n v="0"/>
    <n v="0"/>
    <n v="62.110999999999997"/>
    <n v="124.22199999999999"/>
    <n v="177.46"/>
    <n v="53.238000000000014"/>
    <n v="1.4285714285714286"/>
  </r>
  <r>
    <x v="832"/>
    <n v="200832"/>
    <d v="2024-03-12T00:00:00"/>
    <d v="2024-03-12T00:00:00"/>
    <n v="2024"/>
    <x v="9"/>
    <s v="Tuesday"/>
    <s v="C63372"/>
    <n v="63372"/>
    <s v="Chair"/>
    <x v="3"/>
    <n v="5"/>
    <n v="485.71"/>
    <n v="485.71"/>
    <s v="903 Main St"/>
    <s v="903"/>
    <s v="Main St"/>
    <s v="Online"/>
    <x v="1"/>
    <s v="Pending"/>
    <x v="4"/>
    <s v="TRK14661811"/>
    <s v="14661811"/>
    <n v="10"/>
    <s v="SAVE10"/>
    <x v="0"/>
    <x v="0"/>
    <s v="Referral"/>
    <x v="1"/>
    <n v="2428.5500000000002"/>
    <n v="2428.5500000000002"/>
    <n v="2428.5499999999997"/>
    <s v="Customer_834"/>
    <x v="1"/>
    <n v="48"/>
    <x v="1"/>
    <x v="1"/>
    <n v="0.1"/>
    <n v="242.85500000000002"/>
    <n v="339.99699999999996"/>
    <n v="1699.9849999999997"/>
    <n v="2185.6949999999997"/>
    <n v="485.71000000000004"/>
    <n v="1.2857142857142858"/>
  </r>
  <r>
    <x v="833"/>
    <n v="200833"/>
    <d v="2025-03-14T00:00:00"/>
    <d v="2025-03-14T00:00:00"/>
    <n v="2025"/>
    <x v="9"/>
    <s v="Friday"/>
    <s v="C90595"/>
    <n v="90595"/>
    <s v="Phone"/>
    <x v="1"/>
    <n v="5"/>
    <n v="78.290000000000006"/>
    <n v="78.290000000000006"/>
    <s v="508 Main St"/>
    <s v="508"/>
    <s v="Main St"/>
    <s v="Credit Card"/>
    <x v="2"/>
    <s v="Shipped"/>
    <x v="0"/>
    <s v="TRK96573803"/>
    <s v="96573803"/>
    <n v="5"/>
    <s v="WINTER15"/>
    <x v="3"/>
    <x v="0"/>
    <s v="Referral"/>
    <x v="1"/>
    <n v="391.45"/>
    <n v="391.45"/>
    <n v="391.45000000000005"/>
    <s v="Customer_835"/>
    <x v="0"/>
    <n v="30"/>
    <x v="0"/>
    <x v="0"/>
    <n v="0.15"/>
    <n v="58.717499999999994"/>
    <n v="54.803000000000004"/>
    <n v="274.01500000000004"/>
    <n v="332.73250000000007"/>
    <n v="58.71750000000003"/>
    <n v="1.2142857142857144"/>
  </r>
  <r>
    <x v="834"/>
    <n v="200834"/>
    <d v="2024-04-11T00:00:00"/>
    <d v="2024-04-11T00:00:00"/>
    <n v="2024"/>
    <x v="6"/>
    <s v="Thursday"/>
    <s v="C98483"/>
    <n v="98483"/>
    <s v="Printer"/>
    <x v="4"/>
    <n v="5"/>
    <n v="22.14"/>
    <n v="22.14"/>
    <s v="456 Main St"/>
    <s v="456"/>
    <s v="Main St"/>
    <s v="Cash"/>
    <x v="4"/>
    <s v="Returned"/>
    <x v="2"/>
    <s v="TRK22084320"/>
    <s v="22084320"/>
    <n v="10"/>
    <m/>
    <x v="2"/>
    <x v="1"/>
    <s v="Instagram"/>
    <x v="0"/>
    <n v="110.7"/>
    <n v="110.7"/>
    <n v="110.7"/>
    <s v="Customer_836"/>
    <x v="1"/>
    <n v="24"/>
    <x v="4"/>
    <x v="0"/>
    <n v="0"/>
    <n v="0"/>
    <n v="15.497999999999999"/>
    <n v="77.489999999999995"/>
    <n v="110.7"/>
    <n v="33.210000000000008"/>
    <n v="1.4285714285714286"/>
  </r>
  <r>
    <x v="835"/>
    <n v="200835"/>
    <d v="2024-03-26T00:00:00"/>
    <d v="2024-03-26T00:00:00"/>
    <n v="2024"/>
    <x v="9"/>
    <s v="Tuesday"/>
    <s v="C16429"/>
    <n v="16429"/>
    <s v="Desk"/>
    <x v="6"/>
    <n v="1"/>
    <n v="679.65"/>
    <n v="679.65"/>
    <s v="390 Main St"/>
    <s v="390"/>
    <s v="Main St"/>
    <s v="Debit Card"/>
    <x v="0"/>
    <s v="Shipped"/>
    <x v="0"/>
    <s v="TRK73888013"/>
    <s v="73888013"/>
    <n v="6"/>
    <s v="FREESHIP"/>
    <x v="1"/>
    <x v="0"/>
    <s v="Google"/>
    <x v="4"/>
    <n v="679.65"/>
    <n v="679.65"/>
    <n v="679.65"/>
    <s v="Customer_837"/>
    <x v="1"/>
    <n v="50"/>
    <x v="3"/>
    <x v="1"/>
    <n v="0"/>
    <n v="0"/>
    <n v="475.75499999999994"/>
    <n v="475.75499999999994"/>
    <n v="679.65"/>
    <n v="203.89500000000004"/>
    <n v="1.4285714285714286"/>
  </r>
  <r>
    <x v="836"/>
    <n v="200836"/>
    <d v="2023-02-02T00:00:00"/>
    <d v="2023-02-02T00:00:00"/>
    <n v="2023"/>
    <x v="2"/>
    <s v="Thursday"/>
    <s v="C31810"/>
    <n v="31810"/>
    <s v="Phone"/>
    <x v="1"/>
    <n v="1"/>
    <n v="178.44"/>
    <n v="178.44"/>
    <s v="328 Main St"/>
    <s v="328"/>
    <s v="Main St"/>
    <s v="Credit Card"/>
    <x v="2"/>
    <s v="Cancelled"/>
    <x v="1"/>
    <s v="TRK58725886"/>
    <s v="58725886"/>
    <n v="2"/>
    <s v="FREESHIP"/>
    <x v="1"/>
    <x v="0"/>
    <s v="Google"/>
    <x v="4"/>
    <n v="178.44"/>
    <n v="178.44"/>
    <n v="178.44"/>
    <s v="Customer_838"/>
    <x v="0"/>
    <n v="39"/>
    <x v="1"/>
    <x v="0"/>
    <n v="0"/>
    <n v="0"/>
    <n v="124.90799999999999"/>
    <n v="124.90799999999999"/>
    <n v="178.44"/>
    <n v="53.532000000000011"/>
    <n v="1.4285714285714286"/>
  </r>
  <r>
    <x v="837"/>
    <n v="200837"/>
    <d v="2025-06-14T00:00:00"/>
    <d v="2025-06-14T00:00:00"/>
    <n v="2025"/>
    <x v="5"/>
    <s v="Saturday"/>
    <s v="C88029"/>
    <n v="88029"/>
    <s v="Chair"/>
    <x v="3"/>
    <n v="5"/>
    <n v="655.55"/>
    <n v="655.55"/>
    <s v="282 Main St"/>
    <s v="282"/>
    <s v="Main St"/>
    <s v="Online"/>
    <x v="1"/>
    <s v="Delivered"/>
    <x v="3"/>
    <s v="TRK59701278"/>
    <s v="59701278"/>
    <n v="5"/>
    <m/>
    <x v="2"/>
    <x v="1"/>
    <s v="Email"/>
    <x v="2"/>
    <n v="3277.75"/>
    <n v="3277.75"/>
    <n v="3277.75"/>
    <s v="Customer_839"/>
    <x v="0"/>
    <n v="47"/>
    <x v="2"/>
    <x v="1"/>
    <n v="0"/>
    <n v="0"/>
    <n v="458.88499999999993"/>
    <n v="2294.4249999999997"/>
    <n v="3277.75"/>
    <n v="983.32500000000027"/>
    <n v="1.4285714285714288"/>
  </r>
  <r>
    <x v="838"/>
    <n v="200838"/>
    <d v="2024-04-11T00:00:00"/>
    <d v="2024-04-11T00:00:00"/>
    <n v="2024"/>
    <x v="6"/>
    <s v="Thursday"/>
    <s v="C57798"/>
    <n v="57798"/>
    <s v="Desk"/>
    <x v="6"/>
    <n v="4"/>
    <n v="577.08000000000004"/>
    <n v="577.08000000000004"/>
    <s v="384 Main St"/>
    <s v="384"/>
    <s v="Main St"/>
    <s v="Online"/>
    <x v="1"/>
    <s v="Pending"/>
    <x v="4"/>
    <s v="TRK68797566"/>
    <s v="68797566"/>
    <n v="8"/>
    <m/>
    <x v="2"/>
    <x v="1"/>
    <s v="Facebook"/>
    <x v="3"/>
    <n v="2308.3200000000002"/>
    <n v="2308.3200000000002"/>
    <n v="2308.3200000000002"/>
    <s v="Customer_840"/>
    <x v="0"/>
    <n v="42"/>
    <x v="2"/>
    <x v="1"/>
    <n v="0"/>
    <n v="0"/>
    <n v="403.95600000000002"/>
    <n v="1615.8240000000001"/>
    <n v="2308.3200000000002"/>
    <n v="692.49600000000009"/>
    <n v="1.4285714285714286"/>
  </r>
  <r>
    <x v="839"/>
    <n v="200839"/>
    <d v="2023-08-24T00:00:00"/>
    <d v="2023-08-24T00:00:00"/>
    <n v="2023"/>
    <x v="1"/>
    <s v="Thursday"/>
    <s v="C82858"/>
    <n v="82858"/>
    <s v="Chair"/>
    <x v="3"/>
    <n v="3"/>
    <n v="197.97"/>
    <n v="197.97"/>
    <s v="551 Main St"/>
    <s v="551"/>
    <s v="Main St"/>
    <s v="Online"/>
    <x v="1"/>
    <s v="Cancelled"/>
    <x v="1"/>
    <s v="TRK90618490"/>
    <s v="90618490"/>
    <n v="5"/>
    <m/>
    <x v="2"/>
    <x v="1"/>
    <s v="Google"/>
    <x v="4"/>
    <n v="593.91"/>
    <n v="593.91"/>
    <n v="593.91"/>
    <s v="Customer_841"/>
    <x v="1"/>
    <n v="22"/>
    <x v="2"/>
    <x v="1"/>
    <n v="0"/>
    <n v="0"/>
    <n v="138.57899999999998"/>
    <n v="415.73699999999997"/>
    <n v="593.91"/>
    <n v="178.173"/>
    <n v="1.4285714285714286"/>
  </r>
  <r>
    <x v="840"/>
    <n v="200840"/>
    <d v="2024-01-14T00:00:00"/>
    <d v="2024-01-14T00:00:00"/>
    <n v="2024"/>
    <x v="0"/>
    <s v="Sunday"/>
    <s v="C60699"/>
    <n v="60699"/>
    <s v="Chair"/>
    <x v="3"/>
    <n v="3"/>
    <n v="411.95"/>
    <n v="411.95"/>
    <s v="672 Main St"/>
    <s v="672"/>
    <s v="Main St"/>
    <s v="Credit Card"/>
    <x v="2"/>
    <s v="Delivered"/>
    <x v="3"/>
    <s v="TRK88660574"/>
    <s v="88660574"/>
    <n v="7"/>
    <s v="FREESHIP"/>
    <x v="1"/>
    <x v="0"/>
    <s v="Referral"/>
    <x v="1"/>
    <n v="1235.8499999999999"/>
    <n v="1235.8499999999999"/>
    <n v="1235.8499999999999"/>
    <s v="Customer_842"/>
    <x v="1"/>
    <n v="56"/>
    <x v="1"/>
    <x v="1"/>
    <n v="0"/>
    <n v="0"/>
    <n v="288.36499999999995"/>
    <n v="865.0949999999998"/>
    <n v="1235.8499999999999"/>
    <n v="370.75500000000011"/>
    <n v="1.4285714285714288"/>
  </r>
  <r>
    <x v="841"/>
    <n v="200841"/>
    <d v="2024-09-19T00:00:00"/>
    <d v="2024-09-19T00:00:00"/>
    <n v="2024"/>
    <x v="11"/>
    <s v="Thursday"/>
    <s v="C94658"/>
    <n v="94658"/>
    <s v="Printer"/>
    <x v="4"/>
    <n v="2"/>
    <n v="443.22"/>
    <n v="443.22"/>
    <s v="742 Main St"/>
    <s v="742"/>
    <s v="Main St"/>
    <s v="Credit Card"/>
    <x v="2"/>
    <s v="Delivered"/>
    <x v="3"/>
    <s v="TRK51732528"/>
    <s v="51732528"/>
    <n v="5"/>
    <m/>
    <x v="2"/>
    <x v="1"/>
    <s v="Facebook"/>
    <x v="3"/>
    <n v="886.44"/>
    <n v="886.44"/>
    <n v="886.44"/>
    <s v="Customer_843"/>
    <x v="0"/>
    <n v="49"/>
    <x v="5"/>
    <x v="0"/>
    <n v="0"/>
    <n v="0"/>
    <n v="310.25400000000002"/>
    <n v="620.50800000000004"/>
    <n v="886.44"/>
    <n v="265.93200000000002"/>
    <n v="1.4285714285714286"/>
  </r>
  <r>
    <x v="842"/>
    <n v="200842"/>
    <d v="2025-05-07T00:00:00"/>
    <d v="2025-05-07T00:00:00"/>
    <n v="2025"/>
    <x v="4"/>
    <s v="Wednesday"/>
    <s v="C78305"/>
    <n v="78305"/>
    <s v="Laptop"/>
    <x v="5"/>
    <n v="3"/>
    <n v="364.14"/>
    <n v="364.14"/>
    <s v="396 Main St"/>
    <s v="396"/>
    <s v="Main St"/>
    <s v="Online"/>
    <x v="1"/>
    <s v="Pending"/>
    <x v="4"/>
    <s v="TRK88312618"/>
    <s v="88312618"/>
    <n v="7"/>
    <s v="WINTER15"/>
    <x v="3"/>
    <x v="0"/>
    <s v="Referral"/>
    <x v="1"/>
    <n v="1092.42"/>
    <n v="1092.42"/>
    <n v="1092.42"/>
    <s v="Customer_844"/>
    <x v="0"/>
    <n v="20"/>
    <x v="1"/>
    <x v="0"/>
    <n v="0.15"/>
    <n v="163.863"/>
    <n v="254.89799999999997"/>
    <n v="764.69399999999996"/>
    <n v="928.55700000000002"/>
    <n v="163.86300000000006"/>
    <n v="1.2142857142857144"/>
  </r>
  <r>
    <x v="843"/>
    <n v="200843"/>
    <d v="2025-05-13T00:00:00"/>
    <d v="2025-05-13T00:00:00"/>
    <n v="2025"/>
    <x v="4"/>
    <s v="Tuesday"/>
    <s v="C43538"/>
    <n v="43538"/>
    <s v="Desk"/>
    <x v="6"/>
    <n v="3"/>
    <n v="430.06"/>
    <n v="430.06"/>
    <s v="534 Main St"/>
    <s v="534"/>
    <s v="Main St"/>
    <s v="Gift Card"/>
    <x v="3"/>
    <s v="Cancelled"/>
    <x v="1"/>
    <s v="TRK20961563"/>
    <s v="20961563"/>
    <n v="8"/>
    <s v="FREESHIP"/>
    <x v="1"/>
    <x v="0"/>
    <s v="Instagram"/>
    <x v="0"/>
    <n v="1290.18"/>
    <n v="1290.18"/>
    <n v="1290.18"/>
    <s v="Customer_845"/>
    <x v="1"/>
    <n v="49"/>
    <x v="5"/>
    <x v="1"/>
    <n v="0"/>
    <n v="0"/>
    <n v="301.04199999999997"/>
    <n v="903.12599999999998"/>
    <n v="1290.18"/>
    <n v="387.05400000000009"/>
    <n v="1.4285714285714286"/>
  </r>
  <r>
    <x v="844"/>
    <n v="200844"/>
    <d v="2024-12-04T00:00:00"/>
    <d v="2024-12-04T00:00:00"/>
    <n v="2024"/>
    <x v="8"/>
    <s v="Wednesday"/>
    <s v="C47486"/>
    <n v="47486"/>
    <s v="Chair"/>
    <x v="3"/>
    <n v="1"/>
    <n v="320.92"/>
    <n v="320.92"/>
    <s v="883 Main St"/>
    <s v="883"/>
    <s v="Main St"/>
    <s v="Online"/>
    <x v="1"/>
    <s v="Returned"/>
    <x v="2"/>
    <s v="TRK75984759"/>
    <s v="75984759"/>
    <n v="5"/>
    <s v="FREESHIP"/>
    <x v="1"/>
    <x v="0"/>
    <s v="Facebook"/>
    <x v="3"/>
    <n v="320.92"/>
    <n v="320.92"/>
    <n v="320.92"/>
    <s v="Customer_846"/>
    <x v="0"/>
    <n v="28"/>
    <x v="4"/>
    <x v="1"/>
    <n v="0"/>
    <n v="0"/>
    <n v="224.64400000000001"/>
    <n v="224.64400000000001"/>
    <n v="320.92"/>
    <n v="96.27600000000001"/>
    <n v="1.4285714285714286"/>
  </r>
  <r>
    <x v="845"/>
    <n v="200845"/>
    <d v="2023-10-08T00:00:00"/>
    <d v="2023-10-08T00:00:00"/>
    <n v="2023"/>
    <x v="3"/>
    <s v="Sunday"/>
    <s v="C24212"/>
    <n v="24212"/>
    <s v="Phone"/>
    <x v="1"/>
    <n v="3"/>
    <n v="107.36"/>
    <n v="107.36"/>
    <s v="808 Main St"/>
    <s v="808"/>
    <s v="Main St"/>
    <s v="Gift Card"/>
    <x v="3"/>
    <s v="Delivered"/>
    <x v="3"/>
    <s v="TRK68894675"/>
    <s v="68894675"/>
    <n v="5"/>
    <s v="FREESHIP"/>
    <x v="1"/>
    <x v="0"/>
    <s v="Google"/>
    <x v="4"/>
    <n v="322.08"/>
    <n v="322.08"/>
    <n v="322.08"/>
    <s v="Customer_847"/>
    <x v="0"/>
    <n v="29"/>
    <x v="0"/>
    <x v="0"/>
    <n v="0"/>
    <n v="0"/>
    <n v="75.152000000000001"/>
    <n v="225.45600000000002"/>
    <n v="322.08"/>
    <n v="96.623999999999967"/>
    <n v="1.4285714285714284"/>
  </r>
  <r>
    <x v="846"/>
    <n v="200846"/>
    <d v="2024-07-04T00:00:00"/>
    <d v="2024-07-04T00:00:00"/>
    <n v="2024"/>
    <x v="10"/>
    <s v="Thursday"/>
    <s v="C24765"/>
    <n v="24765"/>
    <s v="Desk"/>
    <x v="6"/>
    <n v="2"/>
    <n v="359.86"/>
    <n v="359.86"/>
    <s v="646 Main St"/>
    <s v="646"/>
    <s v="Main St"/>
    <s v="Debit Card"/>
    <x v="0"/>
    <s v="Cancelled"/>
    <x v="1"/>
    <s v="TRK43977698"/>
    <s v="43977698"/>
    <n v="4"/>
    <m/>
    <x v="2"/>
    <x v="1"/>
    <s v="Referral"/>
    <x v="1"/>
    <n v="719.72"/>
    <n v="719.72"/>
    <n v="719.72"/>
    <s v="Customer_848"/>
    <x v="0"/>
    <n v="46"/>
    <x v="3"/>
    <x v="1"/>
    <n v="0"/>
    <n v="0"/>
    <n v="251.90199999999999"/>
    <n v="503.80399999999997"/>
    <n v="719.72"/>
    <n v="215.91600000000005"/>
    <n v="1.4285714285714286"/>
  </r>
  <r>
    <x v="847"/>
    <n v="200847"/>
    <d v="2024-11-18T00:00:00"/>
    <d v="2024-11-18T00:00:00"/>
    <n v="2024"/>
    <x v="7"/>
    <s v="Monday"/>
    <s v="C48176"/>
    <n v="48176"/>
    <s v="Printer"/>
    <x v="4"/>
    <n v="4"/>
    <n v="434.23"/>
    <n v="434.23"/>
    <s v="670 Main St"/>
    <s v="670"/>
    <s v="Main St"/>
    <s v="Online"/>
    <x v="1"/>
    <s v="Shipped"/>
    <x v="0"/>
    <s v="TRK90560300"/>
    <s v="90560300"/>
    <n v="8"/>
    <s v="FREESHIP"/>
    <x v="1"/>
    <x v="0"/>
    <s v="Email"/>
    <x v="2"/>
    <n v="1736.92"/>
    <n v="1736.92"/>
    <n v="1736.92"/>
    <s v="Customer_849"/>
    <x v="1"/>
    <n v="44"/>
    <x v="5"/>
    <x v="0"/>
    <n v="0"/>
    <n v="0"/>
    <n v="303.96100000000001"/>
    <n v="1215.8440000000001"/>
    <n v="1736.92"/>
    <n v="521.07600000000002"/>
    <n v="1.4285714285714286"/>
  </r>
  <r>
    <x v="848"/>
    <n v="200848"/>
    <d v="2023-01-01T00:00:00"/>
    <d v="2023-01-01T00:00:00"/>
    <n v="2023"/>
    <x v="0"/>
    <s v="Sunday"/>
    <s v="C54675"/>
    <n v="54675"/>
    <s v="Chair"/>
    <x v="3"/>
    <n v="2"/>
    <n v="645.85"/>
    <n v="645.85"/>
    <s v="634 Main St"/>
    <s v="634"/>
    <s v="Main St"/>
    <s v="Online"/>
    <x v="1"/>
    <s v="Shipped"/>
    <x v="0"/>
    <s v="TRK18049633"/>
    <s v="18049633"/>
    <n v="5"/>
    <m/>
    <x v="2"/>
    <x v="1"/>
    <s v="Referral"/>
    <x v="1"/>
    <n v="1291.7"/>
    <n v="1291.7"/>
    <n v="1291.7"/>
    <s v="Customer_850"/>
    <x v="1"/>
    <n v="40"/>
    <x v="0"/>
    <x v="1"/>
    <n v="0"/>
    <n v="0"/>
    <n v="452.09499999999997"/>
    <n v="904.18999999999994"/>
    <n v="1291.7"/>
    <n v="387.5100000000001"/>
    <n v="1.4285714285714288"/>
  </r>
  <r>
    <x v="849"/>
    <n v="200849"/>
    <d v="2025-06-09T00:00:00"/>
    <d v="2025-06-09T00:00:00"/>
    <n v="2025"/>
    <x v="5"/>
    <s v="Monday"/>
    <s v="C16675"/>
    <n v="16675"/>
    <s v="Printer"/>
    <x v="4"/>
    <n v="4"/>
    <n v="214.35"/>
    <n v="214.35"/>
    <s v="664 Main St"/>
    <s v="664"/>
    <s v="Main St"/>
    <s v="Debit Card"/>
    <x v="0"/>
    <s v="Cancelled"/>
    <x v="1"/>
    <s v="TRK12756945"/>
    <s v="12756945"/>
    <n v="7"/>
    <s v="WINTER15"/>
    <x v="3"/>
    <x v="0"/>
    <s v="Referral"/>
    <x v="1"/>
    <n v="857.4"/>
    <n v="857.4"/>
    <n v="857.4"/>
    <s v="Customer_851"/>
    <x v="1"/>
    <n v="26"/>
    <x v="1"/>
    <x v="0"/>
    <n v="0.15"/>
    <n v="128.60999999999999"/>
    <n v="150.04499999999999"/>
    <n v="600.17999999999995"/>
    <n v="728.79"/>
    <n v="128.61000000000001"/>
    <n v="1.2142857142857144"/>
  </r>
  <r>
    <x v="850"/>
    <n v="200850"/>
    <d v="2025-04-27T00:00:00"/>
    <d v="2025-04-27T00:00:00"/>
    <n v="2025"/>
    <x v="6"/>
    <s v="Sunday"/>
    <s v="C38557"/>
    <n v="38557"/>
    <s v="Monitor"/>
    <x v="0"/>
    <n v="3"/>
    <n v="638.5"/>
    <n v="638.5"/>
    <s v="890 Main St"/>
    <s v="890"/>
    <s v="Main St"/>
    <s v="Debit Card"/>
    <x v="0"/>
    <s v="Cancelled"/>
    <x v="1"/>
    <s v="TRK14832238"/>
    <s v="14832238"/>
    <n v="4"/>
    <s v="FREESHIP"/>
    <x v="1"/>
    <x v="0"/>
    <s v="Instagram"/>
    <x v="0"/>
    <n v="1915.5"/>
    <n v="1915.5"/>
    <n v="1915.5"/>
    <s v="Customer_852"/>
    <x v="1"/>
    <n v="37"/>
    <x v="5"/>
    <x v="0"/>
    <n v="0"/>
    <n v="0"/>
    <n v="446.95"/>
    <n v="1340.85"/>
    <n v="1915.5"/>
    <n v="574.65000000000009"/>
    <n v="1.4285714285714286"/>
  </r>
  <r>
    <x v="851"/>
    <n v="200851"/>
    <d v="2023-12-12T00:00:00"/>
    <d v="2023-12-12T00:00:00"/>
    <n v="2023"/>
    <x v="8"/>
    <s v="Tuesday"/>
    <s v="C80183"/>
    <n v="80183"/>
    <s v="Laptop"/>
    <x v="5"/>
    <n v="1"/>
    <n v="365.57"/>
    <n v="365.57"/>
    <s v="146 Main St"/>
    <s v="146"/>
    <s v="Main St"/>
    <s v="Online"/>
    <x v="1"/>
    <s v="Cancelled"/>
    <x v="1"/>
    <s v="TRK20814598"/>
    <s v="20814598"/>
    <n v="5"/>
    <s v="SAVE10"/>
    <x v="0"/>
    <x v="0"/>
    <s v="Email"/>
    <x v="2"/>
    <n v="365.57"/>
    <n v="365.57"/>
    <n v="365.57"/>
    <s v="Customer_853"/>
    <x v="1"/>
    <n v="60"/>
    <x v="1"/>
    <x v="0"/>
    <n v="0.1"/>
    <n v="36.557000000000002"/>
    <n v="255.89899999999997"/>
    <n v="255.89899999999997"/>
    <n v="329.01299999999998"/>
    <n v="73.114000000000004"/>
    <n v="1.2857142857142858"/>
  </r>
  <r>
    <x v="852"/>
    <n v="200852"/>
    <d v="2024-10-24T00:00:00"/>
    <d v="2024-10-24T00:00:00"/>
    <n v="2024"/>
    <x v="3"/>
    <s v="Thursday"/>
    <s v="C39530"/>
    <n v="39530"/>
    <s v="Desk"/>
    <x v="6"/>
    <n v="3"/>
    <n v="568.04999999999995"/>
    <n v="568.04999999999995"/>
    <s v="618 Main St"/>
    <s v="618"/>
    <s v="Main St"/>
    <s v="Gift Card"/>
    <x v="3"/>
    <s v="Pending"/>
    <x v="4"/>
    <s v="TRK69000497"/>
    <s v="69000497"/>
    <n v="6"/>
    <s v="SAVE10"/>
    <x v="0"/>
    <x v="0"/>
    <s v="Google"/>
    <x v="4"/>
    <n v="1704.15"/>
    <n v="1704.15"/>
    <n v="1704.1499999999999"/>
    <s v="Customer_854"/>
    <x v="1"/>
    <n v="41"/>
    <x v="2"/>
    <x v="1"/>
    <n v="0.1"/>
    <n v="170.41500000000002"/>
    <n v="397.63499999999993"/>
    <n v="1192.9049999999997"/>
    <n v="1533.7349999999999"/>
    <n v="340.83000000000015"/>
    <n v="1.2857142857142858"/>
  </r>
  <r>
    <x v="853"/>
    <n v="200853"/>
    <d v="2023-10-16T00:00:00"/>
    <d v="2023-10-16T00:00:00"/>
    <n v="2023"/>
    <x v="3"/>
    <s v="Monday"/>
    <s v="C10002"/>
    <n v="10002"/>
    <s v="Printer"/>
    <x v="4"/>
    <n v="3"/>
    <n v="490.01"/>
    <n v="490.01"/>
    <s v="894 Main St"/>
    <s v="894"/>
    <s v="Main St"/>
    <s v="Cash"/>
    <x v="4"/>
    <s v="Returned"/>
    <x v="2"/>
    <s v="TRK94641152"/>
    <s v="94641152"/>
    <n v="4"/>
    <s v="SAVE10"/>
    <x v="0"/>
    <x v="0"/>
    <s v="Facebook"/>
    <x v="3"/>
    <n v="1470.03"/>
    <n v="1470.03"/>
    <n v="1470.03"/>
    <s v="Customer_855"/>
    <x v="1"/>
    <n v="53"/>
    <x v="4"/>
    <x v="0"/>
    <n v="0.1"/>
    <n v="147.00300000000001"/>
    <n v="343.00699999999995"/>
    <n v="1029.0209999999997"/>
    <n v="1323.027"/>
    <n v="294.00600000000031"/>
    <n v="1.285714285714286"/>
  </r>
  <r>
    <x v="854"/>
    <n v="200854"/>
    <d v="2025-06-13T00:00:00"/>
    <d v="2025-06-13T00:00:00"/>
    <n v="2025"/>
    <x v="5"/>
    <s v="Friday"/>
    <s v="C56938"/>
    <n v="56938"/>
    <s v="Laptop"/>
    <x v="5"/>
    <n v="3"/>
    <n v="372.6"/>
    <n v="372.6"/>
    <s v="356 Main St"/>
    <s v="356"/>
    <s v="Main St"/>
    <s v="Credit Card"/>
    <x v="2"/>
    <s v="Delivered"/>
    <x v="3"/>
    <s v="TRK67735987"/>
    <s v="67735987"/>
    <n v="7"/>
    <s v="WINTER15"/>
    <x v="3"/>
    <x v="0"/>
    <s v="Referral"/>
    <x v="1"/>
    <n v="1117.8"/>
    <n v="1117.8"/>
    <n v="1117.8000000000002"/>
    <s v="Customer_856"/>
    <x v="1"/>
    <n v="29"/>
    <x v="5"/>
    <x v="0"/>
    <n v="0.15"/>
    <n v="167.67"/>
    <n v="260.82"/>
    <n v="782.46"/>
    <n v="950.13000000000022"/>
    <n v="167.67000000000019"/>
    <n v="1.2142857142857144"/>
  </r>
  <r>
    <x v="855"/>
    <n v="200855"/>
    <d v="2023-05-25T00:00:00"/>
    <d v="2023-05-25T00:00:00"/>
    <n v="2023"/>
    <x v="4"/>
    <s v="Thursday"/>
    <s v="C41331"/>
    <n v="41331"/>
    <s v="Monitor"/>
    <x v="0"/>
    <n v="5"/>
    <n v="240.61"/>
    <n v="240.61"/>
    <s v="785 Main St"/>
    <s v="785"/>
    <s v="Main St"/>
    <s v="Credit Card"/>
    <x v="2"/>
    <s v="Shipped"/>
    <x v="0"/>
    <s v="TRK94198179"/>
    <s v="94198179"/>
    <n v="10"/>
    <s v="FREESHIP"/>
    <x v="1"/>
    <x v="0"/>
    <s v="Email"/>
    <x v="2"/>
    <n v="1203.05"/>
    <n v="1203.05"/>
    <n v="1203.0500000000002"/>
    <s v="Customer_857"/>
    <x v="0"/>
    <n v="41"/>
    <x v="2"/>
    <x v="0"/>
    <n v="0"/>
    <n v="0"/>
    <n v="168.42699999999999"/>
    <n v="842.13499999999999"/>
    <n v="1203.0500000000002"/>
    <n v="360.91500000000019"/>
    <n v="1.4285714285714288"/>
  </r>
  <r>
    <x v="856"/>
    <n v="200856"/>
    <d v="2024-06-03T00:00:00"/>
    <d v="2024-06-03T00:00:00"/>
    <n v="2024"/>
    <x v="5"/>
    <s v="Monday"/>
    <s v="C94698"/>
    <n v="94698"/>
    <s v="Phone"/>
    <x v="1"/>
    <n v="1"/>
    <n v="586.62"/>
    <n v="586.62"/>
    <s v="871 Main St"/>
    <s v="871"/>
    <s v="Main St"/>
    <s v="Debit Card"/>
    <x v="0"/>
    <s v="Shipped"/>
    <x v="0"/>
    <s v="TRK95768773"/>
    <s v="95768773"/>
    <n v="5"/>
    <m/>
    <x v="2"/>
    <x v="1"/>
    <s v="Facebook"/>
    <x v="3"/>
    <n v="586.62"/>
    <n v="586.62"/>
    <n v="586.62"/>
    <s v="Customer_858"/>
    <x v="1"/>
    <n v="39"/>
    <x v="3"/>
    <x v="0"/>
    <n v="0"/>
    <n v="0"/>
    <n v="410.63399999999996"/>
    <n v="410.63399999999996"/>
    <n v="586.62"/>
    <n v="175.98600000000005"/>
    <n v="1.4285714285714288"/>
  </r>
  <r>
    <x v="857"/>
    <n v="200857"/>
    <d v="2024-03-10T00:00:00"/>
    <d v="2024-03-10T00:00:00"/>
    <n v="2024"/>
    <x v="9"/>
    <s v="Sunday"/>
    <s v="C56506"/>
    <n v="56506"/>
    <s v="Phone"/>
    <x v="1"/>
    <n v="3"/>
    <n v="257.83999999999997"/>
    <n v="257.83999999999997"/>
    <s v="185 Main St"/>
    <s v="185"/>
    <s v="Main St"/>
    <s v="Online"/>
    <x v="1"/>
    <s v="Delivered"/>
    <x v="3"/>
    <s v="TRK86808324"/>
    <s v="86808324"/>
    <n v="4"/>
    <m/>
    <x v="2"/>
    <x v="1"/>
    <s v="Instagram"/>
    <x v="0"/>
    <n v="773.52"/>
    <n v="773.52"/>
    <n v="773.52"/>
    <s v="Customer_859"/>
    <x v="1"/>
    <n v="42"/>
    <x v="2"/>
    <x v="0"/>
    <n v="0"/>
    <n v="0"/>
    <n v="180.48799999999997"/>
    <n v="541.46399999999994"/>
    <n v="773.52"/>
    <n v="232.05600000000004"/>
    <n v="1.4285714285714286"/>
  </r>
  <r>
    <x v="858"/>
    <n v="200858"/>
    <d v="2023-08-20T00:00:00"/>
    <d v="2023-08-20T00:00:00"/>
    <n v="2023"/>
    <x v="1"/>
    <s v="Sunday"/>
    <s v="C22167"/>
    <n v="22167"/>
    <s v="Tablet"/>
    <x v="2"/>
    <n v="5"/>
    <n v="435.66"/>
    <n v="435.66"/>
    <s v="891 Main St"/>
    <s v="891"/>
    <s v="Main St"/>
    <s v="Online"/>
    <x v="1"/>
    <s v="Pending"/>
    <x v="4"/>
    <s v="TRK70269748"/>
    <s v="70269748"/>
    <n v="9"/>
    <m/>
    <x v="2"/>
    <x v="1"/>
    <s v="Facebook"/>
    <x v="3"/>
    <n v="2178.3000000000002"/>
    <n v="2178.3000000000002"/>
    <n v="2178.3000000000002"/>
    <s v="Customer_860"/>
    <x v="0"/>
    <n v="54"/>
    <x v="5"/>
    <x v="0"/>
    <n v="0"/>
    <n v="0"/>
    <n v="304.96199999999999"/>
    <n v="1524.81"/>
    <n v="2178.3000000000002"/>
    <n v="653.49000000000024"/>
    <n v="1.4285714285714288"/>
  </r>
  <r>
    <x v="859"/>
    <n v="200859"/>
    <d v="2024-08-28T00:00:00"/>
    <d v="2024-08-28T00:00:00"/>
    <n v="2024"/>
    <x v="1"/>
    <s v="Wednesday"/>
    <s v="C11127"/>
    <n v="11127"/>
    <s v="Chair"/>
    <x v="3"/>
    <n v="5"/>
    <n v="261.33"/>
    <n v="261.33"/>
    <s v="154 Main St"/>
    <s v="154"/>
    <s v="Main St"/>
    <s v="Credit Card"/>
    <x v="2"/>
    <s v="Returned"/>
    <x v="2"/>
    <s v="TRK73285507"/>
    <s v="73285507"/>
    <n v="5"/>
    <s v="SAVE10"/>
    <x v="0"/>
    <x v="0"/>
    <s v="Referral"/>
    <x v="1"/>
    <n v="1306.6500000000001"/>
    <n v="1306.6500000000001"/>
    <n v="1306.6499999999999"/>
    <s v="Customer_861"/>
    <x v="0"/>
    <n v="20"/>
    <x v="1"/>
    <x v="1"/>
    <n v="0.1"/>
    <n v="130.66500000000002"/>
    <n v="182.93099999999998"/>
    <n v="914.65499999999997"/>
    <n v="1175.9849999999999"/>
    <n v="261.32999999999993"/>
    <n v="1.2857142857142856"/>
  </r>
  <r>
    <x v="860"/>
    <n v="200860"/>
    <d v="2024-01-23T00:00:00"/>
    <d v="2024-01-23T00:00:00"/>
    <n v="2024"/>
    <x v="0"/>
    <s v="Tuesday"/>
    <s v="C69542"/>
    <n v="69542"/>
    <s v="Printer"/>
    <x v="4"/>
    <n v="1"/>
    <n v="422.54"/>
    <n v="422.54"/>
    <s v="876 Main St"/>
    <s v="876"/>
    <s v="Main St"/>
    <s v="Cash"/>
    <x v="4"/>
    <s v="Delivered"/>
    <x v="3"/>
    <s v="TRK20746505"/>
    <s v="20746505"/>
    <n v="1"/>
    <s v="SAVE10"/>
    <x v="0"/>
    <x v="0"/>
    <s v="Google"/>
    <x v="4"/>
    <n v="422.54"/>
    <n v="422.54"/>
    <n v="422.54"/>
    <s v="Customer_862"/>
    <x v="1"/>
    <n v="27"/>
    <x v="2"/>
    <x v="0"/>
    <n v="0.1"/>
    <n v="42.254000000000005"/>
    <n v="295.77800000000002"/>
    <n v="295.77800000000002"/>
    <n v="380.286"/>
    <n v="84.507999999999981"/>
    <n v="1.2857142857142856"/>
  </r>
  <r>
    <x v="861"/>
    <n v="200861"/>
    <d v="2023-03-19T00:00:00"/>
    <d v="2023-03-19T00:00:00"/>
    <n v="2023"/>
    <x v="9"/>
    <s v="Sunday"/>
    <s v="C93276"/>
    <n v="93276"/>
    <s v="Desk"/>
    <x v="6"/>
    <n v="5"/>
    <n v="330.45"/>
    <n v="330.45"/>
    <s v="230 Main St"/>
    <s v="230"/>
    <s v="Main St"/>
    <s v="Gift Card"/>
    <x v="3"/>
    <s v="Shipped"/>
    <x v="0"/>
    <s v="TRK44165913"/>
    <s v="44165913"/>
    <n v="10"/>
    <s v="FREESHIP"/>
    <x v="1"/>
    <x v="0"/>
    <s v="Google"/>
    <x v="4"/>
    <n v="1652.25"/>
    <n v="1652.25"/>
    <n v="1652.25"/>
    <s v="Customer_863"/>
    <x v="0"/>
    <n v="32"/>
    <x v="5"/>
    <x v="1"/>
    <n v="0"/>
    <n v="0"/>
    <n v="231.31499999999997"/>
    <n v="1156.5749999999998"/>
    <n v="1652.25"/>
    <n v="495.67500000000018"/>
    <n v="1.4285714285714288"/>
  </r>
  <r>
    <x v="862"/>
    <n v="200862"/>
    <d v="2023-12-02T00:00:00"/>
    <d v="2023-12-02T00:00:00"/>
    <n v="2023"/>
    <x v="8"/>
    <s v="Saturday"/>
    <s v="C37969"/>
    <n v="37969"/>
    <s v="Desk"/>
    <x v="6"/>
    <n v="3"/>
    <n v="120.82"/>
    <n v="120.82"/>
    <s v="799 Main St"/>
    <s v="799"/>
    <s v="Main St"/>
    <s v="Credit Card"/>
    <x v="2"/>
    <s v="Shipped"/>
    <x v="0"/>
    <s v="TRK69852386"/>
    <s v="69852386"/>
    <n v="5"/>
    <s v="SAVE10"/>
    <x v="0"/>
    <x v="0"/>
    <s v="Referral"/>
    <x v="1"/>
    <n v="362.46"/>
    <n v="362.46"/>
    <n v="362.46"/>
    <s v="Customer_864"/>
    <x v="1"/>
    <n v="27"/>
    <x v="2"/>
    <x v="1"/>
    <n v="0.1"/>
    <n v="36.246000000000002"/>
    <n v="84.573999999999984"/>
    <n v="253.72199999999995"/>
    <n v="326.214"/>
    <n v="72.492000000000047"/>
    <n v="1.285714285714286"/>
  </r>
  <r>
    <x v="863"/>
    <n v="200863"/>
    <d v="2024-05-20T00:00:00"/>
    <d v="2024-05-20T00:00:00"/>
    <n v="2024"/>
    <x v="4"/>
    <s v="Monday"/>
    <s v="C98276"/>
    <n v="98276"/>
    <s v="Phone"/>
    <x v="1"/>
    <n v="1"/>
    <n v="14.06"/>
    <n v="14.06"/>
    <s v="471 Main St"/>
    <s v="471"/>
    <s v="Main St"/>
    <s v="Credit Card"/>
    <x v="2"/>
    <s v="Pending"/>
    <x v="4"/>
    <s v="TRK74207282"/>
    <s v="74207282"/>
    <n v="5"/>
    <s v="SAVE10"/>
    <x v="0"/>
    <x v="0"/>
    <s v="Referral"/>
    <x v="1"/>
    <n v="14.06"/>
    <n v="14.06"/>
    <n v="14.06"/>
    <s v="Customer_865"/>
    <x v="1"/>
    <n v="39"/>
    <x v="2"/>
    <x v="0"/>
    <n v="0.1"/>
    <n v="1.4060000000000001"/>
    <n v="9.8420000000000005"/>
    <n v="9.8420000000000005"/>
    <n v="12.654"/>
    <n v="2.8119999999999994"/>
    <n v="1.2857142857142856"/>
  </r>
  <r>
    <x v="864"/>
    <n v="200864"/>
    <d v="2023-05-03T00:00:00"/>
    <d v="2023-05-03T00:00:00"/>
    <n v="2023"/>
    <x v="4"/>
    <s v="Wednesday"/>
    <s v="C14240"/>
    <n v="14240"/>
    <s v="Desk"/>
    <x v="6"/>
    <n v="1"/>
    <n v="491.11"/>
    <n v="491.11"/>
    <s v="592 Main St"/>
    <s v="592"/>
    <s v="Main St"/>
    <s v="Credit Card"/>
    <x v="2"/>
    <s v="Delivered"/>
    <x v="3"/>
    <s v="TRK58095246"/>
    <s v="58095246"/>
    <n v="4"/>
    <s v="SAVE10"/>
    <x v="0"/>
    <x v="0"/>
    <s v="Facebook"/>
    <x v="3"/>
    <n v="491.11"/>
    <n v="491.11"/>
    <n v="491.11"/>
    <s v="Customer_866"/>
    <x v="0"/>
    <n v="34"/>
    <x v="2"/>
    <x v="1"/>
    <n v="0.1"/>
    <n v="49.111000000000004"/>
    <n v="343.77699999999999"/>
    <n v="343.77699999999999"/>
    <n v="441.99900000000002"/>
    <n v="98.222000000000037"/>
    <n v="1.2857142857142858"/>
  </r>
  <r>
    <x v="865"/>
    <n v="200865"/>
    <d v="2023-04-30T00:00:00"/>
    <d v="2023-04-30T00:00:00"/>
    <n v="2023"/>
    <x v="6"/>
    <s v="Sunday"/>
    <s v="C72241"/>
    <n v="72241"/>
    <s v="Monitor"/>
    <x v="0"/>
    <n v="4"/>
    <n v="677.37"/>
    <n v="677.37"/>
    <s v="156 Main St"/>
    <s v="156"/>
    <s v="Main St"/>
    <s v="Cash"/>
    <x v="4"/>
    <s v="Pending"/>
    <x v="4"/>
    <s v="TRK76270481"/>
    <s v="76270481"/>
    <n v="8"/>
    <s v="SAVE10"/>
    <x v="0"/>
    <x v="0"/>
    <s v="Google"/>
    <x v="4"/>
    <n v="2709.48"/>
    <n v="2709.48"/>
    <n v="2709.48"/>
    <s v="Customer_867"/>
    <x v="1"/>
    <n v="60"/>
    <x v="0"/>
    <x v="0"/>
    <n v="0.1"/>
    <n v="270.94800000000004"/>
    <n v="474.15899999999999"/>
    <n v="1896.636"/>
    <n v="2438.5320000000002"/>
    <n v="541.89600000000019"/>
    <n v="1.2857142857142858"/>
  </r>
  <r>
    <x v="866"/>
    <n v="200866"/>
    <d v="2024-07-26T00:00:00"/>
    <d v="2024-07-26T00:00:00"/>
    <n v="2024"/>
    <x v="10"/>
    <s v="Friday"/>
    <s v="C39664"/>
    <n v="39664"/>
    <s v="Desk"/>
    <x v="6"/>
    <n v="5"/>
    <n v="189.25"/>
    <n v="189.25"/>
    <s v="693 Main St"/>
    <s v="693"/>
    <s v="Main St"/>
    <s v="Debit Card"/>
    <x v="0"/>
    <s v="Cancelled"/>
    <x v="1"/>
    <s v="TRK39917741"/>
    <s v="39917741"/>
    <n v="10"/>
    <s v="WINTER15"/>
    <x v="3"/>
    <x v="0"/>
    <s v="Email"/>
    <x v="2"/>
    <n v="946.25"/>
    <n v="946.25"/>
    <n v="946.25"/>
    <s v="Customer_868"/>
    <x v="1"/>
    <n v="33"/>
    <x v="1"/>
    <x v="1"/>
    <n v="0.15"/>
    <n v="141.9375"/>
    <n v="132.47499999999999"/>
    <n v="662.375"/>
    <n v="804.3125"/>
    <n v="141.9375"/>
    <n v="1.2142857142857142"/>
  </r>
  <r>
    <x v="867"/>
    <n v="200867"/>
    <d v="2024-05-26T00:00:00"/>
    <d v="2024-05-26T00:00:00"/>
    <n v="2024"/>
    <x v="4"/>
    <s v="Sunday"/>
    <s v="C53252"/>
    <n v="53252"/>
    <s v="Printer"/>
    <x v="4"/>
    <n v="4"/>
    <n v="142.58000000000001"/>
    <n v="142.58000000000001"/>
    <s v="351 Main St"/>
    <s v="351"/>
    <s v="Main St"/>
    <s v="Cash"/>
    <x v="4"/>
    <s v="Delivered"/>
    <x v="3"/>
    <s v="TRK65831261"/>
    <s v="65831261"/>
    <n v="4"/>
    <s v="FREESHIP"/>
    <x v="1"/>
    <x v="0"/>
    <s v="Facebook"/>
    <x v="3"/>
    <n v="570.32000000000005"/>
    <n v="570.32000000000005"/>
    <n v="570.32000000000005"/>
    <s v="Customer_869"/>
    <x v="0"/>
    <n v="55"/>
    <x v="2"/>
    <x v="0"/>
    <n v="0"/>
    <n v="0"/>
    <n v="99.805999999999997"/>
    <n v="399.22399999999999"/>
    <n v="570.32000000000005"/>
    <n v="171.09600000000006"/>
    <n v="1.4285714285714288"/>
  </r>
  <r>
    <x v="868"/>
    <n v="200868"/>
    <d v="2024-06-29T00:00:00"/>
    <d v="2024-06-29T00:00:00"/>
    <n v="2024"/>
    <x v="5"/>
    <s v="Saturday"/>
    <s v="C70452"/>
    <n v="70452"/>
    <s v="Monitor"/>
    <x v="0"/>
    <n v="4"/>
    <n v="316.32"/>
    <n v="316.32"/>
    <s v="309 Main St"/>
    <s v="309"/>
    <s v="Main St"/>
    <s v="Debit Card"/>
    <x v="0"/>
    <s v="Delivered"/>
    <x v="3"/>
    <s v="TRK42985882"/>
    <s v="42985882"/>
    <n v="7"/>
    <m/>
    <x v="2"/>
    <x v="1"/>
    <s v="Facebook"/>
    <x v="3"/>
    <n v="1265.28"/>
    <n v="1265.28"/>
    <n v="1265.28"/>
    <s v="Customer_870"/>
    <x v="0"/>
    <n v="24"/>
    <x v="0"/>
    <x v="0"/>
    <n v="0"/>
    <n v="0"/>
    <n v="221.42399999999998"/>
    <n v="885.69599999999991"/>
    <n v="1265.28"/>
    <n v="379.58400000000006"/>
    <n v="1.4285714285714286"/>
  </r>
  <r>
    <x v="869"/>
    <n v="200869"/>
    <d v="2024-03-17T00:00:00"/>
    <d v="2024-03-17T00:00:00"/>
    <n v="2024"/>
    <x v="9"/>
    <s v="Sunday"/>
    <s v="C29905"/>
    <n v="29905"/>
    <s v="Desk"/>
    <x v="6"/>
    <n v="2"/>
    <n v="533.95000000000005"/>
    <n v="533.95000000000005"/>
    <s v="790 Main St"/>
    <s v="790"/>
    <s v="Main St"/>
    <s v="Online"/>
    <x v="1"/>
    <s v="Delivered"/>
    <x v="3"/>
    <s v="TRK16788127"/>
    <s v="16788127"/>
    <n v="5"/>
    <s v="WINTER15"/>
    <x v="3"/>
    <x v="0"/>
    <s v="Google"/>
    <x v="4"/>
    <n v="1067.9000000000001"/>
    <n v="1067.9000000000001"/>
    <n v="1067.9000000000001"/>
    <s v="Customer_871"/>
    <x v="1"/>
    <n v="19"/>
    <x v="5"/>
    <x v="1"/>
    <n v="0.15"/>
    <n v="160.185"/>
    <n v="373.76499999999999"/>
    <n v="747.53"/>
    <n v="907.71500000000015"/>
    <n v="160.18500000000017"/>
    <n v="1.2142857142857146"/>
  </r>
  <r>
    <x v="870"/>
    <n v="200870"/>
    <d v="2025-06-01T00:00:00"/>
    <d v="2025-06-01T00:00:00"/>
    <n v="2025"/>
    <x v="5"/>
    <s v="Sunday"/>
    <s v="C78725"/>
    <n v="78725"/>
    <s v="Phone"/>
    <x v="1"/>
    <n v="4"/>
    <n v="470.09"/>
    <n v="470.09"/>
    <s v="541 Main St"/>
    <s v="541"/>
    <s v="Main St"/>
    <s v="Debit Card"/>
    <x v="0"/>
    <s v="Delivered"/>
    <x v="3"/>
    <s v="TRK72001139"/>
    <s v="72001139"/>
    <n v="4"/>
    <s v="FREESHIP"/>
    <x v="1"/>
    <x v="0"/>
    <s v="Google"/>
    <x v="4"/>
    <n v="1880.36"/>
    <n v="1880.36"/>
    <n v="1880.36"/>
    <s v="Customer_872"/>
    <x v="1"/>
    <n v="52"/>
    <x v="1"/>
    <x v="0"/>
    <n v="0"/>
    <n v="0"/>
    <n v="329.06299999999999"/>
    <n v="1316.252"/>
    <n v="1880.36"/>
    <n v="564.10799999999995"/>
    <n v="1.4285714285714286"/>
  </r>
  <r>
    <x v="871"/>
    <n v="200871"/>
    <d v="2024-05-16T00:00:00"/>
    <d v="2024-05-16T00:00:00"/>
    <n v="2024"/>
    <x v="4"/>
    <s v="Thursday"/>
    <s v="C93768"/>
    <n v="93768"/>
    <s v="Tablet"/>
    <x v="2"/>
    <n v="3"/>
    <n v="324.3"/>
    <n v="324.3"/>
    <s v="720 Main St"/>
    <s v="720"/>
    <s v="Main St"/>
    <s v="Debit Card"/>
    <x v="0"/>
    <s v="Pending"/>
    <x v="4"/>
    <s v="TRK22024707"/>
    <s v="22024707"/>
    <n v="8"/>
    <s v="FREESHIP"/>
    <x v="1"/>
    <x v="0"/>
    <s v="Email"/>
    <x v="2"/>
    <n v="972.90000000000009"/>
    <n v="972.90000000000009"/>
    <n v="972.90000000000009"/>
    <s v="Customer_873"/>
    <x v="0"/>
    <n v="30"/>
    <x v="5"/>
    <x v="0"/>
    <n v="0"/>
    <n v="0"/>
    <n v="227.01"/>
    <n v="681.03"/>
    <n v="972.90000000000009"/>
    <n v="291.87000000000012"/>
    <n v="1.4285714285714288"/>
  </r>
  <r>
    <x v="872"/>
    <n v="200872"/>
    <d v="2023-07-10T00:00:00"/>
    <d v="2023-07-10T00:00:00"/>
    <n v="2023"/>
    <x v="10"/>
    <s v="Monday"/>
    <s v="C59169"/>
    <n v="59169"/>
    <s v="Chair"/>
    <x v="3"/>
    <n v="4"/>
    <n v="629.34"/>
    <n v="629.34"/>
    <s v="172 Main St"/>
    <s v="172"/>
    <s v="Main St"/>
    <s v="Cash"/>
    <x v="4"/>
    <s v="Shipped"/>
    <x v="0"/>
    <s v="TRK90883858"/>
    <s v="90883858"/>
    <n v="7"/>
    <m/>
    <x v="2"/>
    <x v="1"/>
    <s v="Email"/>
    <x v="2"/>
    <n v="2517.36"/>
    <n v="2517.36"/>
    <n v="2517.36"/>
    <s v="Customer_874"/>
    <x v="0"/>
    <n v="36"/>
    <x v="4"/>
    <x v="1"/>
    <n v="0"/>
    <n v="0"/>
    <n v="440.53800000000001"/>
    <n v="1762.152"/>
    <n v="2517.36"/>
    <n v="755.20800000000008"/>
    <n v="1.4285714285714286"/>
  </r>
  <r>
    <x v="873"/>
    <n v="200873"/>
    <d v="2024-05-12T00:00:00"/>
    <d v="2024-05-12T00:00:00"/>
    <n v="2024"/>
    <x v="4"/>
    <s v="Sunday"/>
    <s v="C53488"/>
    <n v="53488"/>
    <s v="Desk"/>
    <x v="6"/>
    <n v="3"/>
    <n v="136.84"/>
    <n v="136.84"/>
    <s v="448 Main St"/>
    <s v="448"/>
    <s v="Main St"/>
    <s v="Cash"/>
    <x v="4"/>
    <s v="Delivered"/>
    <x v="3"/>
    <s v="TRK27365050"/>
    <s v="27365050"/>
    <n v="3"/>
    <s v="SAVE10"/>
    <x v="0"/>
    <x v="0"/>
    <s v="Facebook"/>
    <x v="3"/>
    <n v="410.52"/>
    <n v="410.52"/>
    <n v="410.52"/>
    <s v="Customer_875"/>
    <x v="1"/>
    <n v="45"/>
    <x v="0"/>
    <x v="1"/>
    <n v="0.1"/>
    <n v="41.052"/>
    <n v="95.787999999999997"/>
    <n v="287.36399999999998"/>
    <n v="369.46799999999996"/>
    <n v="82.103999999999985"/>
    <n v="1.2857142857142856"/>
  </r>
  <r>
    <x v="874"/>
    <n v="200874"/>
    <d v="2023-10-31T00:00:00"/>
    <d v="2023-10-31T00:00:00"/>
    <n v="2023"/>
    <x v="3"/>
    <s v="Tuesday"/>
    <s v="C92180"/>
    <n v="92180"/>
    <s v="Chair"/>
    <x v="3"/>
    <n v="2"/>
    <n v="488.9"/>
    <n v="488.9"/>
    <s v="632 Main St"/>
    <s v="632"/>
    <s v="Main St"/>
    <s v="Cash"/>
    <x v="4"/>
    <s v="Delivered"/>
    <x v="3"/>
    <s v="TRK93315929"/>
    <s v="93315929"/>
    <n v="7"/>
    <s v="FREESHIP"/>
    <x v="1"/>
    <x v="0"/>
    <s v="Facebook"/>
    <x v="3"/>
    <n v="977.8"/>
    <n v="977.8"/>
    <n v="977.8"/>
    <s v="Customer_876"/>
    <x v="0"/>
    <n v="55"/>
    <x v="5"/>
    <x v="1"/>
    <n v="0"/>
    <n v="0"/>
    <n v="342.22999999999996"/>
    <n v="684.45999999999992"/>
    <n v="977.8"/>
    <n v="293.34000000000003"/>
    <n v="1.4285714285714286"/>
  </r>
  <r>
    <x v="875"/>
    <n v="200875"/>
    <d v="2023-08-03T00:00:00"/>
    <d v="2023-08-03T00:00:00"/>
    <n v="2023"/>
    <x v="1"/>
    <s v="Thursday"/>
    <s v="C25918"/>
    <n v="25918"/>
    <s v="Laptop"/>
    <x v="5"/>
    <n v="5"/>
    <n v="133.38999999999999"/>
    <n v="133.38999999999999"/>
    <s v="203 Main St"/>
    <s v="203"/>
    <s v="Main St"/>
    <s v="Credit Card"/>
    <x v="2"/>
    <s v="Delivered"/>
    <x v="3"/>
    <s v="TRK66473392"/>
    <s v="66473392"/>
    <n v="6"/>
    <s v="FREESHIP"/>
    <x v="1"/>
    <x v="0"/>
    <s v="Referral"/>
    <x v="1"/>
    <n v="666.94999999999993"/>
    <n v="666.94999999999993"/>
    <n v="666.94999999999993"/>
    <s v="Customer_877"/>
    <x v="1"/>
    <n v="25"/>
    <x v="3"/>
    <x v="0"/>
    <n v="0"/>
    <n v="0"/>
    <n v="93.37299999999999"/>
    <n v="466.86499999999995"/>
    <n v="666.94999999999993"/>
    <n v="200.08499999999998"/>
    <n v="1.4285714285714286"/>
  </r>
  <r>
    <x v="876"/>
    <n v="200876"/>
    <d v="2024-06-09T00:00:00"/>
    <d v="2024-06-09T00:00:00"/>
    <n v="2024"/>
    <x v="5"/>
    <s v="Sunday"/>
    <s v="C90363"/>
    <n v="90363"/>
    <s v="Chair"/>
    <x v="3"/>
    <n v="5"/>
    <n v="608.91"/>
    <n v="608.91"/>
    <s v="200 Main St"/>
    <s v="200"/>
    <s v="Main St"/>
    <s v="Gift Card"/>
    <x v="3"/>
    <s v="Pending"/>
    <x v="4"/>
    <s v="TRK21534173"/>
    <s v="21534173"/>
    <n v="6"/>
    <s v="SAVE10"/>
    <x v="0"/>
    <x v="0"/>
    <s v="Google"/>
    <x v="4"/>
    <n v="3044.55"/>
    <n v="3044.55"/>
    <n v="3044.5499999999997"/>
    <s v="Customer_878"/>
    <x v="0"/>
    <n v="21"/>
    <x v="2"/>
    <x v="1"/>
    <n v="0.1"/>
    <n v="304.45500000000004"/>
    <n v="426.23699999999997"/>
    <n v="2131.1849999999999"/>
    <n v="2740.0949999999998"/>
    <n v="608.90999999999985"/>
    <n v="1.2857142857142856"/>
  </r>
  <r>
    <x v="877"/>
    <n v="200877"/>
    <d v="2024-07-25T00:00:00"/>
    <d v="2024-07-25T00:00:00"/>
    <n v="2024"/>
    <x v="10"/>
    <s v="Thursday"/>
    <s v="C43867"/>
    <n v="43867"/>
    <s v="Tablet"/>
    <x v="2"/>
    <n v="1"/>
    <n v="524.05999999999995"/>
    <n v="524.05999999999995"/>
    <s v="269 Main St"/>
    <s v="269"/>
    <s v="Main St"/>
    <s v="Debit Card"/>
    <x v="0"/>
    <s v="Pending"/>
    <x v="4"/>
    <s v="TRK97319127"/>
    <s v="97319127"/>
    <n v="3"/>
    <s v="FREESHIP"/>
    <x v="1"/>
    <x v="0"/>
    <s v="Email"/>
    <x v="2"/>
    <n v="524.05999999999995"/>
    <n v="524.05999999999995"/>
    <n v="524.05999999999995"/>
    <s v="Customer_879"/>
    <x v="1"/>
    <n v="37"/>
    <x v="5"/>
    <x v="0"/>
    <n v="0"/>
    <n v="0"/>
    <n v="366.84199999999993"/>
    <n v="366.84199999999993"/>
    <n v="524.05999999999995"/>
    <n v="157.21800000000002"/>
    <n v="1.4285714285714286"/>
  </r>
  <r>
    <x v="878"/>
    <n v="200878"/>
    <d v="2023-06-01T00:00:00"/>
    <d v="2023-06-01T00:00:00"/>
    <n v="2023"/>
    <x v="5"/>
    <s v="Thursday"/>
    <s v="C73873"/>
    <n v="73873"/>
    <s v="Desk"/>
    <x v="6"/>
    <n v="2"/>
    <n v="330.69"/>
    <n v="330.69"/>
    <s v="393 Main St"/>
    <s v="393"/>
    <s v="Main St"/>
    <s v="Online"/>
    <x v="1"/>
    <s v="Cancelled"/>
    <x v="1"/>
    <s v="TRK56423132"/>
    <s v="56423132"/>
    <n v="5"/>
    <s v="SAVE10"/>
    <x v="0"/>
    <x v="0"/>
    <s v="Google"/>
    <x v="4"/>
    <n v="661.38"/>
    <n v="661.38"/>
    <n v="661.38"/>
    <s v="Customer_880"/>
    <x v="0"/>
    <n v="20"/>
    <x v="2"/>
    <x v="1"/>
    <n v="0.1"/>
    <n v="66.138000000000005"/>
    <n v="231.48299999999998"/>
    <n v="462.96599999999995"/>
    <n v="595.24199999999996"/>
    <n v="132.27600000000001"/>
    <n v="1.2857142857142858"/>
  </r>
  <r>
    <x v="879"/>
    <n v="200879"/>
    <d v="2025-04-08T00:00:00"/>
    <d v="2025-04-08T00:00:00"/>
    <n v="2025"/>
    <x v="6"/>
    <s v="Tuesday"/>
    <s v="C56622"/>
    <n v="56622"/>
    <s v="Phone"/>
    <x v="1"/>
    <n v="2"/>
    <n v="547.66999999999996"/>
    <n v="547.66999999999996"/>
    <s v="932 Main St"/>
    <s v="932"/>
    <s v="Main St"/>
    <s v="Gift Card"/>
    <x v="3"/>
    <s v="Shipped"/>
    <x v="0"/>
    <s v="TRK86373987"/>
    <s v="86373987"/>
    <n v="3"/>
    <m/>
    <x v="2"/>
    <x v="1"/>
    <s v="Instagram"/>
    <x v="0"/>
    <n v="1095.3399999999999"/>
    <n v="1095.3399999999999"/>
    <n v="1095.3399999999999"/>
    <s v="Customer_881"/>
    <x v="1"/>
    <n v="37"/>
    <x v="4"/>
    <x v="0"/>
    <n v="0"/>
    <n v="0"/>
    <n v="383.36899999999997"/>
    <n v="766.73799999999994"/>
    <n v="1095.3399999999999"/>
    <n v="328.60199999999998"/>
    <n v="1.4285714285714286"/>
  </r>
  <r>
    <x v="880"/>
    <n v="200880"/>
    <d v="2025-03-12T00:00:00"/>
    <d v="2025-03-12T00:00:00"/>
    <n v="2025"/>
    <x v="9"/>
    <s v="Wednesday"/>
    <s v="C85074"/>
    <n v="85074"/>
    <s v="Laptop"/>
    <x v="5"/>
    <n v="4"/>
    <n v="233.7"/>
    <n v="233.7"/>
    <s v="506 Main St"/>
    <s v="506"/>
    <s v="Main St"/>
    <s v="Online"/>
    <x v="1"/>
    <s v="Shipped"/>
    <x v="0"/>
    <s v="TRK63133878"/>
    <s v="63133878"/>
    <n v="8"/>
    <s v="SAVE10"/>
    <x v="0"/>
    <x v="0"/>
    <s v="Facebook"/>
    <x v="3"/>
    <n v="934.8"/>
    <n v="934.8"/>
    <n v="934.8"/>
    <s v="Customer_882"/>
    <x v="0"/>
    <n v="60"/>
    <x v="2"/>
    <x v="0"/>
    <n v="0.1"/>
    <n v="93.48"/>
    <n v="163.58999999999997"/>
    <n v="654.3599999999999"/>
    <n v="841.31999999999994"/>
    <n v="186.96000000000004"/>
    <n v="1.2857142857142858"/>
  </r>
  <r>
    <x v="881"/>
    <n v="200881"/>
    <d v="2023-01-03T00:00:00"/>
    <d v="2023-01-03T00:00:00"/>
    <n v="2023"/>
    <x v="0"/>
    <s v="Tuesday"/>
    <s v="C59579"/>
    <n v="59579"/>
    <s v="Tablet"/>
    <x v="2"/>
    <n v="2"/>
    <n v="448.85"/>
    <n v="448.85"/>
    <s v="386 Main St"/>
    <s v="386"/>
    <s v="Main St"/>
    <s v="Credit Card"/>
    <x v="2"/>
    <s v="Pending"/>
    <x v="4"/>
    <s v="TRK48000034"/>
    <s v="48000034"/>
    <n v="6"/>
    <m/>
    <x v="2"/>
    <x v="1"/>
    <s v="Instagram"/>
    <x v="0"/>
    <n v="897.7"/>
    <n v="897.7"/>
    <n v="897.7"/>
    <s v="Customer_883"/>
    <x v="1"/>
    <n v="42"/>
    <x v="0"/>
    <x v="0"/>
    <n v="0"/>
    <n v="0"/>
    <n v="314.19499999999999"/>
    <n v="628.39"/>
    <n v="897.7"/>
    <n v="269.31000000000006"/>
    <n v="1.4285714285714286"/>
  </r>
  <r>
    <x v="882"/>
    <n v="200882"/>
    <d v="2025-06-28T00:00:00"/>
    <d v="2025-06-28T00:00:00"/>
    <n v="2025"/>
    <x v="5"/>
    <s v="Saturday"/>
    <s v="C43335"/>
    <n v="43335"/>
    <s v="Phone"/>
    <x v="1"/>
    <n v="2"/>
    <n v="274.12"/>
    <n v="274.12"/>
    <s v="533 Main St"/>
    <s v="533"/>
    <s v="Main St"/>
    <s v="Cash"/>
    <x v="4"/>
    <s v="Delivered"/>
    <x v="3"/>
    <s v="TRK91848650"/>
    <s v="91848650"/>
    <n v="6"/>
    <s v="FREESHIP"/>
    <x v="1"/>
    <x v="0"/>
    <s v="Referral"/>
    <x v="1"/>
    <n v="548.24"/>
    <n v="548.24"/>
    <n v="548.24"/>
    <s v="Customer_884"/>
    <x v="0"/>
    <n v="29"/>
    <x v="0"/>
    <x v="0"/>
    <n v="0"/>
    <n v="0"/>
    <n v="191.88399999999999"/>
    <n v="383.76799999999997"/>
    <n v="548.24"/>
    <n v="164.47200000000004"/>
    <n v="1.4285714285714286"/>
  </r>
  <r>
    <x v="883"/>
    <n v="200883"/>
    <d v="2025-05-13T00:00:00"/>
    <d v="2025-05-13T00:00:00"/>
    <n v="2025"/>
    <x v="4"/>
    <s v="Tuesday"/>
    <s v="C43595"/>
    <n v="43595"/>
    <s v="Printer"/>
    <x v="4"/>
    <n v="5"/>
    <n v="561.48"/>
    <n v="561.48"/>
    <s v="451 Main St"/>
    <s v="451"/>
    <s v="Main St"/>
    <s v="Online"/>
    <x v="1"/>
    <s v="Delivered"/>
    <x v="3"/>
    <s v="TRK25317348"/>
    <s v="25317348"/>
    <n v="9"/>
    <s v="FREESHIP"/>
    <x v="1"/>
    <x v="0"/>
    <s v="Facebook"/>
    <x v="3"/>
    <n v="2807.4"/>
    <n v="2807.4"/>
    <n v="2807.4"/>
    <s v="Customer_885"/>
    <x v="1"/>
    <n v="25"/>
    <x v="5"/>
    <x v="0"/>
    <n v="0"/>
    <n v="0"/>
    <n v="393.036"/>
    <n v="1965.18"/>
    <n v="2807.4"/>
    <n v="842.22"/>
    <n v="1.4285714285714286"/>
  </r>
  <r>
    <x v="884"/>
    <n v="200884"/>
    <d v="2024-05-15T00:00:00"/>
    <d v="2024-05-15T00:00:00"/>
    <n v="2024"/>
    <x v="4"/>
    <s v="Wednesday"/>
    <s v="C71471"/>
    <n v="71471"/>
    <s v="Chair"/>
    <x v="3"/>
    <n v="1"/>
    <n v="595.54"/>
    <n v="595.54"/>
    <s v="817 Main St"/>
    <s v="817"/>
    <s v="Main St"/>
    <s v="Gift Card"/>
    <x v="3"/>
    <s v="Shipped"/>
    <x v="0"/>
    <s v="TRK52137079"/>
    <s v="52137079"/>
    <n v="4"/>
    <m/>
    <x v="2"/>
    <x v="1"/>
    <s v="Instagram"/>
    <x v="0"/>
    <n v="595.54"/>
    <n v="595.54"/>
    <n v="595.54"/>
    <s v="Customer_886"/>
    <x v="0"/>
    <n v="28"/>
    <x v="0"/>
    <x v="1"/>
    <n v="0"/>
    <n v="0"/>
    <n v="416.87799999999993"/>
    <n v="416.87799999999993"/>
    <n v="595.54"/>
    <n v="178.66200000000003"/>
    <n v="1.4285714285714288"/>
  </r>
  <r>
    <x v="885"/>
    <n v="200885"/>
    <d v="2024-04-07T00:00:00"/>
    <d v="2024-04-07T00:00:00"/>
    <n v="2024"/>
    <x v="6"/>
    <s v="Sunday"/>
    <s v="C61090"/>
    <n v="61090"/>
    <s v="Laptop"/>
    <x v="5"/>
    <n v="4"/>
    <n v="515.59"/>
    <n v="515.59"/>
    <s v="387 Main St"/>
    <s v="387"/>
    <s v="Main St"/>
    <s v="Credit Card"/>
    <x v="2"/>
    <s v="Shipped"/>
    <x v="0"/>
    <s v="TRK36388962"/>
    <s v="36388962"/>
    <n v="7"/>
    <s v="FREESHIP"/>
    <x v="1"/>
    <x v="0"/>
    <s v="Google"/>
    <x v="4"/>
    <n v="2062.36"/>
    <n v="2062.36"/>
    <n v="2062.36"/>
    <s v="Customer_887"/>
    <x v="0"/>
    <n v="24"/>
    <x v="3"/>
    <x v="0"/>
    <n v="0"/>
    <n v="0"/>
    <n v="360.91300000000001"/>
    <n v="1443.652"/>
    <n v="2062.36"/>
    <n v="618.70800000000008"/>
    <n v="1.4285714285714286"/>
  </r>
  <r>
    <x v="886"/>
    <n v="200886"/>
    <d v="2023-10-25T00:00:00"/>
    <d v="2023-10-25T00:00:00"/>
    <n v="2023"/>
    <x v="3"/>
    <s v="Wednesday"/>
    <s v="C29620"/>
    <n v="29620"/>
    <s v="Phone"/>
    <x v="1"/>
    <n v="1"/>
    <n v="460.13"/>
    <n v="460.13"/>
    <s v="792 Main St"/>
    <s v="792"/>
    <s v="Main St"/>
    <s v="Credit Card"/>
    <x v="2"/>
    <s v="Returned"/>
    <x v="2"/>
    <s v="TRK22046456"/>
    <s v="22046456"/>
    <n v="1"/>
    <m/>
    <x v="2"/>
    <x v="1"/>
    <s v="Google"/>
    <x v="4"/>
    <n v="460.13"/>
    <n v="460.13"/>
    <n v="460.13"/>
    <s v="Customer_888"/>
    <x v="1"/>
    <n v="31"/>
    <x v="1"/>
    <x v="0"/>
    <n v="0"/>
    <n v="0"/>
    <n v="322.09099999999995"/>
    <n v="322.09099999999995"/>
    <n v="460.13"/>
    <n v="138.03900000000004"/>
    <n v="1.4285714285714288"/>
  </r>
  <r>
    <x v="887"/>
    <n v="200887"/>
    <d v="2024-12-19T00:00:00"/>
    <d v="2024-12-19T00:00:00"/>
    <n v="2024"/>
    <x v="8"/>
    <s v="Thursday"/>
    <s v="C67932"/>
    <n v="67932"/>
    <s v="Chair"/>
    <x v="3"/>
    <n v="3"/>
    <n v="171.66"/>
    <n v="171.66"/>
    <s v="857 Main St"/>
    <s v="857"/>
    <s v="Main St"/>
    <s v="Debit Card"/>
    <x v="0"/>
    <s v="Delivered"/>
    <x v="3"/>
    <s v="TRK88547534"/>
    <s v="88547534"/>
    <n v="7"/>
    <m/>
    <x v="2"/>
    <x v="1"/>
    <s v="Google"/>
    <x v="4"/>
    <n v="514.98"/>
    <n v="514.98"/>
    <n v="514.98"/>
    <s v="Customer_889"/>
    <x v="0"/>
    <n v="27"/>
    <x v="3"/>
    <x v="1"/>
    <n v="0"/>
    <n v="0"/>
    <n v="120.16199999999999"/>
    <n v="360.48599999999999"/>
    <n v="514.98"/>
    <n v="154.49400000000003"/>
    <n v="1.4285714285714286"/>
  </r>
  <r>
    <x v="888"/>
    <n v="200888"/>
    <d v="2024-07-23T00:00:00"/>
    <d v="2024-07-23T00:00:00"/>
    <n v="2024"/>
    <x v="10"/>
    <s v="Tuesday"/>
    <s v="C14427"/>
    <n v="14427"/>
    <s v="Laptop"/>
    <x v="5"/>
    <n v="2"/>
    <n v="266.95"/>
    <n v="266.95"/>
    <s v="833 Main St"/>
    <s v="833"/>
    <s v="Main St"/>
    <s v="Credit Card"/>
    <x v="2"/>
    <s v="Pending"/>
    <x v="4"/>
    <s v="TRK58024529"/>
    <s v="58024529"/>
    <n v="3"/>
    <m/>
    <x v="2"/>
    <x v="1"/>
    <s v="Instagram"/>
    <x v="0"/>
    <n v="533.9"/>
    <n v="533.9"/>
    <n v="533.9"/>
    <s v="Customer_890"/>
    <x v="1"/>
    <n v="32"/>
    <x v="2"/>
    <x v="0"/>
    <n v="0"/>
    <n v="0"/>
    <n v="186.86499999999998"/>
    <n v="373.72999999999996"/>
    <n v="533.9"/>
    <n v="160.17000000000002"/>
    <n v="1.4285714285714286"/>
  </r>
  <r>
    <x v="889"/>
    <n v="200889"/>
    <d v="2024-10-27T00:00:00"/>
    <d v="2024-10-27T00:00:00"/>
    <n v="2024"/>
    <x v="3"/>
    <s v="Sunday"/>
    <s v="C36725"/>
    <n v="36725"/>
    <s v="Monitor"/>
    <x v="0"/>
    <n v="5"/>
    <n v="650.72"/>
    <n v="650.72"/>
    <s v="350 Main St"/>
    <s v="350"/>
    <s v="Main St"/>
    <s v="Credit Card"/>
    <x v="2"/>
    <s v="Cancelled"/>
    <x v="1"/>
    <s v="TRK16808790"/>
    <s v="16808790"/>
    <n v="8"/>
    <s v="WINTER15"/>
    <x v="3"/>
    <x v="0"/>
    <s v="Email"/>
    <x v="2"/>
    <n v="3253.6"/>
    <n v="3253.6"/>
    <n v="3253.6000000000004"/>
    <s v="Customer_891"/>
    <x v="1"/>
    <n v="55"/>
    <x v="2"/>
    <x v="0"/>
    <n v="0.15"/>
    <n v="488.03999999999996"/>
    <n v="455.50399999999996"/>
    <n v="2277.52"/>
    <n v="2765.5600000000004"/>
    <n v="488.04000000000042"/>
    <n v="1.2142857142857144"/>
  </r>
  <r>
    <x v="890"/>
    <n v="200890"/>
    <d v="2023-08-11T00:00:00"/>
    <d v="2023-08-11T00:00:00"/>
    <n v="2023"/>
    <x v="1"/>
    <s v="Friday"/>
    <s v="C51921"/>
    <n v="51921"/>
    <s v="Laptop"/>
    <x v="5"/>
    <n v="3"/>
    <n v="439.53"/>
    <n v="439.53"/>
    <s v="943 Main St"/>
    <s v="943"/>
    <s v="Main St"/>
    <s v="Debit Card"/>
    <x v="0"/>
    <s v="Pending"/>
    <x v="4"/>
    <s v="TRK85741716"/>
    <s v="85741716"/>
    <n v="5"/>
    <m/>
    <x v="2"/>
    <x v="1"/>
    <s v="Google"/>
    <x v="4"/>
    <n v="1318.59"/>
    <n v="1318.59"/>
    <n v="1318.59"/>
    <s v="Customer_892"/>
    <x v="0"/>
    <n v="38"/>
    <x v="5"/>
    <x v="0"/>
    <n v="0"/>
    <n v="0"/>
    <n v="307.67099999999994"/>
    <n v="923.01299999999981"/>
    <n v="1318.59"/>
    <n v="395.57700000000011"/>
    <n v="1.4285714285714288"/>
  </r>
  <r>
    <x v="891"/>
    <n v="200891"/>
    <d v="2023-11-11T00:00:00"/>
    <d v="2023-11-11T00:00:00"/>
    <n v="2023"/>
    <x v="7"/>
    <s v="Saturday"/>
    <s v="C36534"/>
    <n v="36534"/>
    <s v="Monitor"/>
    <x v="0"/>
    <n v="3"/>
    <n v="654.54"/>
    <n v="654.54"/>
    <s v="918 Main St"/>
    <s v="918"/>
    <s v="Main St"/>
    <s v="Cash"/>
    <x v="4"/>
    <s v="Returned"/>
    <x v="2"/>
    <s v="TRK38952138"/>
    <s v="38952138"/>
    <n v="7"/>
    <s v="SAVE10"/>
    <x v="0"/>
    <x v="0"/>
    <s v="Referral"/>
    <x v="1"/>
    <n v="1963.62"/>
    <n v="1963.62"/>
    <n v="1963.62"/>
    <s v="Customer_893"/>
    <x v="0"/>
    <n v="52"/>
    <x v="0"/>
    <x v="0"/>
    <n v="0.1"/>
    <n v="196.36199999999999"/>
    <n v="458.17799999999994"/>
    <n v="1374.5339999999999"/>
    <n v="1767.2579999999998"/>
    <n v="392.72399999999993"/>
    <n v="1.2857142857142856"/>
  </r>
  <r>
    <x v="892"/>
    <n v="200892"/>
    <d v="2024-06-04T00:00:00"/>
    <d v="2024-06-04T00:00:00"/>
    <n v="2024"/>
    <x v="5"/>
    <s v="Tuesday"/>
    <s v="C72043"/>
    <n v="72043"/>
    <s v="Desk"/>
    <x v="6"/>
    <n v="1"/>
    <n v="394.53"/>
    <n v="394.53"/>
    <s v="480 Main St"/>
    <s v="480"/>
    <s v="Main St"/>
    <s v="Cash"/>
    <x v="4"/>
    <s v="Shipped"/>
    <x v="0"/>
    <s v="TRK40896408"/>
    <s v="40896408"/>
    <n v="2"/>
    <s v="FREESHIP"/>
    <x v="1"/>
    <x v="0"/>
    <s v="Referral"/>
    <x v="1"/>
    <n v="394.53"/>
    <n v="394.53"/>
    <n v="394.53"/>
    <s v="Customer_894"/>
    <x v="0"/>
    <n v="31"/>
    <x v="2"/>
    <x v="1"/>
    <n v="0"/>
    <n v="0"/>
    <n v="276.17099999999994"/>
    <n v="276.17099999999994"/>
    <n v="394.53"/>
    <n v="118.35900000000004"/>
    <n v="1.4285714285714288"/>
  </r>
  <r>
    <x v="893"/>
    <n v="200893"/>
    <d v="2023-03-21T00:00:00"/>
    <d v="2023-03-21T00:00:00"/>
    <n v="2023"/>
    <x v="9"/>
    <s v="Tuesday"/>
    <s v="C99533"/>
    <n v="99533"/>
    <s v="Monitor"/>
    <x v="0"/>
    <n v="1"/>
    <n v="678.01"/>
    <n v="678.01"/>
    <s v="696 Main St"/>
    <s v="696"/>
    <s v="Main St"/>
    <s v="Cash"/>
    <x v="4"/>
    <s v="Pending"/>
    <x v="4"/>
    <s v="TRK55701253"/>
    <s v="55701253"/>
    <n v="4"/>
    <s v="FREESHIP"/>
    <x v="1"/>
    <x v="0"/>
    <s v="Referral"/>
    <x v="1"/>
    <n v="678.01"/>
    <n v="678.01"/>
    <n v="678.01"/>
    <s v="Customer_895"/>
    <x v="1"/>
    <n v="46"/>
    <x v="0"/>
    <x v="0"/>
    <n v="0"/>
    <n v="0"/>
    <n v="474.60699999999997"/>
    <n v="474.60699999999997"/>
    <n v="678.01"/>
    <n v="203.40300000000002"/>
    <n v="1.4285714285714286"/>
  </r>
  <r>
    <x v="894"/>
    <n v="200894"/>
    <d v="2023-05-23T00:00:00"/>
    <d v="2023-05-23T00:00:00"/>
    <n v="2023"/>
    <x v="4"/>
    <s v="Tuesday"/>
    <s v="C90852"/>
    <n v="90852"/>
    <s v="Tablet"/>
    <x v="2"/>
    <n v="3"/>
    <n v="575.01"/>
    <n v="575.01"/>
    <s v="852 Main St"/>
    <s v="852"/>
    <s v="Main St"/>
    <s v="Online"/>
    <x v="1"/>
    <s v="Cancelled"/>
    <x v="1"/>
    <s v="TRK37551831"/>
    <s v="37551831"/>
    <n v="8"/>
    <s v="WINTER15"/>
    <x v="3"/>
    <x v="0"/>
    <s v="Instagram"/>
    <x v="0"/>
    <n v="1725.03"/>
    <n v="1725.03"/>
    <n v="1725.03"/>
    <s v="Customer_896"/>
    <x v="1"/>
    <n v="37"/>
    <x v="3"/>
    <x v="0"/>
    <n v="0.15"/>
    <n v="258.75450000000001"/>
    <n v="402.50699999999995"/>
    <n v="1207.5209999999997"/>
    <n v="1466.2755"/>
    <n v="258.75450000000023"/>
    <n v="1.2142857142857146"/>
  </r>
  <r>
    <x v="895"/>
    <n v="200895"/>
    <d v="2023-11-09T00:00:00"/>
    <d v="2023-11-09T00:00:00"/>
    <n v="2023"/>
    <x v="7"/>
    <s v="Thursday"/>
    <s v="C81882"/>
    <n v="81882"/>
    <s v="Chair"/>
    <x v="3"/>
    <n v="3"/>
    <n v="154.63999999999999"/>
    <n v="154.63999999999999"/>
    <s v="832 Main St"/>
    <s v="832"/>
    <s v="Main St"/>
    <s v="Debit Card"/>
    <x v="0"/>
    <s v="Pending"/>
    <x v="4"/>
    <s v="TRK62371264"/>
    <s v="62371264"/>
    <n v="6"/>
    <s v="WINTER15"/>
    <x v="3"/>
    <x v="0"/>
    <s v="Facebook"/>
    <x v="3"/>
    <n v="463.92"/>
    <n v="463.92"/>
    <n v="463.91999999999996"/>
    <s v="Customer_897"/>
    <x v="0"/>
    <n v="28"/>
    <x v="3"/>
    <x v="1"/>
    <n v="0.15"/>
    <n v="69.587999999999994"/>
    <n v="108.24799999999999"/>
    <n v="324.74399999999997"/>
    <n v="394.33199999999999"/>
    <n v="69.588000000000022"/>
    <n v="1.2142857142857144"/>
  </r>
  <r>
    <x v="896"/>
    <n v="200896"/>
    <d v="2024-10-18T00:00:00"/>
    <d v="2024-10-18T00:00:00"/>
    <n v="2024"/>
    <x v="3"/>
    <s v="Friday"/>
    <s v="C85466"/>
    <n v="85466"/>
    <s v="Desk"/>
    <x v="6"/>
    <n v="3"/>
    <n v="147.29"/>
    <n v="147.29"/>
    <s v="102 Main St"/>
    <s v="102"/>
    <s v="Main St"/>
    <s v="Gift Card"/>
    <x v="3"/>
    <s v="Shipped"/>
    <x v="0"/>
    <s v="TRK66764177"/>
    <s v="66764177"/>
    <n v="3"/>
    <s v="FREESHIP"/>
    <x v="1"/>
    <x v="0"/>
    <s v="Google"/>
    <x v="4"/>
    <n v="441.87"/>
    <n v="441.87"/>
    <n v="441.87"/>
    <s v="Customer_898"/>
    <x v="1"/>
    <n v="37"/>
    <x v="1"/>
    <x v="1"/>
    <n v="0"/>
    <n v="0"/>
    <n v="103.10299999999999"/>
    <n v="309.30899999999997"/>
    <n v="441.87"/>
    <n v="132.56100000000004"/>
    <n v="1.4285714285714288"/>
  </r>
  <r>
    <x v="897"/>
    <n v="200897"/>
    <d v="2024-09-03T00:00:00"/>
    <d v="2024-09-03T00:00:00"/>
    <n v="2024"/>
    <x v="11"/>
    <s v="Tuesday"/>
    <s v="C87995"/>
    <n v="87995"/>
    <s v="Laptop"/>
    <x v="5"/>
    <n v="4"/>
    <n v="481.48"/>
    <n v="481.48"/>
    <s v="358 Main St"/>
    <s v="358"/>
    <s v="Main St"/>
    <s v="Gift Card"/>
    <x v="3"/>
    <s v="Delivered"/>
    <x v="3"/>
    <s v="TRK38730545"/>
    <s v="38730545"/>
    <n v="5"/>
    <s v="SAVE10"/>
    <x v="0"/>
    <x v="0"/>
    <s v="Instagram"/>
    <x v="0"/>
    <n v="1925.92"/>
    <n v="1925.92"/>
    <n v="1925.92"/>
    <s v="Customer_899"/>
    <x v="0"/>
    <n v="33"/>
    <x v="2"/>
    <x v="0"/>
    <n v="0.1"/>
    <n v="192.59200000000001"/>
    <n v="337.036"/>
    <n v="1348.144"/>
    <n v="1733.328"/>
    <n v="385.18399999999997"/>
    <n v="1.2857142857142856"/>
  </r>
  <r>
    <x v="898"/>
    <n v="200898"/>
    <d v="2025-03-05T00:00:00"/>
    <d v="2025-03-05T00:00:00"/>
    <n v="2025"/>
    <x v="9"/>
    <s v="Wednesday"/>
    <s v="C44619"/>
    <n v="44619"/>
    <s v="Monitor"/>
    <x v="0"/>
    <n v="3"/>
    <n v="158.37"/>
    <n v="158.37"/>
    <s v="742 Main St"/>
    <s v="742"/>
    <s v="Main St"/>
    <s v="Cash"/>
    <x v="4"/>
    <s v="Shipped"/>
    <x v="0"/>
    <s v="TRK66662528"/>
    <s v="66662528"/>
    <n v="6"/>
    <m/>
    <x v="2"/>
    <x v="1"/>
    <s v="Referral"/>
    <x v="1"/>
    <n v="475.11"/>
    <n v="475.11"/>
    <n v="475.11"/>
    <s v="Customer_900"/>
    <x v="0"/>
    <n v="27"/>
    <x v="5"/>
    <x v="0"/>
    <n v="0"/>
    <n v="0"/>
    <n v="110.85899999999999"/>
    <n v="332.577"/>
    <n v="475.11"/>
    <n v="142.53300000000002"/>
    <n v="1.4285714285714286"/>
  </r>
  <r>
    <x v="899"/>
    <n v="200899"/>
    <d v="2025-04-23T00:00:00"/>
    <d v="2025-04-23T00:00:00"/>
    <n v="2025"/>
    <x v="6"/>
    <s v="Wednesday"/>
    <s v="C99904"/>
    <n v="99904"/>
    <s v="Printer"/>
    <x v="4"/>
    <n v="2"/>
    <n v="323.37"/>
    <n v="323.37"/>
    <s v="552 Main St"/>
    <s v="552"/>
    <s v="Main St"/>
    <s v="Online"/>
    <x v="1"/>
    <s v="Pending"/>
    <x v="4"/>
    <s v="TRK83843411"/>
    <s v="83843411"/>
    <n v="3"/>
    <s v="SAVE10"/>
    <x v="0"/>
    <x v="0"/>
    <s v="Instagram"/>
    <x v="0"/>
    <n v="646.74"/>
    <n v="646.74"/>
    <n v="646.74"/>
    <s v="Customer_901"/>
    <x v="1"/>
    <n v="44"/>
    <x v="0"/>
    <x v="0"/>
    <n v="0.1"/>
    <n v="64.674000000000007"/>
    <n v="226.35899999999998"/>
    <n v="452.71799999999996"/>
    <n v="582.06600000000003"/>
    <n v="129.34800000000007"/>
    <n v="1.2857142857142858"/>
  </r>
  <r>
    <x v="900"/>
    <n v="200900"/>
    <d v="2025-02-07T00:00:00"/>
    <d v="2025-02-07T00:00:00"/>
    <n v="2025"/>
    <x v="2"/>
    <s v="Friday"/>
    <s v="C52342"/>
    <n v="52342"/>
    <s v="Laptop"/>
    <x v="5"/>
    <n v="5"/>
    <n v="73.83"/>
    <n v="73.83"/>
    <s v="991 Main St"/>
    <s v="991"/>
    <s v="Main St"/>
    <s v="Debit Card"/>
    <x v="0"/>
    <s v="Pending"/>
    <x v="4"/>
    <s v="TRK67342586"/>
    <s v="67342586"/>
    <n v="9"/>
    <m/>
    <x v="2"/>
    <x v="1"/>
    <s v="Instagram"/>
    <x v="0"/>
    <n v="369.15"/>
    <n v="369.15"/>
    <n v="369.15"/>
    <s v="Customer_902"/>
    <x v="1"/>
    <n v="54"/>
    <x v="4"/>
    <x v="0"/>
    <n v="0"/>
    <n v="0"/>
    <n v="51.680999999999997"/>
    <n v="258.40499999999997"/>
    <n v="369.15"/>
    <n v="110.745"/>
    <n v="1.4285714285714286"/>
  </r>
  <r>
    <x v="901"/>
    <n v="200901"/>
    <d v="2024-04-28T00:00:00"/>
    <d v="2024-04-28T00:00:00"/>
    <n v="2024"/>
    <x v="6"/>
    <s v="Sunday"/>
    <s v="C44277"/>
    <n v="44277"/>
    <s v="Tablet"/>
    <x v="2"/>
    <n v="1"/>
    <n v="458.63"/>
    <n v="458.63"/>
    <s v="839 Main St"/>
    <s v="839"/>
    <s v="Main St"/>
    <s v="Debit Card"/>
    <x v="0"/>
    <s v="Returned"/>
    <x v="2"/>
    <s v="TRK79321479"/>
    <s v="79321479"/>
    <n v="4"/>
    <s v="WINTER15"/>
    <x v="3"/>
    <x v="0"/>
    <s v="Referral"/>
    <x v="1"/>
    <n v="458.63"/>
    <n v="458.63"/>
    <n v="458.63"/>
    <s v="Customer_903"/>
    <x v="0"/>
    <n v="44"/>
    <x v="5"/>
    <x v="0"/>
    <n v="0.15"/>
    <n v="68.794499999999999"/>
    <n v="321.041"/>
    <n v="321.041"/>
    <n v="389.83550000000002"/>
    <n v="68.794500000000028"/>
    <n v="1.2142857142857144"/>
  </r>
  <r>
    <x v="902"/>
    <n v="200902"/>
    <d v="2024-07-13T00:00:00"/>
    <d v="2024-07-13T00:00:00"/>
    <n v="2024"/>
    <x v="10"/>
    <s v="Saturday"/>
    <s v="C61162"/>
    <n v="61162"/>
    <s v="Monitor"/>
    <x v="0"/>
    <n v="4"/>
    <n v="180.25"/>
    <n v="180.25"/>
    <s v="813 Main St"/>
    <s v="813"/>
    <s v="Main St"/>
    <s v="Debit Card"/>
    <x v="0"/>
    <s v="Cancelled"/>
    <x v="1"/>
    <s v="TRK76712124"/>
    <s v="76712124"/>
    <n v="7"/>
    <m/>
    <x v="2"/>
    <x v="1"/>
    <s v="Facebook"/>
    <x v="3"/>
    <n v="721"/>
    <n v="721"/>
    <n v="721"/>
    <s v="Customer_904"/>
    <x v="1"/>
    <n v="21"/>
    <x v="2"/>
    <x v="0"/>
    <n v="0"/>
    <n v="0"/>
    <n v="126.175"/>
    <n v="504.7"/>
    <n v="721"/>
    <n v="216.3"/>
    <n v="1.4285714285714286"/>
  </r>
  <r>
    <x v="903"/>
    <n v="200903"/>
    <d v="2023-05-17T00:00:00"/>
    <d v="2023-05-17T00:00:00"/>
    <n v="2023"/>
    <x v="4"/>
    <s v="Wednesday"/>
    <s v="C80868"/>
    <n v="80868"/>
    <s v="Monitor"/>
    <x v="0"/>
    <n v="3"/>
    <n v="473.49"/>
    <n v="473.49"/>
    <s v="205 Main St"/>
    <s v="205"/>
    <s v="Main St"/>
    <s v="Credit Card"/>
    <x v="2"/>
    <s v="Pending"/>
    <x v="4"/>
    <s v="TRK56186636"/>
    <s v="56186636"/>
    <n v="7"/>
    <m/>
    <x v="2"/>
    <x v="1"/>
    <s v="Email"/>
    <x v="2"/>
    <n v="1420.47"/>
    <n v="1420.47"/>
    <n v="1420.47"/>
    <s v="Customer_905"/>
    <x v="1"/>
    <n v="27"/>
    <x v="3"/>
    <x v="0"/>
    <n v="0"/>
    <n v="0"/>
    <n v="331.44299999999998"/>
    <n v="994.32899999999995"/>
    <n v="1420.47"/>
    <n v="426.14100000000008"/>
    <n v="1.4285714285714286"/>
  </r>
  <r>
    <x v="904"/>
    <n v="200904"/>
    <d v="2025-02-05T00:00:00"/>
    <d v="2025-02-05T00:00:00"/>
    <n v="2025"/>
    <x v="2"/>
    <s v="Wednesday"/>
    <s v="C16693"/>
    <n v="16693"/>
    <s v="Monitor"/>
    <x v="0"/>
    <n v="4"/>
    <n v="237.43"/>
    <n v="237.43"/>
    <s v="262 Main St"/>
    <s v="262"/>
    <s v="Main St"/>
    <s v="Cash"/>
    <x v="4"/>
    <s v="Cancelled"/>
    <x v="1"/>
    <s v="TRK41146508"/>
    <s v="41146508"/>
    <n v="8"/>
    <s v="WINTER15"/>
    <x v="3"/>
    <x v="0"/>
    <s v="Referral"/>
    <x v="1"/>
    <n v="949.72"/>
    <n v="949.72"/>
    <n v="949.72"/>
    <s v="Customer_906"/>
    <x v="1"/>
    <n v="60"/>
    <x v="4"/>
    <x v="0"/>
    <n v="0.15"/>
    <n v="142.458"/>
    <n v="166.20099999999999"/>
    <n v="664.80399999999997"/>
    <n v="807.26200000000006"/>
    <n v="142.45800000000008"/>
    <n v="1.2142857142857144"/>
  </r>
  <r>
    <x v="905"/>
    <n v="200905"/>
    <d v="2023-11-23T00:00:00"/>
    <d v="2023-11-23T00:00:00"/>
    <n v="2023"/>
    <x v="7"/>
    <s v="Thursday"/>
    <s v="C67818"/>
    <n v="67818"/>
    <s v="Laptop"/>
    <x v="5"/>
    <n v="1"/>
    <n v="442.39"/>
    <n v="442.39"/>
    <s v="101 Main St"/>
    <s v="101"/>
    <s v="Main St"/>
    <s v="Gift Card"/>
    <x v="3"/>
    <s v="Pending"/>
    <x v="4"/>
    <s v="TRK81978113"/>
    <s v="81978113"/>
    <n v="6"/>
    <s v="FREESHIP"/>
    <x v="1"/>
    <x v="0"/>
    <s v="Facebook"/>
    <x v="3"/>
    <n v="442.39"/>
    <n v="442.39"/>
    <n v="442.39"/>
    <s v="Customer_907"/>
    <x v="0"/>
    <n v="39"/>
    <x v="3"/>
    <x v="0"/>
    <n v="0"/>
    <n v="0"/>
    <n v="309.67299999999994"/>
    <n v="309.67299999999994"/>
    <n v="442.39"/>
    <n v="132.71700000000004"/>
    <n v="1.4285714285714288"/>
  </r>
  <r>
    <x v="906"/>
    <n v="200906"/>
    <d v="2024-09-03T00:00:00"/>
    <d v="2024-09-03T00:00:00"/>
    <n v="2024"/>
    <x v="11"/>
    <s v="Tuesday"/>
    <s v="C49938"/>
    <n v="49938"/>
    <s v="Monitor"/>
    <x v="0"/>
    <n v="1"/>
    <n v="62.12"/>
    <n v="62.12"/>
    <s v="141 Main St"/>
    <s v="141"/>
    <s v="Main St"/>
    <s v="Cash"/>
    <x v="4"/>
    <s v="Returned"/>
    <x v="2"/>
    <s v="TRK80175572"/>
    <s v="80175572"/>
    <n v="2"/>
    <m/>
    <x v="2"/>
    <x v="1"/>
    <s v="Email"/>
    <x v="2"/>
    <n v="62.12"/>
    <n v="62.12"/>
    <n v="62.12"/>
    <s v="Customer_908"/>
    <x v="0"/>
    <n v="47"/>
    <x v="4"/>
    <x v="0"/>
    <n v="0"/>
    <n v="0"/>
    <n v="43.483999999999995"/>
    <n v="43.483999999999995"/>
    <n v="62.12"/>
    <n v="18.636000000000003"/>
    <n v="1.4285714285714286"/>
  </r>
  <r>
    <x v="907"/>
    <n v="200907"/>
    <d v="2024-08-04T00:00:00"/>
    <d v="2024-08-04T00:00:00"/>
    <n v="2024"/>
    <x v="1"/>
    <s v="Sunday"/>
    <s v="C90898"/>
    <n v="90898"/>
    <s v="Desk"/>
    <x v="6"/>
    <n v="5"/>
    <n v="298.39"/>
    <n v="298.39"/>
    <s v="583 Main St"/>
    <s v="583"/>
    <s v="Main St"/>
    <s v="Gift Card"/>
    <x v="3"/>
    <s v="Cancelled"/>
    <x v="1"/>
    <s v="TRK52935170"/>
    <s v="52935170"/>
    <n v="7"/>
    <s v="WINTER15"/>
    <x v="3"/>
    <x v="0"/>
    <s v="Referral"/>
    <x v="1"/>
    <n v="1491.95"/>
    <n v="1491.95"/>
    <n v="1491.9499999999998"/>
    <s v="Customer_909"/>
    <x v="0"/>
    <n v="30"/>
    <x v="0"/>
    <x v="1"/>
    <n v="0.15"/>
    <n v="223.79249999999999"/>
    <n v="208.87299999999999"/>
    <n v="1044.365"/>
    <n v="1268.1574999999998"/>
    <n v="223.79249999999979"/>
    <n v="1.2142857142857142"/>
  </r>
  <r>
    <x v="908"/>
    <n v="200908"/>
    <d v="2025-05-06T00:00:00"/>
    <d v="2025-05-06T00:00:00"/>
    <n v="2025"/>
    <x v="4"/>
    <s v="Tuesday"/>
    <s v="C35117"/>
    <n v="35117"/>
    <s v="Desk"/>
    <x v="6"/>
    <n v="2"/>
    <n v="697.93"/>
    <n v="697.93"/>
    <s v="332 Main St"/>
    <s v="332"/>
    <s v="Main St"/>
    <s v="Credit Card"/>
    <x v="2"/>
    <s v="Cancelled"/>
    <x v="1"/>
    <s v="TRK27155709"/>
    <s v="27155709"/>
    <n v="2"/>
    <s v="SAVE10"/>
    <x v="0"/>
    <x v="0"/>
    <s v="Google"/>
    <x v="4"/>
    <n v="1395.86"/>
    <n v="1395.86"/>
    <n v="1395.86"/>
    <s v="Customer_910"/>
    <x v="1"/>
    <n v="56"/>
    <x v="1"/>
    <x v="1"/>
    <n v="0.1"/>
    <n v="139.58599999999998"/>
    <n v="488.55099999999993"/>
    <n v="977.10199999999986"/>
    <n v="1256.2739999999999"/>
    <n v="279.17200000000003"/>
    <n v="1.2857142857142858"/>
  </r>
  <r>
    <x v="909"/>
    <n v="200909"/>
    <d v="2024-05-27T00:00:00"/>
    <d v="2024-05-27T00:00:00"/>
    <n v="2024"/>
    <x v="4"/>
    <s v="Monday"/>
    <s v="C60203"/>
    <n v="60203"/>
    <s v="Tablet"/>
    <x v="2"/>
    <n v="2"/>
    <n v="291.85000000000002"/>
    <n v="291.85000000000002"/>
    <s v="569 Main St"/>
    <s v="569"/>
    <s v="Main St"/>
    <s v="Cash"/>
    <x v="4"/>
    <s v="Shipped"/>
    <x v="0"/>
    <s v="TRK76525279"/>
    <s v="76525279"/>
    <n v="5"/>
    <s v="FREESHIP"/>
    <x v="1"/>
    <x v="0"/>
    <s v="Instagram"/>
    <x v="0"/>
    <n v="583.70000000000005"/>
    <n v="583.70000000000005"/>
    <n v="583.70000000000005"/>
    <s v="Customer_911"/>
    <x v="0"/>
    <n v="39"/>
    <x v="5"/>
    <x v="0"/>
    <n v="0"/>
    <n v="0"/>
    <n v="204.29500000000002"/>
    <n v="408.59000000000003"/>
    <n v="583.70000000000005"/>
    <n v="175.11"/>
    <n v="1.4285714285714286"/>
  </r>
  <r>
    <x v="910"/>
    <n v="200910"/>
    <d v="2024-05-31T00:00:00"/>
    <d v="2024-05-31T00:00:00"/>
    <n v="2024"/>
    <x v="4"/>
    <s v="Friday"/>
    <s v="C36174"/>
    <n v="36174"/>
    <s v="Printer"/>
    <x v="4"/>
    <n v="3"/>
    <n v="308.98"/>
    <n v="308.98"/>
    <s v="348 Main St"/>
    <s v="348"/>
    <s v="Main St"/>
    <s v="Cash"/>
    <x v="4"/>
    <s v="Delivered"/>
    <x v="3"/>
    <s v="TRK26397548"/>
    <s v="26397548"/>
    <n v="3"/>
    <s v="SAVE10"/>
    <x v="0"/>
    <x v="0"/>
    <s v="Instagram"/>
    <x v="0"/>
    <n v="926.94"/>
    <n v="926.94"/>
    <n v="926.94"/>
    <s v="Customer_912"/>
    <x v="1"/>
    <n v="19"/>
    <x v="4"/>
    <x v="0"/>
    <n v="0.1"/>
    <n v="92.694000000000017"/>
    <n v="216.286"/>
    <n v="648.85799999999995"/>
    <n v="834.24600000000009"/>
    <n v="185.38800000000015"/>
    <n v="1.285714285714286"/>
  </r>
  <r>
    <x v="911"/>
    <n v="200911"/>
    <d v="2024-08-13T00:00:00"/>
    <d v="2024-08-13T00:00:00"/>
    <n v="2024"/>
    <x v="1"/>
    <s v="Tuesday"/>
    <s v="C80872"/>
    <n v="80872"/>
    <s v="Desk"/>
    <x v="6"/>
    <n v="5"/>
    <n v="396.86"/>
    <n v="396.86"/>
    <s v="593 Main St"/>
    <s v="593"/>
    <s v="Main St"/>
    <s v="Cash"/>
    <x v="4"/>
    <s v="Cancelled"/>
    <x v="1"/>
    <s v="TRK43967487"/>
    <s v="43967487"/>
    <n v="9"/>
    <s v="SAVE10"/>
    <x v="0"/>
    <x v="0"/>
    <s v="Instagram"/>
    <x v="0"/>
    <n v="1984.3"/>
    <n v="1984.3"/>
    <n v="1984.3000000000002"/>
    <s v="Customer_913"/>
    <x v="0"/>
    <n v="27"/>
    <x v="2"/>
    <x v="1"/>
    <n v="0.1"/>
    <n v="198.43"/>
    <n v="277.80199999999996"/>
    <n v="1389.0099999999998"/>
    <n v="1785.8700000000001"/>
    <n v="396.86000000000035"/>
    <n v="1.285714285714286"/>
  </r>
  <r>
    <x v="912"/>
    <n v="200912"/>
    <d v="2024-01-22T00:00:00"/>
    <d v="2024-01-22T00:00:00"/>
    <n v="2024"/>
    <x v="0"/>
    <s v="Monday"/>
    <s v="C67604"/>
    <n v="67604"/>
    <s v="Desk"/>
    <x v="6"/>
    <n v="2"/>
    <n v="139.69"/>
    <n v="139.69"/>
    <s v="318 Main St"/>
    <s v="318"/>
    <s v="Main St"/>
    <s v="Online"/>
    <x v="1"/>
    <s v="Returned"/>
    <x v="2"/>
    <s v="TRK85545920"/>
    <s v="85545920"/>
    <n v="7"/>
    <s v="FREESHIP"/>
    <x v="1"/>
    <x v="0"/>
    <s v="Email"/>
    <x v="2"/>
    <n v="279.38"/>
    <n v="279.38"/>
    <n v="279.38"/>
    <s v="Customer_914"/>
    <x v="0"/>
    <n v="39"/>
    <x v="5"/>
    <x v="1"/>
    <n v="0"/>
    <n v="0"/>
    <n v="97.782999999999987"/>
    <n v="195.56599999999997"/>
    <n v="279.38"/>
    <n v="83.814000000000021"/>
    <n v="1.4285714285714288"/>
  </r>
  <r>
    <x v="913"/>
    <n v="200913"/>
    <d v="2023-02-16T00:00:00"/>
    <d v="2023-02-16T00:00:00"/>
    <n v="2023"/>
    <x v="2"/>
    <s v="Thursday"/>
    <s v="C45599"/>
    <n v="45599"/>
    <s v="Printer"/>
    <x v="4"/>
    <n v="5"/>
    <n v="475.95"/>
    <n v="475.95"/>
    <s v="505 Main St"/>
    <s v="505"/>
    <s v="Main St"/>
    <s v="Credit Card"/>
    <x v="2"/>
    <s v="Returned"/>
    <x v="2"/>
    <s v="TRK62277685"/>
    <s v="62277685"/>
    <n v="8"/>
    <s v="WINTER15"/>
    <x v="3"/>
    <x v="0"/>
    <s v="Facebook"/>
    <x v="3"/>
    <n v="2379.75"/>
    <n v="2379.75"/>
    <n v="2379.75"/>
    <s v="Customer_915"/>
    <x v="1"/>
    <n v="31"/>
    <x v="5"/>
    <x v="0"/>
    <n v="0.15"/>
    <n v="356.96249999999998"/>
    <n v="333.16499999999996"/>
    <n v="1665.8249999999998"/>
    <n v="2022.7874999999999"/>
    <n v="356.96250000000009"/>
    <n v="1.2142857142857144"/>
  </r>
  <r>
    <x v="914"/>
    <n v="200914"/>
    <d v="2025-02-10T00:00:00"/>
    <d v="2025-02-10T00:00:00"/>
    <n v="2025"/>
    <x v="2"/>
    <s v="Monday"/>
    <s v="C70352"/>
    <n v="70352"/>
    <s v="Desk"/>
    <x v="6"/>
    <n v="1"/>
    <n v="626.6"/>
    <n v="626.6"/>
    <s v="955 Main St"/>
    <s v="955"/>
    <s v="Main St"/>
    <s v="Gift Card"/>
    <x v="3"/>
    <s v="Returned"/>
    <x v="2"/>
    <s v="TRK51589589"/>
    <s v="51589589"/>
    <n v="4"/>
    <s v="WINTER15"/>
    <x v="3"/>
    <x v="0"/>
    <s v="Facebook"/>
    <x v="3"/>
    <n v="626.6"/>
    <n v="626.6"/>
    <n v="626.6"/>
    <s v="Customer_916"/>
    <x v="0"/>
    <n v="39"/>
    <x v="1"/>
    <x v="1"/>
    <n v="0.15"/>
    <n v="93.99"/>
    <n v="438.62"/>
    <n v="438.62"/>
    <n v="532.61"/>
    <n v="93.990000000000009"/>
    <n v="1.2142857142857144"/>
  </r>
  <r>
    <x v="915"/>
    <n v="200915"/>
    <d v="2024-02-16T00:00:00"/>
    <d v="2024-02-16T00:00:00"/>
    <n v="2024"/>
    <x v="2"/>
    <s v="Friday"/>
    <s v="C20643"/>
    <n v="20643"/>
    <s v="Laptop"/>
    <x v="5"/>
    <n v="4"/>
    <n v="502.99"/>
    <n v="502.99"/>
    <s v="939 Main St"/>
    <s v="939"/>
    <s v="Main St"/>
    <s v="Debit Card"/>
    <x v="0"/>
    <s v="Shipped"/>
    <x v="0"/>
    <s v="TRK30736692"/>
    <s v="30736692"/>
    <n v="4"/>
    <s v="WINTER15"/>
    <x v="3"/>
    <x v="0"/>
    <s v="Referral"/>
    <x v="1"/>
    <n v="2011.96"/>
    <n v="2011.96"/>
    <n v="2011.96"/>
    <s v="Customer_917"/>
    <x v="0"/>
    <n v="26"/>
    <x v="0"/>
    <x v="0"/>
    <n v="0.15"/>
    <n v="301.79399999999998"/>
    <n v="352.09299999999996"/>
    <n v="1408.3719999999998"/>
    <n v="1710.1660000000002"/>
    <n v="301.79400000000032"/>
    <n v="1.2142857142857146"/>
  </r>
  <r>
    <x v="916"/>
    <n v="200916"/>
    <d v="2024-06-21T00:00:00"/>
    <d v="2024-06-21T00:00:00"/>
    <n v="2024"/>
    <x v="5"/>
    <s v="Friday"/>
    <s v="C35669"/>
    <n v="35669"/>
    <s v="Printer"/>
    <x v="4"/>
    <n v="5"/>
    <n v="578.83000000000004"/>
    <n v="578.83000000000004"/>
    <s v="165 Main St"/>
    <s v="165"/>
    <s v="Main St"/>
    <s v="Cash"/>
    <x v="4"/>
    <s v="Returned"/>
    <x v="2"/>
    <s v="TRK13928455"/>
    <s v="13928455"/>
    <n v="6"/>
    <m/>
    <x v="2"/>
    <x v="1"/>
    <s v="Referral"/>
    <x v="1"/>
    <n v="2894.15"/>
    <n v="2894.15"/>
    <n v="2894.15"/>
    <s v="Customer_918"/>
    <x v="1"/>
    <n v="56"/>
    <x v="0"/>
    <x v="0"/>
    <n v="0"/>
    <n v="0"/>
    <n v="405.18099999999998"/>
    <n v="2025.905"/>
    <n v="2894.15"/>
    <n v="868.24500000000012"/>
    <n v="1.4285714285714286"/>
  </r>
  <r>
    <x v="917"/>
    <n v="200917"/>
    <d v="2025-01-20T00:00:00"/>
    <d v="2025-01-20T00:00:00"/>
    <n v="2025"/>
    <x v="0"/>
    <s v="Monday"/>
    <s v="C65524"/>
    <n v="65524"/>
    <s v="Laptop"/>
    <x v="5"/>
    <n v="5"/>
    <n v="383.82"/>
    <n v="383.82"/>
    <s v="836 Main St"/>
    <s v="836"/>
    <s v="Main St"/>
    <s v="Credit Card"/>
    <x v="2"/>
    <s v="Returned"/>
    <x v="2"/>
    <s v="TRK19315310"/>
    <s v="19315310"/>
    <n v="7"/>
    <s v="FREESHIP"/>
    <x v="1"/>
    <x v="0"/>
    <s v="Google"/>
    <x v="4"/>
    <n v="1919.1"/>
    <n v="1919.1"/>
    <n v="1919.1"/>
    <s v="Customer_919"/>
    <x v="1"/>
    <n v="58"/>
    <x v="5"/>
    <x v="0"/>
    <n v="0"/>
    <n v="0"/>
    <n v="268.67399999999998"/>
    <n v="1343.37"/>
    <n v="1919.1"/>
    <n v="575.73"/>
    <n v="1.4285714285714286"/>
  </r>
  <r>
    <x v="918"/>
    <n v="200918"/>
    <d v="2025-06-24T00:00:00"/>
    <d v="2025-06-24T00:00:00"/>
    <n v="2025"/>
    <x v="5"/>
    <s v="Tuesday"/>
    <s v="C74359"/>
    <n v="74359"/>
    <s v="Laptop"/>
    <x v="5"/>
    <n v="5"/>
    <n v="368.25"/>
    <n v="368.25"/>
    <s v="706 Main St"/>
    <s v="706"/>
    <s v="Main St"/>
    <s v="Online"/>
    <x v="1"/>
    <s v="Delivered"/>
    <x v="3"/>
    <s v="TRK18250450"/>
    <s v="18250450"/>
    <n v="5"/>
    <m/>
    <x v="2"/>
    <x v="1"/>
    <s v="Instagram"/>
    <x v="0"/>
    <n v="1841.25"/>
    <n v="1841.25"/>
    <n v="1841.25"/>
    <s v="Customer_920"/>
    <x v="1"/>
    <n v="27"/>
    <x v="2"/>
    <x v="0"/>
    <n v="0"/>
    <n v="0"/>
    <n v="257.77499999999998"/>
    <n v="1288.875"/>
    <n v="1841.25"/>
    <n v="552.375"/>
    <n v="1.4285714285714286"/>
  </r>
  <r>
    <x v="919"/>
    <n v="200919"/>
    <d v="2025-02-07T00:00:00"/>
    <d v="2025-02-07T00:00:00"/>
    <n v="2025"/>
    <x v="2"/>
    <s v="Friday"/>
    <s v="C92086"/>
    <n v="92086"/>
    <s v="Printer"/>
    <x v="4"/>
    <n v="2"/>
    <n v="374.6"/>
    <n v="374.6"/>
    <s v="187 Main St"/>
    <s v="187"/>
    <s v="Main St"/>
    <s v="Online"/>
    <x v="1"/>
    <s v="Shipped"/>
    <x v="0"/>
    <s v="TRK23357668"/>
    <s v="23357668"/>
    <n v="3"/>
    <s v="FREESHIP"/>
    <x v="1"/>
    <x v="0"/>
    <s v="Referral"/>
    <x v="1"/>
    <n v="749.2"/>
    <n v="749.2"/>
    <n v="749.2"/>
    <s v="Customer_921"/>
    <x v="0"/>
    <n v="30"/>
    <x v="0"/>
    <x v="0"/>
    <n v="0"/>
    <n v="0"/>
    <n v="262.22000000000003"/>
    <n v="524.44000000000005"/>
    <n v="749.2"/>
    <n v="224.76"/>
    <n v="1.4285714285714286"/>
  </r>
  <r>
    <x v="920"/>
    <n v="200920"/>
    <d v="2025-03-12T00:00:00"/>
    <d v="2025-03-12T00:00:00"/>
    <n v="2025"/>
    <x v="9"/>
    <s v="Wednesday"/>
    <s v="C26137"/>
    <n v="26137"/>
    <s v="Tablet"/>
    <x v="2"/>
    <n v="2"/>
    <n v="428.09"/>
    <n v="428.09"/>
    <s v="978 Main St"/>
    <s v="978"/>
    <s v="Main St"/>
    <s v="Credit Card"/>
    <x v="2"/>
    <s v="Returned"/>
    <x v="2"/>
    <s v="TRK98110407"/>
    <s v="98110407"/>
    <n v="6"/>
    <m/>
    <x v="2"/>
    <x v="1"/>
    <s v="Instagram"/>
    <x v="0"/>
    <n v="856.18"/>
    <n v="856.18"/>
    <n v="856.18"/>
    <s v="Customer_922"/>
    <x v="1"/>
    <n v="25"/>
    <x v="0"/>
    <x v="0"/>
    <n v="0"/>
    <n v="0"/>
    <n v="299.66299999999995"/>
    <n v="599.32599999999991"/>
    <n v="856.18"/>
    <n v="256.85400000000004"/>
    <n v="1.4285714285714286"/>
  </r>
  <r>
    <x v="921"/>
    <n v="200921"/>
    <d v="2023-07-24T00:00:00"/>
    <d v="2023-07-24T00:00:00"/>
    <n v="2023"/>
    <x v="10"/>
    <s v="Monday"/>
    <s v="C90573"/>
    <n v="90573"/>
    <s v="Tablet"/>
    <x v="2"/>
    <n v="1"/>
    <n v="438.93"/>
    <n v="438.93"/>
    <s v="144 Main St"/>
    <s v="144"/>
    <s v="Main St"/>
    <s v="Gift Card"/>
    <x v="3"/>
    <s v="Cancelled"/>
    <x v="1"/>
    <s v="TRK90075720"/>
    <s v="90075720"/>
    <n v="3"/>
    <s v="SAVE10"/>
    <x v="0"/>
    <x v="0"/>
    <s v="Referral"/>
    <x v="1"/>
    <n v="438.93"/>
    <n v="438.93"/>
    <n v="438.93"/>
    <s v="Customer_923"/>
    <x v="1"/>
    <n v="20"/>
    <x v="1"/>
    <x v="0"/>
    <n v="0.1"/>
    <n v="43.893000000000001"/>
    <n v="307.25099999999998"/>
    <n v="307.25099999999998"/>
    <n v="395.03700000000003"/>
    <n v="87.786000000000058"/>
    <n v="1.285714285714286"/>
  </r>
  <r>
    <x v="922"/>
    <n v="200922"/>
    <d v="2024-06-17T00:00:00"/>
    <d v="2024-06-17T00:00:00"/>
    <n v="2024"/>
    <x v="5"/>
    <s v="Monday"/>
    <s v="C81857"/>
    <n v="81857"/>
    <s v="Desk"/>
    <x v="6"/>
    <n v="2"/>
    <n v="563.82000000000005"/>
    <n v="563.82000000000005"/>
    <s v="487 Main St"/>
    <s v="487"/>
    <s v="Main St"/>
    <s v="Credit Card"/>
    <x v="2"/>
    <s v="Pending"/>
    <x v="4"/>
    <s v="TRK79737732"/>
    <s v="79737732"/>
    <n v="3"/>
    <m/>
    <x v="2"/>
    <x v="1"/>
    <s v="Instagram"/>
    <x v="0"/>
    <n v="1127.6400000000001"/>
    <n v="1127.6400000000001"/>
    <n v="1127.6400000000001"/>
    <s v="Customer_924"/>
    <x v="1"/>
    <n v="36"/>
    <x v="4"/>
    <x v="1"/>
    <n v="0"/>
    <n v="0"/>
    <n v="394.67400000000004"/>
    <n v="789.34800000000007"/>
    <n v="1127.6400000000001"/>
    <n v="338.29200000000003"/>
    <n v="1.4285714285714286"/>
  </r>
  <r>
    <x v="923"/>
    <n v="200923"/>
    <d v="2023-02-11T00:00:00"/>
    <d v="2023-02-11T00:00:00"/>
    <n v="2023"/>
    <x v="2"/>
    <s v="Saturday"/>
    <s v="C91582"/>
    <n v="91582"/>
    <s v="Printer"/>
    <x v="4"/>
    <n v="3"/>
    <n v="649.92999999999995"/>
    <n v="649.92999999999995"/>
    <s v="836 Main St"/>
    <s v="836"/>
    <s v="Main St"/>
    <s v="Credit Card"/>
    <x v="2"/>
    <s v="Pending"/>
    <x v="4"/>
    <s v="TRK99938245"/>
    <s v="99938245"/>
    <n v="7"/>
    <s v="WINTER15"/>
    <x v="3"/>
    <x v="0"/>
    <s v="Facebook"/>
    <x v="3"/>
    <n v="1949.79"/>
    <n v="1949.79"/>
    <n v="1949.79"/>
    <s v="Customer_925"/>
    <x v="0"/>
    <n v="58"/>
    <x v="4"/>
    <x v="0"/>
    <n v="0.15"/>
    <n v="292.46850000000001"/>
    <n v="454.95099999999991"/>
    <n v="1364.8529999999996"/>
    <n v="1657.3215"/>
    <n v="292.4685000000004"/>
    <n v="1.2142857142857146"/>
  </r>
  <r>
    <x v="924"/>
    <n v="200924"/>
    <d v="2025-03-22T00:00:00"/>
    <d v="2025-03-22T00:00:00"/>
    <n v="2025"/>
    <x v="9"/>
    <s v="Saturday"/>
    <s v="C81319"/>
    <n v="81319"/>
    <s v="Printer"/>
    <x v="4"/>
    <n v="5"/>
    <n v="268.43"/>
    <n v="268.43"/>
    <s v="991 Main St"/>
    <s v="991"/>
    <s v="Main St"/>
    <s v="Cash"/>
    <x v="4"/>
    <s v="Returned"/>
    <x v="2"/>
    <s v="TRK55330558"/>
    <s v="55330558"/>
    <n v="5"/>
    <s v="SAVE10"/>
    <x v="0"/>
    <x v="0"/>
    <s v="Email"/>
    <x v="2"/>
    <n v="1342.15"/>
    <n v="1342.15"/>
    <n v="1342.15"/>
    <s v="Customer_926"/>
    <x v="0"/>
    <n v="49"/>
    <x v="5"/>
    <x v="0"/>
    <n v="0.1"/>
    <n v="134.215"/>
    <n v="187.90099999999998"/>
    <n v="939.50499999999988"/>
    <n v="1207.9350000000002"/>
    <n v="268.43000000000029"/>
    <n v="1.285714285714286"/>
  </r>
  <r>
    <x v="925"/>
    <n v="200925"/>
    <d v="2024-12-20T00:00:00"/>
    <d v="2024-12-20T00:00:00"/>
    <n v="2024"/>
    <x v="8"/>
    <s v="Friday"/>
    <s v="C78500"/>
    <n v="78500"/>
    <s v="Monitor"/>
    <x v="0"/>
    <n v="5"/>
    <n v="502.47"/>
    <n v="502.47"/>
    <s v="304 Main St"/>
    <s v="304"/>
    <s v="Main St"/>
    <s v="Online"/>
    <x v="1"/>
    <s v="Shipped"/>
    <x v="0"/>
    <s v="TRK97460884"/>
    <s v="97460884"/>
    <n v="10"/>
    <s v="WINTER15"/>
    <x v="3"/>
    <x v="0"/>
    <s v="Email"/>
    <x v="2"/>
    <n v="2512.35"/>
    <n v="2512.35"/>
    <n v="2512.3500000000004"/>
    <s v="Customer_927"/>
    <x v="1"/>
    <n v="43"/>
    <x v="4"/>
    <x v="0"/>
    <n v="0.15"/>
    <n v="376.85249999999996"/>
    <n v="351.72899999999998"/>
    <n v="1758.645"/>
    <n v="2135.4975000000004"/>
    <n v="376.85250000000042"/>
    <n v="1.2142857142857146"/>
  </r>
  <r>
    <x v="926"/>
    <n v="200926"/>
    <d v="2024-03-20T00:00:00"/>
    <d v="2024-03-20T00:00:00"/>
    <n v="2024"/>
    <x v="9"/>
    <s v="Wednesday"/>
    <s v="C67533"/>
    <n v="67533"/>
    <s v="Desk"/>
    <x v="6"/>
    <n v="1"/>
    <n v="26.95"/>
    <n v="26.95"/>
    <s v="672 Main St"/>
    <s v="672"/>
    <s v="Main St"/>
    <s v="Cash"/>
    <x v="4"/>
    <s v="Delivered"/>
    <x v="3"/>
    <s v="TRK14566395"/>
    <s v="14566395"/>
    <n v="1"/>
    <s v="WINTER15"/>
    <x v="3"/>
    <x v="0"/>
    <s v="Email"/>
    <x v="2"/>
    <n v="26.95"/>
    <n v="26.95"/>
    <n v="26.95"/>
    <s v="Customer_928"/>
    <x v="1"/>
    <n v="32"/>
    <x v="3"/>
    <x v="1"/>
    <n v="0.15"/>
    <n v="4.0424999999999995"/>
    <n v="18.864999999999998"/>
    <n v="18.864999999999998"/>
    <n v="22.907499999999999"/>
    <n v="4.0425000000000004"/>
    <n v="1.2142857142857144"/>
  </r>
  <r>
    <x v="927"/>
    <n v="200927"/>
    <d v="2023-02-14T00:00:00"/>
    <d v="2023-02-14T00:00:00"/>
    <n v="2023"/>
    <x v="2"/>
    <s v="Tuesday"/>
    <s v="C35566"/>
    <n v="35566"/>
    <s v="Laptop"/>
    <x v="5"/>
    <n v="4"/>
    <n v="64.69"/>
    <n v="64.69"/>
    <s v="638 Main St"/>
    <s v="638"/>
    <s v="Main St"/>
    <s v="Debit Card"/>
    <x v="0"/>
    <s v="Shipped"/>
    <x v="0"/>
    <s v="TRK10003020"/>
    <s v="10003020"/>
    <n v="7"/>
    <s v="WINTER15"/>
    <x v="3"/>
    <x v="0"/>
    <s v="Google"/>
    <x v="4"/>
    <n v="258.76"/>
    <n v="258.76"/>
    <n v="258.76"/>
    <s v="Customer_929"/>
    <x v="0"/>
    <n v="42"/>
    <x v="2"/>
    <x v="0"/>
    <n v="0.15"/>
    <n v="38.814"/>
    <n v="45.282999999999994"/>
    <n v="181.13199999999998"/>
    <n v="219.946"/>
    <n v="38.814000000000021"/>
    <n v="1.2142857142857144"/>
  </r>
  <r>
    <x v="928"/>
    <n v="200928"/>
    <d v="2024-05-09T00:00:00"/>
    <d v="2024-05-09T00:00:00"/>
    <n v="2024"/>
    <x v="4"/>
    <s v="Thursday"/>
    <s v="C77166"/>
    <n v="77166"/>
    <s v="Laptop"/>
    <x v="5"/>
    <n v="3"/>
    <n v="247.11"/>
    <n v="247.11"/>
    <s v="821 Main St"/>
    <s v="821"/>
    <s v="Main St"/>
    <s v="Debit Card"/>
    <x v="0"/>
    <s v="Returned"/>
    <x v="2"/>
    <s v="TRK18896595"/>
    <s v="18896595"/>
    <n v="3"/>
    <s v="WINTER15"/>
    <x v="3"/>
    <x v="0"/>
    <s v="Referral"/>
    <x v="1"/>
    <n v="741.33"/>
    <n v="741.33"/>
    <n v="741.33"/>
    <s v="Customer_930"/>
    <x v="1"/>
    <n v="48"/>
    <x v="5"/>
    <x v="0"/>
    <n v="0.15"/>
    <n v="111.1995"/>
    <n v="172.977"/>
    <n v="518.93100000000004"/>
    <n v="630.13049999999998"/>
    <n v="111.19949999999994"/>
    <n v="1.2142857142857142"/>
  </r>
  <r>
    <x v="929"/>
    <n v="200929"/>
    <d v="2024-10-16T00:00:00"/>
    <d v="2024-10-16T00:00:00"/>
    <n v="2024"/>
    <x v="3"/>
    <s v="Wednesday"/>
    <s v="C67936"/>
    <n v="67936"/>
    <s v="Tablet"/>
    <x v="2"/>
    <n v="2"/>
    <n v="536.25"/>
    <n v="536.25"/>
    <s v="553 Main St"/>
    <s v="553"/>
    <s v="Main St"/>
    <s v="Debit Card"/>
    <x v="0"/>
    <s v="Pending"/>
    <x v="4"/>
    <s v="TRK71803414"/>
    <s v="71803414"/>
    <n v="3"/>
    <m/>
    <x v="2"/>
    <x v="1"/>
    <s v="Email"/>
    <x v="2"/>
    <n v="1072.5"/>
    <n v="1072.5"/>
    <n v="1072.5"/>
    <s v="Customer_931"/>
    <x v="1"/>
    <n v="57"/>
    <x v="2"/>
    <x v="0"/>
    <n v="0"/>
    <n v="0"/>
    <n v="375.375"/>
    <n v="750.75"/>
    <n v="1072.5"/>
    <n v="321.75"/>
    <n v="1.4285714285714286"/>
  </r>
  <r>
    <x v="930"/>
    <n v="200930"/>
    <d v="2024-12-16T00:00:00"/>
    <d v="2024-12-16T00:00:00"/>
    <n v="2024"/>
    <x v="8"/>
    <s v="Monday"/>
    <s v="C59554"/>
    <n v="59554"/>
    <s v="Phone"/>
    <x v="1"/>
    <n v="2"/>
    <n v="456.04"/>
    <n v="456.04"/>
    <s v="382 Main St"/>
    <s v="382"/>
    <s v="Main St"/>
    <s v="Debit Card"/>
    <x v="0"/>
    <s v="Returned"/>
    <x v="2"/>
    <s v="TRK28182447"/>
    <s v="28182447"/>
    <n v="4"/>
    <s v="FREESHIP"/>
    <x v="1"/>
    <x v="0"/>
    <s v="Email"/>
    <x v="2"/>
    <n v="912.08"/>
    <n v="912.08"/>
    <n v="912.08"/>
    <s v="Customer_932"/>
    <x v="0"/>
    <n v="44"/>
    <x v="1"/>
    <x v="0"/>
    <n v="0"/>
    <n v="0"/>
    <n v="319.22800000000001"/>
    <n v="638.45600000000002"/>
    <n v="912.08"/>
    <n v="273.62400000000002"/>
    <n v="1.4285714285714286"/>
  </r>
  <r>
    <x v="931"/>
    <n v="200931"/>
    <d v="2024-01-01T00:00:00"/>
    <d v="2024-01-01T00:00:00"/>
    <n v="2024"/>
    <x v="0"/>
    <s v="Monday"/>
    <s v="C14005"/>
    <n v="14005"/>
    <s v="Printer"/>
    <x v="4"/>
    <n v="2"/>
    <n v="40.229999999999997"/>
    <n v="40.229999999999997"/>
    <s v="623 Main St"/>
    <s v="623"/>
    <s v="Main St"/>
    <s v="Credit Card"/>
    <x v="2"/>
    <s v="Cancelled"/>
    <x v="1"/>
    <s v="TRK87567926"/>
    <s v="87567926"/>
    <n v="4"/>
    <s v="SAVE10"/>
    <x v="0"/>
    <x v="0"/>
    <s v="Google"/>
    <x v="4"/>
    <n v="80.459999999999994"/>
    <n v="80.459999999999994"/>
    <n v="80.459999999999994"/>
    <s v="Customer_933"/>
    <x v="1"/>
    <n v="21"/>
    <x v="3"/>
    <x v="0"/>
    <n v="0.1"/>
    <n v="8.0459999999999994"/>
    <n v="28.160999999999994"/>
    <n v="56.321999999999989"/>
    <n v="72.413999999999987"/>
    <n v="16.091999999999999"/>
    <n v="1.2857142857142858"/>
  </r>
  <r>
    <x v="932"/>
    <n v="200932"/>
    <d v="2023-03-26T00:00:00"/>
    <d v="2023-03-26T00:00:00"/>
    <n v="2023"/>
    <x v="9"/>
    <s v="Sunday"/>
    <s v="C26118"/>
    <n v="26118"/>
    <s v="Laptop"/>
    <x v="5"/>
    <n v="2"/>
    <n v="72.39"/>
    <n v="72.39"/>
    <s v="168 Main St"/>
    <s v="168"/>
    <s v="Main St"/>
    <s v="Online"/>
    <x v="1"/>
    <s v="Delivered"/>
    <x v="3"/>
    <s v="TRK15334251"/>
    <s v="15334251"/>
    <n v="7"/>
    <s v="WINTER15"/>
    <x v="3"/>
    <x v="0"/>
    <s v="Instagram"/>
    <x v="0"/>
    <n v="144.78"/>
    <n v="144.78"/>
    <n v="144.78"/>
    <s v="Customer_934"/>
    <x v="1"/>
    <n v="23"/>
    <x v="2"/>
    <x v="0"/>
    <n v="0.15"/>
    <n v="21.716999999999999"/>
    <n v="50.672999999999995"/>
    <n v="101.34599999999999"/>
    <n v="123.063"/>
    <n v="21.717000000000013"/>
    <n v="1.2142857142857144"/>
  </r>
  <r>
    <x v="933"/>
    <n v="200933"/>
    <d v="2023-01-26T00:00:00"/>
    <d v="2023-01-26T00:00:00"/>
    <n v="2023"/>
    <x v="0"/>
    <s v="Thursday"/>
    <s v="C59685"/>
    <n v="59685"/>
    <s v="Monitor"/>
    <x v="0"/>
    <n v="2"/>
    <n v="394.16"/>
    <n v="394.16"/>
    <s v="255 Main St"/>
    <s v="255"/>
    <s v="Main St"/>
    <s v="Online"/>
    <x v="1"/>
    <s v="Shipped"/>
    <x v="0"/>
    <s v="TRK43718093"/>
    <s v="43718093"/>
    <n v="2"/>
    <m/>
    <x v="2"/>
    <x v="1"/>
    <s v="Referral"/>
    <x v="1"/>
    <n v="788.32"/>
    <n v="788.32"/>
    <n v="788.32"/>
    <s v="Customer_935"/>
    <x v="0"/>
    <n v="58"/>
    <x v="1"/>
    <x v="0"/>
    <n v="0"/>
    <n v="0"/>
    <n v="275.91199999999998"/>
    <n v="551.82399999999996"/>
    <n v="788.32"/>
    <n v="236.49600000000009"/>
    <n v="1.4285714285714288"/>
  </r>
  <r>
    <x v="934"/>
    <n v="200934"/>
    <d v="2025-06-01T00:00:00"/>
    <d v="2025-06-01T00:00:00"/>
    <n v="2025"/>
    <x v="5"/>
    <s v="Sunday"/>
    <s v="C40304"/>
    <n v="40304"/>
    <s v="Laptop"/>
    <x v="5"/>
    <n v="4"/>
    <n v="119.84"/>
    <n v="119.84"/>
    <s v="692 Main St"/>
    <s v="692"/>
    <s v="Main St"/>
    <s v="Gift Card"/>
    <x v="3"/>
    <s v="Shipped"/>
    <x v="0"/>
    <s v="TRK85790948"/>
    <s v="85790948"/>
    <n v="8"/>
    <s v="FREESHIP"/>
    <x v="1"/>
    <x v="0"/>
    <s v="Referral"/>
    <x v="1"/>
    <n v="479.36"/>
    <n v="479.36"/>
    <n v="479.36"/>
    <s v="Customer_936"/>
    <x v="1"/>
    <n v="36"/>
    <x v="4"/>
    <x v="0"/>
    <n v="0"/>
    <n v="0"/>
    <n v="83.887999999999991"/>
    <n v="335.55199999999996"/>
    <n v="479.36"/>
    <n v="143.80800000000005"/>
    <n v="1.4285714285714288"/>
  </r>
  <r>
    <x v="935"/>
    <n v="200935"/>
    <d v="2023-11-24T00:00:00"/>
    <d v="2023-11-24T00:00:00"/>
    <n v="2023"/>
    <x v="7"/>
    <s v="Friday"/>
    <s v="C39593"/>
    <n v="39593"/>
    <s v="Phone"/>
    <x v="1"/>
    <n v="3"/>
    <n v="692.71"/>
    <n v="692.71"/>
    <s v="398 Main St"/>
    <s v="398"/>
    <s v="Main St"/>
    <s v="Credit Card"/>
    <x v="2"/>
    <s v="Delivered"/>
    <x v="3"/>
    <s v="TRK62405253"/>
    <s v="62405253"/>
    <n v="3"/>
    <s v="FREESHIP"/>
    <x v="1"/>
    <x v="0"/>
    <s v="Instagram"/>
    <x v="0"/>
    <n v="2078.13"/>
    <n v="2078.13"/>
    <n v="2078.13"/>
    <s v="Customer_937"/>
    <x v="0"/>
    <n v="50"/>
    <x v="5"/>
    <x v="0"/>
    <n v="0"/>
    <n v="0"/>
    <n v="484.89699999999999"/>
    <n v="1454.691"/>
    <n v="2078.13"/>
    <n v="623.43900000000008"/>
    <n v="1.4285714285714286"/>
  </r>
  <r>
    <x v="936"/>
    <n v="200936"/>
    <d v="2024-01-12T00:00:00"/>
    <d v="2024-01-12T00:00:00"/>
    <n v="2024"/>
    <x v="0"/>
    <s v="Friday"/>
    <s v="C50612"/>
    <n v="50612"/>
    <s v="Chair"/>
    <x v="3"/>
    <n v="4"/>
    <n v="56.66"/>
    <n v="56.66"/>
    <s v="737 Main St"/>
    <s v="737"/>
    <s v="Main St"/>
    <s v="Online"/>
    <x v="1"/>
    <s v="Delivered"/>
    <x v="3"/>
    <s v="TRK44140968"/>
    <s v="44140968"/>
    <n v="4"/>
    <s v="SAVE10"/>
    <x v="0"/>
    <x v="0"/>
    <s v="Instagram"/>
    <x v="0"/>
    <n v="226.64"/>
    <n v="226.64"/>
    <n v="226.64"/>
    <s v="Customer_938"/>
    <x v="0"/>
    <n v="45"/>
    <x v="3"/>
    <x v="1"/>
    <n v="0.1"/>
    <n v="22.664000000000001"/>
    <n v="39.661999999999992"/>
    <n v="158.64799999999997"/>
    <n v="203.976"/>
    <n v="45.328000000000031"/>
    <n v="1.285714285714286"/>
  </r>
  <r>
    <x v="937"/>
    <n v="200937"/>
    <d v="2024-01-16T00:00:00"/>
    <d v="2024-01-16T00:00:00"/>
    <n v="2024"/>
    <x v="0"/>
    <s v="Tuesday"/>
    <s v="C39791"/>
    <n v="39791"/>
    <s v="Chair"/>
    <x v="3"/>
    <n v="2"/>
    <n v="298.52999999999997"/>
    <n v="298.52999999999997"/>
    <s v="536 Main St"/>
    <s v="536"/>
    <s v="Main St"/>
    <s v="Debit Card"/>
    <x v="0"/>
    <s v="Cancelled"/>
    <x v="1"/>
    <s v="TRK46221436"/>
    <s v="46221436"/>
    <n v="5"/>
    <s v="WINTER15"/>
    <x v="3"/>
    <x v="0"/>
    <s v="Email"/>
    <x v="2"/>
    <n v="597.05999999999995"/>
    <n v="597.05999999999995"/>
    <n v="597.05999999999995"/>
    <s v="Customer_939"/>
    <x v="0"/>
    <n v="43"/>
    <x v="2"/>
    <x v="1"/>
    <n v="0.15"/>
    <n v="89.558999999999983"/>
    <n v="208.97099999999998"/>
    <n v="417.94199999999995"/>
    <n v="507.50099999999998"/>
    <n v="89.559000000000026"/>
    <n v="1.2142857142857144"/>
  </r>
  <r>
    <x v="938"/>
    <n v="200938"/>
    <d v="2023-07-12T00:00:00"/>
    <d v="2023-07-12T00:00:00"/>
    <n v="2023"/>
    <x v="10"/>
    <s v="Wednesday"/>
    <s v="C39017"/>
    <n v="39017"/>
    <s v="Chair"/>
    <x v="3"/>
    <n v="3"/>
    <n v="331.46"/>
    <n v="331.46"/>
    <s v="696 Main St"/>
    <s v="696"/>
    <s v="Main St"/>
    <s v="Credit Card"/>
    <x v="2"/>
    <s v="Cancelled"/>
    <x v="1"/>
    <s v="TRK91155214"/>
    <s v="91155214"/>
    <n v="6"/>
    <s v="WINTER15"/>
    <x v="3"/>
    <x v="0"/>
    <s v="Referral"/>
    <x v="1"/>
    <n v="994.37999999999988"/>
    <n v="994.37999999999988"/>
    <n v="994.37999999999988"/>
    <s v="Customer_940"/>
    <x v="0"/>
    <n v="21"/>
    <x v="5"/>
    <x v="1"/>
    <n v="0.15"/>
    <n v="149.15699999999998"/>
    <n v="232.02199999999996"/>
    <n v="696.06599999999992"/>
    <n v="845.22299999999996"/>
    <n v="149.15700000000004"/>
    <n v="1.2142857142857144"/>
  </r>
  <r>
    <x v="939"/>
    <n v="200939"/>
    <d v="2025-04-16T00:00:00"/>
    <d v="2025-04-16T00:00:00"/>
    <n v="2025"/>
    <x v="6"/>
    <s v="Wednesday"/>
    <s v="C48510"/>
    <n v="48510"/>
    <s v="Laptop"/>
    <x v="5"/>
    <n v="2"/>
    <n v="521.4"/>
    <n v="521.4"/>
    <s v="212 Main St"/>
    <s v="212"/>
    <s v="Main St"/>
    <s v="Cash"/>
    <x v="4"/>
    <s v="Delivered"/>
    <x v="3"/>
    <s v="TRK53152886"/>
    <s v="53152886"/>
    <n v="7"/>
    <s v="SAVE10"/>
    <x v="0"/>
    <x v="0"/>
    <s v="Instagram"/>
    <x v="0"/>
    <n v="1042.8"/>
    <n v="1042.8"/>
    <n v="1042.8"/>
    <s v="Customer_941"/>
    <x v="0"/>
    <n v="54"/>
    <x v="0"/>
    <x v="0"/>
    <n v="0.1"/>
    <n v="104.28"/>
    <n v="364.97999999999996"/>
    <n v="729.95999999999992"/>
    <n v="938.52"/>
    <n v="208.56000000000006"/>
    <n v="1.2857142857142858"/>
  </r>
  <r>
    <x v="940"/>
    <n v="200940"/>
    <d v="2023-03-27T00:00:00"/>
    <d v="2023-03-27T00:00:00"/>
    <n v="2023"/>
    <x v="9"/>
    <s v="Monday"/>
    <s v="C74003"/>
    <n v="74003"/>
    <s v="Printer"/>
    <x v="4"/>
    <n v="4"/>
    <n v="305.32"/>
    <n v="305.32"/>
    <s v="679 Main St"/>
    <s v="679"/>
    <s v="Main St"/>
    <s v="Online"/>
    <x v="1"/>
    <s v="Cancelled"/>
    <x v="1"/>
    <s v="TRK91525779"/>
    <s v="91525779"/>
    <n v="4"/>
    <s v="SAVE10"/>
    <x v="0"/>
    <x v="0"/>
    <s v="Google"/>
    <x v="4"/>
    <n v="1221.28"/>
    <n v="1221.28"/>
    <n v="1221.28"/>
    <s v="Customer_942"/>
    <x v="1"/>
    <n v="33"/>
    <x v="2"/>
    <x v="0"/>
    <n v="0.1"/>
    <n v="122.128"/>
    <n v="213.72399999999999"/>
    <n v="854.89599999999996"/>
    <n v="1099.152"/>
    <n v="244.25600000000009"/>
    <n v="1.2857142857142858"/>
  </r>
  <r>
    <x v="941"/>
    <n v="200941"/>
    <d v="2023-07-17T00:00:00"/>
    <d v="2023-07-17T00:00:00"/>
    <n v="2023"/>
    <x v="10"/>
    <s v="Monday"/>
    <s v="C91155"/>
    <n v="91155"/>
    <s v="Printer"/>
    <x v="4"/>
    <n v="5"/>
    <n v="111.7"/>
    <n v="111.7"/>
    <s v="599 Main St"/>
    <s v="599"/>
    <s v="Main St"/>
    <s v="Credit Card"/>
    <x v="2"/>
    <s v="Cancelled"/>
    <x v="1"/>
    <s v="TRK82162952"/>
    <s v="82162952"/>
    <n v="9"/>
    <s v="FREESHIP"/>
    <x v="1"/>
    <x v="0"/>
    <s v="Email"/>
    <x v="2"/>
    <n v="558.5"/>
    <n v="558.5"/>
    <n v="558.5"/>
    <s v="Customer_943"/>
    <x v="0"/>
    <n v="55"/>
    <x v="5"/>
    <x v="0"/>
    <n v="0"/>
    <n v="0"/>
    <n v="78.19"/>
    <n v="390.95"/>
    <n v="558.5"/>
    <n v="167.55"/>
    <n v="1.4285714285714286"/>
  </r>
  <r>
    <x v="942"/>
    <n v="200942"/>
    <d v="2023-09-29T00:00:00"/>
    <d v="2023-09-29T00:00:00"/>
    <n v="2023"/>
    <x v="11"/>
    <s v="Friday"/>
    <s v="C17591"/>
    <n v="17591"/>
    <s v="Tablet"/>
    <x v="2"/>
    <n v="1"/>
    <n v="479.76"/>
    <n v="479.76"/>
    <s v="882 Main St"/>
    <s v="882"/>
    <s v="Main St"/>
    <s v="Credit Card"/>
    <x v="2"/>
    <s v="Pending"/>
    <x v="4"/>
    <s v="TRK56070470"/>
    <s v="56070470"/>
    <n v="1"/>
    <m/>
    <x v="2"/>
    <x v="1"/>
    <s v="Email"/>
    <x v="2"/>
    <n v="479.76"/>
    <n v="479.76"/>
    <n v="479.76"/>
    <s v="Customer_944"/>
    <x v="0"/>
    <n v="36"/>
    <x v="2"/>
    <x v="0"/>
    <n v="0"/>
    <n v="0"/>
    <n v="335.83199999999999"/>
    <n v="335.83199999999999"/>
    <n v="479.76"/>
    <n v="143.928"/>
    <n v="1.4285714285714286"/>
  </r>
  <r>
    <x v="943"/>
    <n v="200943"/>
    <d v="2023-12-27T00:00:00"/>
    <d v="2023-12-27T00:00:00"/>
    <n v="2023"/>
    <x v="8"/>
    <s v="Wednesday"/>
    <s v="C43330"/>
    <n v="43330"/>
    <s v="Monitor"/>
    <x v="0"/>
    <n v="3"/>
    <n v="193.49"/>
    <n v="193.49"/>
    <s v="355 Main St"/>
    <s v="355"/>
    <s v="Main St"/>
    <s v="Gift Card"/>
    <x v="3"/>
    <s v="Returned"/>
    <x v="2"/>
    <s v="TRK71594838"/>
    <s v="71594838"/>
    <n v="6"/>
    <s v="FREESHIP"/>
    <x v="1"/>
    <x v="0"/>
    <s v="Facebook"/>
    <x v="3"/>
    <n v="580.47"/>
    <n v="580.47"/>
    <n v="580.47"/>
    <s v="Customer_945"/>
    <x v="1"/>
    <n v="50"/>
    <x v="5"/>
    <x v="0"/>
    <n v="0"/>
    <n v="0"/>
    <n v="135.44299999999998"/>
    <n v="406.32899999999995"/>
    <n v="580.47"/>
    <n v="174.14100000000008"/>
    <n v="1.4285714285714288"/>
  </r>
  <r>
    <x v="944"/>
    <n v="200944"/>
    <d v="2024-12-16T00:00:00"/>
    <d v="2024-12-16T00:00:00"/>
    <n v="2024"/>
    <x v="8"/>
    <s v="Monday"/>
    <s v="C32687"/>
    <n v="32687"/>
    <s v="Laptop"/>
    <x v="5"/>
    <n v="2"/>
    <n v="426.22"/>
    <n v="426.22"/>
    <s v="448 Main St"/>
    <s v="448"/>
    <s v="Main St"/>
    <s v="Online"/>
    <x v="1"/>
    <s v="Delivered"/>
    <x v="3"/>
    <s v="TRK98284560"/>
    <s v="98284560"/>
    <n v="7"/>
    <s v="WINTER15"/>
    <x v="3"/>
    <x v="0"/>
    <s v="Google"/>
    <x v="4"/>
    <n v="852.44"/>
    <n v="852.44"/>
    <n v="852.44"/>
    <s v="Customer_946"/>
    <x v="1"/>
    <n v="35"/>
    <x v="2"/>
    <x v="0"/>
    <n v="0.15"/>
    <n v="127.866"/>
    <n v="298.35399999999998"/>
    <n v="596.70799999999997"/>
    <n v="724.57400000000007"/>
    <n v="127.8660000000001"/>
    <n v="1.2142857142857144"/>
  </r>
  <r>
    <x v="945"/>
    <n v="200945"/>
    <d v="2023-08-20T00:00:00"/>
    <d v="2023-08-20T00:00:00"/>
    <n v="2023"/>
    <x v="1"/>
    <s v="Sunday"/>
    <s v="C79722"/>
    <n v="79722"/>
    <s v="Tablet"/>
    <x v="2"/>
    <n v="5"/>
    <n v="276.44"/>
    <n v="276.44"/>
    <s v="619 Main St"/>
    <s v="619"/>
    <s v="Main St"/>
    <s v="Gift Card"/>
    <x v="3"/>
    <s v="Shipped"/>
    <x v="0"/>
    <s v="TRK29976438"/>
    <s v="29976438"/>
    <n v="10"/>
    <s v="FREESHIP"/>
    <x v="1"/>
    <x v="0"/>
    <s v="Referral"/>
    <x v="1"/>
    <n v="1382.2"/>
    <n v="1382.2"/>
    <n v="1382.2"/>
    <s v="Customer_947"/>
    <x v="0"/>
    <n v="53"/>
    <x v="0"/>
    <x v="0"/>
    <n v="0"/>
    <n v="0"/>
    <n v="193.50799999999998"/>
    <n v="967.54"/>
    <n v="1382.2"/>
    <n v="414.66000000000008"/>
    <n v="1.4285714285714286"/>
  </r>
  <r>
    <x v="946"/>
    <n v="200946"/>
    <d v="2024-05-04T00:00:00"/>
    <d v="2024-05-04T00:00:00"/>
    <n v="2024"/>
    <x v="4"/>
    <s v="Saturday"/>
    <s v="C65021"/>
    <n v="65021"/>
    <s v="Phone"/>
    <x v="1"/>
    <n v="2"/>
    <n v="404.96"/>
    <n v="404.96"/>
    <s v="546 Main St"/>
    <s v="546"/>
    <s v="Main St"/>
    <s v="Cash"/>
    <x v="4"/>
    <s v="Shipped"/>
    <x v="0"/>
    <s v="TRK20626179"/>
    <s v="20626179"/>
    <n v="4"/>
    <s v="SAVE10"/>
    <x v="0"/>
    <x v="0"/>
    <s v="Email"/>
    <x v="2"/>
    <n v="809.92"/>
    <n v="809.92"/>
    <n v="809.92"/>
    <s v="Customer_948"/>
    <x v="1"/>
    <n v="21"/>
    <x v="4"/>
    <x v="0"/>
    <n v="0.1"/>
    <n v="80.992000000000004"/>
    <n v="283.47199999999998"/>
    <n v="566.94399999999996"/>
    <n v="728.928"/>
    <n v="161.98400000000004"/>
    <n v="1.2857142857142858"/>
  </r>
  <r>
    <x v="947"/>
    <n v="200947"/>
    <d v="2023-09-07T00:00:00"/>
    <d v="2023-09-07T00:00:00"/>
    <n v="2023"/>
    <x v="11"/>
    <s v="Thursday"/>
    <s v="C85520"/>
    <n v="85520"/>
    <s v="Phone"/>
    <x v="1"/>
    <n v="4"/>
    <n v="465.66"/>
    <n v="465.66"/>
    <s v="119 Main St"/>
    <s v="119"/>
    <s v="Main St"/>
    <s v="Online"/>
    <x v="1"/>
    <s v="Returned"/>
    <x v="2"/>
    <s v="TRK65994177"/>
    <s v="65994177"/>
    <n v="9"/>
    <s v="FREESHIP"/>
    <x v="1"/>
    <x v="0"/>
    <s v="Email"/>
    <x v="2"/>
    <n v="1862.64"/>
    <n v="1862.64"/>
    <n v="1862.64"/>
    <s v="Customer_949"/>
    <x v="1"/>
    <n v="20"/>
    <x v="0"/>
    <x v="0"/>
    <n v="0"/>
    <n v="0"/>
    <n v="325.96199999999999"/>
    <n v="1303.848"/>
    <n v="1862.64"/>
    <n v="558.79200000000014"/>
    <n v="1.4285714285714286"/>
  </r>
  <r>
    <x v="948"/>
    <n v="200948"/>
    <d v="2024-06-21T00:00:00"/>
    <d v="2024-06-21T00:00:00"/>
    <n v="2024"/>
    <x v="5"/>
    <s v="Friday"/>
    <s v="C94569"/>
    <n v="94569"/>
    <s v="Phone"/>
    <x v="1"/>
    <n v="2"/>
    <n v="594.07000000000005"/>
    <n v="594.07000000000005"/>
    <s v="739 Main St"/>
    <s v="739"/>
    <s v="Main St"/>
    <s v="Gift Card"/>
    <x v="3"/>
    <s v="Cancelled"/>
    <x v="1"/>
    <s v="TRK79269291"/>
    <s v="79269291"/>
    <n v="2"/>
    <m/>
    <x v="2"/>
    <x v="1"/>
    <s v="Google"/>
    <x v="4"/>
    <n v="1188.1400000000001"/>
    <n v="1188.1400000000001"/>
    <n v="1188.1400000000001"/>
    <s v="Customer_950"/>
    <x v="1"/>
    <n v="27"/>
    <x v="4"/>
    <x v="0"/>
    <n v="0"/>
    <n v="0"/>
    <n v="415.84899999999999"/>
    <n v="831.69799999999998"/>
    <n v="1188.1400000000001"/>
    <n v="356.44200000000012"/>
    <n v="1.4285714285714288"/>
  </r>
  <r>
    <x v="949"/>
    <n v="200949"/>
    <d v="2023-11-09T00:00:00"/>
    <d v="2023-11-09T00:00:00"/>
    <n v="2023"/>
    <x v="7"/>
    <s v="Thursday"/>
    <s v="C55778"/>
    <n v="55778"/>
    <s v="Desk"/>
    <x v="6"/>
    <n v="5"/>
    <n v="110.38"/>
    <n v="110.38"/>
    <s v="319 Main St"/>
    <s v="319"/>
    <s v="Main St"/>
    <s v="Cash"/>
    <x v="4"/>
    <s v="Pending"/>
    <x v="4"/>
    <s v="TRK93797108"/>
    <s v="93797108"/>
    <n v="10"/>
    <m/>
    <x v="2"/>
    <x v="1"/>
    <s v="Referral"/>
    <x v="1"/>
    <n v="551.9"/>
    <n v="551.9"/>
    <n v="551.9"/>
    <s v="Customer_951"/>
    <x v="1"/>
    <n v="33"/>
    <x v="2"/>
    <x v="1"/>
    <n v="0"/>
    <n v="0"/>
    <n v="77.265999999999991"/>
    <n v="386.32999999999993"/>
    <n v="551.9"/>
    <n v="165.57000000000005"/>
    <n v="1.4285714285714288"/>
  </r>
  <r>
    <x v="950"/>
    <n v="200950"/>
    <d v="2024-05-31T00:00:00"/>
    <d v="2024-05-31T00:00:00"/>
    <n v="2024"/>
    <x v="4"/>
    <s v="Friday"/>
    <s v="C19722"/>
    <n v="19722"/>
    <s v="Laptop"/>
    <x v="5"/>
    <n v="1"/>
    <n v="596.24"/>
    <n v="596.24"/>
    <s v="891 Main St"/>
    <s v="891"/>
    <s v="Main St"/>
    <s v="Credit Card"/>
    <x v="2"/>
    <s v="Returned"/>
    <x v="2"/>
    <s v="TRK78094361"/>
    <s v="78094361"/>
    <n v="4"/>
    <s v="FREESHIP"/>
    <x v="1"/>
    <x v="0"/>
    <s v="Instagram"/>
    <x v="0"/>
    <n v="596.24"/>
    <n v="596.24"/>
    <n v="596.24"/>
    <s v="Customer_952"/>
    <x v="0"/>
    <n v="53"/>
    <x v="0"/>
    <x v="0"/>
    <n v="0"/>
    <n v="0"/>
    <n v="417.36799999999999"/>
    <n v="417.36799999999999"/>
    <n v="596.24"/>
    <n v="178.87200000000001"/>
    <n v="1.4285714285714286"/>
  </r>
  <r>
    <x v="951"/>
    <n v="200951"/>
    <d v="2024-07-22T00:00:00"/>
    <d v="2024-07-22T00:00:00"/>
    <n v="2024"/>
    <x v="10"/>
    <s v="Monday"/>
    <s v="C74928"/>
    <n v="74928"/>
    <s v="Printer"/>
    <x v="4"/>
    <n v="2"/>
    <n v="306.24"/>
    <n v="306.24"/>
    <s v="589 Main St"/>
    <s v="589"/>
    <s v="Main St"/>
    <s v="Online"/>
    <x v="1"/>
    <s v="Returned"/>
    <x v="2"/>
    <s v="TRK39845914"/>
    <s v="39845914"/>
    <n v="4"/>
    <s v="FREESHIP"/>
    <x v="1"/>
    <x v="0"/>
    <s v="Email"/>
    <x v="2"/>
    <n v="612.48"/>
    <n v="612.48"/>
    <n v="612.48"/>
    <s v="Customer_953"/>
    <x v="1"/>
    <n v="55"/>
    <x v="0"/>
    <x v="0"/>
    <n v="0"/>
    <n v="0"/>
    <n v="214.36799999999999"/>
    <n v="428.73599999999999"/>
    <n v="612.48"/>
    <n v="183.74400000000003"/>
    <n v="1.4285714285714286"/>
  </r>
  <r>
    <x v="952"/>
    <n v="200952"/>
    <d v="2025-02-27T00:00:00"/>
    <d v="2025-02-27T00:00:00"/>
    <n v="2025"/>
    <x v="2"/>
    <s v="Thursday"/>
    <s v="C49111"/>
    <n v="49111"/>
    <s v="Monitor"/>
    <x v="0"/>
    <n v="3"/>
    <n v="503.39"/>
    <n v="503.39"/>
    <s v="225 Main St"/>
    <s v="225"/>
    <s v="Main St"/>
    <s v="Online"/>
    <x v="1"/>
    <s v="Pending"/>
    <x v="4"/>
    <s v="TRK45303393"/>
    <s v="45303393"/>
    <n v="5"/>
    <m/>
    <x v="2"/>
    <x v="1"/>
    <s v="Facebook"/>
    <x v="3"/>
    <n v="1510.17"/>
    <n v="1510.17"/>
    <n v="1510.17"/>
    <s v="Customer_954"/>
    <x v="0"/>
    <n v="57"/>
    <x v="5"/>
    <x v="0"/>
    <n v="0"/>
    <n v="0"/>
    <n v="352.37299999999999"/>
    <n v="1057.1189999999999"/>
    <n v="1510.17"/>
    <n v="453.05100000000016"/>
    <n v="1.4285714285714288"/>
  </r>
  <r>
    <x v="953"/>
    <n v="200953"/>
    <d v="2023-02-06T00:00:00"/>
    <d v="2023-02-06T00:00:00"/>
    <n v="2023"/>
    <x v="2"/>
    <s v="Monday"/>
    <s v="C43721"/>
    <n v="43721"/>
    <s v="Phone"/>
    <x v="1"/>
    <n v="1"/>
    <n v="131.61000000000001"/>
    <n v="131.61000000000001"/>
    <s v="971 Main St"/>
    <s v="971"/>
    <s v="Main St"/>
    <s v="Cash"/>
    <x v="4"/>
    <s v="Shipped"/>
    <x v="0"/>
    <s v="TRK89392104"/>
    <s v="89392104"/>
    <n v="2"/>
    <s v="FREESHIP"/>
    <x v="1"/>
    <x v="0"/>
    <s v="Facebook"/>
    <x v="3"/>
    <n v="131.61000000000001"/>
    <n v="131.61000000000001"/>
    <n v="131.61000000000001"/>
    <s v="Customer_955"/>
    <x v="1"/>
    <n v="31"/>
    <x v="1"/>
    <x v="0"/>
    <n v="0"/>
    <n v="0"/>
    <n v="92.12700000000001"/>
    <n v="92.12700000000001"/>
    <n v="131.61000000000001"/>
    <n v="39.483000000000004"/>
    <n v="1.4285714285714286"/>
  </r>
  <r>
    <x v="954"/>
    <n v="200954"/>
    <d v="2024-10-22T00:00:00"/>
    <d v="2024-10-22T00:00:00"/>
    <n v="2024"/>
    <x v="3"/>
    <s v="Tuesday"/>
    <s v="C68609"/>
    <n v="68609"/>
    <s v="Chair"/>
    <x v="3"/>
    <n v="3"/>
    <n v="443.44"/>
    <n v="443.44"/>
    <s v="240 Main St"/>
    <s v="240"/>
    <s v="Main St"/>
    <s v="Gift Card"/>
    <x v="3"/>
    <s v="Shipped"/>
    <x v="0"/>
    <s v="TRK58273778"/>
    <s v="58273778"/>
    <n v="3"/>
    <s v="FREESHIP"/>
    <x v="1"/>
    <x v="0"/>
    <s v="Google"/>
    <x v="4"/>
    <n v="1330.32"/>
    <n v="1330.32"/>
    <n v="1330.32"/>
    <s v="Customer_956"/>
    <x v="1"/>
    <n v="56"/>
    <x v="4"/>
    <x v="1"/>
    <n v="0"/>
    <n v="0"/>
    <n v="310.40799999999996"/>
    <n v="931.22399999999993"/>
    <n v="1330.32"/>
    <n v="399.096"/>
    <n v="1.4285714285714286"/>
  </r>
  <r>
    <x v="955"/>
    <n v="200955"/>
    <d v="2023-01-23T00:00:00"/>
    <d v="2023-01-23T00:00:00"/>
    <n v="2023"/>
    <x v="0"/>
    <s v="Monday"/>
    <s v="C82068"/>
    <n v="82068"/>
    <s v="Chair"/>
    <x v="3"/>
    <n v="1"/>
    <n v="408.13"/>
    <n v="408.13"/>
    <s v="164 Main St"/>
    <s v="164"/>
    <s v="Main St"/>
    <s v="Gift Card"/>
    <x v="3"/>
    <s v="Shipped"/>
    <x v="0"/>
    <s v="TRK25779180"/>
    <s v="25779180"/>
    <n v="3"/>
    <s v="WINTER15"/>
    <x v="3"/>
    <x v="0"/>
    <s v="Instagram"/>
    <x v="0"/>
    <n v="408.13"/>
    <n v="408.13"/>
    <n v="408.13"/>
    <s v="Customer_957"/>
    <x v="0"/>
    <n v="55"/>
    <x v="3"/>
    <x v="1"/>
    <n v="0.15"/>
    <n v="61.219499999999996"/>
    <n v="285.69099999999997"/>
    <n v="285.69099999999997"/>
    <n v="346.91050000000001"/>
    <n v="61.219500000000039"/>
    <n v="1.2142857142857144"/>
  </r>
  <r>
    <x v="956"/>
    <n v="200956"/>
    <d v="2024-04-11T00:00:00"/>
    <d v="2024-04-11T00:00:00"/>
    <n v="2024"/>
    <x v="6"/>
    <s v="Thursday"/>
    <s v="C21191"/>
    <n v="21191"/>
    <s v="Phone"/>
    <x v="1"/>
    <n v="2"/>
    <n v="160.97999999999999"/>
    <n v="160.97999999999999"/>
    <s v="381 Main St"/>
    <s v="381"/>
    <s v="Main St"/>
    <s v="Debit Card"/>
    <x v="0"/>
    <s v="Delivered"/>
    <x v="3"/>
    <s v="TRK86246309"/>
    <s v="86246309"/>
    <n v="3"/>
    <s v="SAVE10"/>
    <x v="0"/>
    <x v="0"/>
    <s v="Referral"/>
    <x v="1"/>
    <n v="321.95999999999998"/>
    <n v="321.95999999999998"/>
    <n v="321.95999999999998"/>
    <s v="Customer_958"/>
    <x v="1"/>
    <n v="60"/>
    <x v="0"/>
    <x v="0"/>
    <n v="0.1"/>
    <n v="32.195999999999998"/>
    <n v="112.68599999999998"/>
    <n v="225.37199999999996"/>
    <n v="289.76400000000001"/>
    <n v="64.392000000000053"/>
    <n v="1.285714285714286"/>
  </r>
  <r>
    <x v="957"/>
    <n v="200957"/>
    <d v="2023-01-12T00:00:00"/>
    <d v="2023-01-12T00:00:00"/>
    <n v="2023"/>
    <x v="0"/>
    <s v="Thursday"/>
    <s v="C73575"/>
    <n v="73575"/>
    <s v="Monitor"/>
    <x v="0"/>
    <n v="5"/>
    <n v="643.89"/>
    <n v="643.89"/>
    <s v="851 Main St"/>
    <s v="851"/>
    <s v="Main St"/>
    <s v="Cash"/>
    <x v="4"/>
    <s v="Returned"/>
    <x v="2"/>
    <s v="TRK23387612"/>
    <s v="23387612"/>
    <n v="8"/>
    <s v="WINTER15"/>
    <x v="3"/>
    <x v="0"/>
    <s v="Facebook"/>
    <x v="3"/>
    <n v="3219.45"/>
    <n v="3219.45"/>
    <n v="3219.45"/>
    <s v="Customer_959"/>
    <x v="1"/>
    <n v="36"/>
    <x v="0"/>
    <x v="0"/>
    <n v="0.15"/>
    <n v="482.91749999999996"/>
    <n v="450.72299999999996"/>
    <n v="2253.6149999999998"/>
    <n v="2736.5324999999998"/>
    <n v="482.91750000000002"/>
    <n v="1.2142857142857144"/>
  </r>
  <r>
    <x v="958"/>
    <n v="200958"/>
    <d v="2023-05-13T00:00:00"/>
    <d v="2023-05-13T00:00:00"/>
    <n v="2023"/>
    <x v="4"/>
    <s v="Saturday"/>
    <s v="C82685"/>
    <n v="82685"/>
    <s v="Desk"/>
    <x v="6"/>
    <n v="3"/>
    <n v="158.66"/>
    <n v="158.66"/>
    <s v="537 Main St"/>
    <s v="537"/>
    <s v="Main St"/>
    <s v="Gift Card"/>
    <x v="3"/>
    <s v="Delivered"/>
    <x v="3"/>
    <s v="TRK70184320"/>
    <s v="70184320"/>
    <n v="7"/>
    <s v="WINTER15"/>
    <x v="3"/>
    <x v="0"/>
    <s v="Email"/>
    <x v="2"/>
    <n v="475.98"/>
    <n v="475.98"/>
    <n v="475.98"/>
    <s v="Customer_960"/>
    <x v="1"/>
    <n v="21"/>
    <x v="4"/>
    <x v="1"/>
    <n v="0.15"/>
    <n v="71.397000000000006"/>
    <n v="111.062"/>
    <n v="333.18599999999998"/>
    <n v="404.58300000000003"/>
    <n v="71.397000000000048"/>
    <n v="1.2142857142857144"/>
  </r>
  <r>
    <x v="959"/>
    <n v="200959"/>
    <d v="2024-04-13T00:00:00"/>
    <d v="2024-04-13T00:00:00"/>
    <n v="2024"/>
    <x v="6"/>
    <s v="Saturday"/>
    <s v="C73996"/>
    <n v="73996"/>
    <s v="Tablet"/>
    <x v="2"/>
    <n v="2"/>
    <n v="143.82"/>
    <n v="143.82"/>
    <s v="856 Main St"/>
    <s v="856"/>
    <s v="Main St"/>
    <s v="Credit Card"/>
    <x v="2"/>
    <s v="Returned"/>
    <x v="2"/>
    <s v="TRK74579570"/>
    <s v="74579570"/>
    <n v="6"/>
    <s v="SAVE10"/>
    <x v="0"/>
    <x v="0"/>
    <s v="Instagram"/>
    <x v="0"/>
    <n v="287.64"/>
    <n v="287.64"/>
    <n v="287.64"/>
    <s v="Customer_961"/>
    <x v="0"/>
    <n v="19"/>
    <x v="1"/>
    <x v="0"/>
    <n v="0.1"/>
    <n v="28.763999999999999"/>
    <n v="100.67399999999999"/>
    <n v="201.34799999999998"/>
    <n v="258.87599999999998"/>
    <n v="57.527999999999992"/>
    <n v="1.2857142857142856"/>
  </r>
  <r>
    <x v="960"/>
    <n v="200960"/>
    <d v="2023-12-11T00:00:00"/>
    <d v="2023-12-11T00:00:00"/>
    <n v="2023"/>
    <x v="8"/>
    <s v="Monday"/>
    <s v="C87687"/>
    <n v="87687"/>
    <s v="Laptop"/>
    <x v="5"/>
    <n v="3"/>
    <n v="379.07"/>
    <n v="379.07"/>
    <s v="312 Main St"/>
    <s v="312"/>
    <s v="Main St"/>
    <s v="Gift Card"/>
    <x v="3"/>
    <s v="Pending"/>
    <x v="4"/>
    <s v="TRK60383805"/>
    <s v="60383805"/>
    <n v="3"/>
    <s v="WINTER15"/>
    <x v="3"/>
    <x v="0"/>
    <s v="Google"/>
    <x v="4"/>
    <n v="1137.21"/>
    <n v="1137.21"/>
    <n v="1137.21"/>
    <s v="Customer_962"/>
    <x v="1"/>
    <n v="22"/>
    <x v="1"/>
    <x v="0"/>
    <n v="0.15"/>
    <n v="170.58150000000001"/>
    <n v="265.34899999999999"/>
    <n v="796.04700000000003"/>
    <n v="966.62850000000003"/>
    <n v="170.58150000000001"/>
    <n v="1.2142857142857142"/>
  </r>
  <r>
    <x v="961"/>
    <n v="200961"/>
    <d v="2024-11-11T00:00:00"/>
    <d v="2024-11-11T00:00:00"/>
    <n v="2024"/>
    <x v="7"/>
    <s v="Monday"/>
    <s v="C55464"/>
    <n v="55464"/>
    <s v="Phone"/>
    <x v="1"/>
    <n v="1"/>
    <n v="601.36"/>
    <n v="601.36"/>
    <s v="532 Main St"/>
    <s v="532"/>
    <s v="Main St"/>
    <s v="Online"/>
    <x v="1"/>
    <s v="Shipped"/>
    <x v="0"/>
    <s v="TRK81178598"/>
    <s v="81178598"/>
    <n v="1"/>
    <m/>
    <x v="2"/>
    <x v="1"/>
    <s v="Facebook"/>
    <x v="3"/>
    <n v="601.36"/>
    <n v="601.36"/>
    <n v="601.36"/>
    <s v="Customer_963"/>
    <x v="1"/>
    <n v="42"/>
    <x v="1"/>
    <x v="0"/>
    <n v="0"/>
    <n v="0"/>
    <n v="420.952"/>
    <n v="420.952"/>
    <n v="601.36"/>
    <n v="180.40800000000002"/>
    <n v="1.4285714285714286"/>
  </r>
  <r>
    <x v="962"/>
    <n v="200962"/>
    <d v="2024-09-06T00:00:00"/>
    <d v="2024-09-06T00:00:00"/>
    <n v="2024"/>
    <x v="11"/>
    <s v="Friday"/>
    <s v="C12459"/>
    <n v="12459"/>
    <s v="Phone"/>
    <x v="1"/>
    <n v="2"/>
    <n v="142.08000000000001"/>
    <n v="142.08000000000001"/>
    <s v="838 Main St"/>
    <s v="838"/>
    <s v="Main St"/>
    <s v="Gift Card"/>
    <x v="3"/>
    <s v="Delivered"/>
    <x v="3"/>
    <s v="TRK30674085"/>
    <s v="30674085"/>
    <n v="4"/>
    <s v="SAVE10"/>
    <x v="0"/>
    <x v="0"/>
    <s v="Referral"/>
    <x v="1"/>
    <n v="284.16000000000003"/>
    <n v="284.16000000000003"/>
    <n v="284.16000000000003"/>
    <s v="Customer_964"/>
    <x v="0"/>
    <n v="32"/>
    <x v="4"/>
    <x v="0"/>
    <n v="0.1"/>
    <n v="28.416000000000004"/>
    <n v="99.456000000000003"/>
    <n v="198.91200000000001"/>
    <n v="255.74400000000003"/>
    <n v="56.832000000000022"/>
    <n v="1.2857142857142858"/>
  </r>
  <r>
    <x v="963"/>
    <n v="200963"/>
    <d v="2024-03-11T00:00:00"/>
    <d v="2024-03-11T00:00:00"/>
    <n v="2024"/>
    <x v="9"/>
    <s v="Monday"/>
    <s v="C88075"/>
    <n v="88075"/>
    <s v="Chair"/>
    <x v="3"/>
    <n v="5"/>
    <n v="530.34"/>
    <n v="530.34"/>
    <s v="970 Main St"/>
    <s v="970"/>
    <s v="Main St"/>
    <s v="Online"/>
    <x v="1"/>
    <s v="Shipped"/>
    <x v="0"/>
    <s v="TRK42832976"/>
    <s v="42832976"/>
    <n v="9"/>
    <s v="FREESHIP"/>
    <x v="1"/>
    <x v="0"/>
    <s v="Google"/>
    <x v="4"/>
    <n v="2651.7"/>
    <n v="2651.7"/>
    <n v="2651.7000000000003"/>
    <s v="Customer_965"/>
    <x v="1"/>
    <n v="60"/>
    <x v="1"/>
    <x v="1"/>
    <n v="0"/>
    <n v="0"/>
    <n v="371.238"/>
    <n v="1856.19"/>
    <n v="2651.7000000000003"/>
    <n v="795.51000000000022"/>
    <n v="1.4285714285714286"/>
  </r>
  <r>
    <x v="964"/>
    <n v="200964"/>
    <d v="2023-08-20T00:00:00"/>
    <d v="2023-08-20T00:00:00"/>
    <n v="2023"/>
    <x v="1"/>
    <s v="Sunday"/>
    <s v="C18583"/>
    <n v="18583"/>
    <s v="Phone"/>
    <x v="1"/>
    <n v="5"/>
    <n v="364.42"/>
    <n v="364.42"/>
    <s v="778 Main St"/>
    <s v="778"/>
    <s v="Main St"/>
    <s v="Credit Card"/>
    <x v="2"/>
    <s v="Cancelled"/>
    <x v="1"/>
    <s v="TRK43084595"/>
    <s v="43084595"/>
    <n v="10"/>
    <s v="SAVE10"/>
    <x v="0"/>
    <x v="0"/>
    <s v="Referral"/>
    <x v="1"/>
    <n v="1822.1"/>
    <n v="1822.1"/>
    <n v="1822.1000000000001"/>
    <s v="Customer_966"/>
    <x v="1"/>
    <n v="42"/>
    <x v="4"/>
    <x v="0"/>
    <n v="0.1"/>
    <n v="182.21"/>
    <n v="255.09399999999999"/>
    <n v="1275.47"/>
    <n v="1639.89"/>
    <n v="364.42000000000007"/>
    <n v="1.2857142857142858"/>
  </r>
  <r>
    <x v="965"/>
    <n v="200965"/>
    <d v="2025-06-18T00:00:00"/>
    <d v="2025-06-18T00:00:00"/>
    <n v="2025"/>
    <x v="5"/>
    <s v="Wednesday"/>
    <s v="C70412"/>
    <n v="70412"/>
    <s v="Laptop"/>
    <x v="5"/>
    <n v="4"/>
    <n v="578.28"/>
    <n v="578.28"/>
    <s v="791 Main St"/>
    <s v="791"/>
    <s v="Main St"/>
    <s v="Gift Card"/>
    <x v="3"/>
    <s v="Cancelled"/>
    <x v="1"/>
    <s v="TRK22192783"/>
    <s v="22192783"/>
    <n v="5"/>
    <s v="FREESHIP"/>
    <x v="1"/>
    <x v="0"/>
    <s v="Email"/>
    <x v="2"/>
    <n v="2313.12"/>
    <n v="2313.12"/>
    <n v="2313.12"/>
    <s v="Customer_967"/>
    <x v="1"/>
    <n v="46"/>
    <x v="0"/>
    <x v="0"/>
    <n v="0"/>
    <n v="0"/>
    <n v="404.79599999999994"/>
    <n v="1619.1839999999997"/>
    <n v="2313.12"/>
    <n v="693.93600000000015"/>
    <n v="1.4285714285714288"/>
  </r>
  <r>
    <x v="966"/>
    <n v="200966"/>
    <d v="2025-05-20T00:00:00"/>
    <d v="2025-05-20T00:00:00"/>
    <n v="2025"/>
    <x v="4"/>
    <s v="Tuesday"/>
    <s v="C58503"/>
    <n v="58503"/>
    <s v="Monitor"/>
    <x v="0"/>
    <n v="5"/>
    <n v="280.52"/>
    <n v="280.52"/>
    <s v="290 Main St"/>
    <s v="290"/>
    <s v="Main St"/>
    <s v="Credit Card"/>
    <x v="2"/>
    <s v="Cancelled"/>
    <x v="1"/>
    <s v="TRK12981657"/>
    <s v="12981657"/>
    <n v="7"/>
    <s v="WINTER15"/>
    <x v="3"/>
    <x v="0"/>
    <s v="Facebook"/>
    <x v="3"/>
    <n v="1402.6"/>
    <n v="1402.6"/>
    <n v="1402.6"/>
    <s v="Customer_968"/>
    <x v="0"/>
    <n v="59"/>
    <x v="4"/>
    <x v="0"/>
    <n v="0.15"/>
    <n v="210.39"/>
    <n v="196.36399999999998"/>
    <n v="981.81999999999994"/>
    <n v="1192.21"/>
    <n v="210.3900000000001"/>
    <n v="1.2142857142857144"/>
  </r>
  <r>
    <x v="967"/>
    <n v="200967"/>
    <d v="2025-05-06T00:00:00"/>
    <d v="2025-05-06T00:00:00"/>
    <n v="2025"/>
    <x v="4"/>
    <s v="Tuesday"/>
    <s v="C52879"/>
    <n v="52879"/>
    <s v="Tablet"/>
    <x v="2"/>
    <n v="5"/>
    <n v="638.91999999999996"/>
    <n v="638.91999999999996"/>
    <s v="502 Main St"/>
    <s v="502"/>
    <s v="Main St"/>
    <s v="Credit Card"/>
    <x v="2"/>
    <s v="Returned"/>
    <x v="2"/>
    <s v="TRK67403284"/>
    <s v="67403284"/>
    <n v="5"/>
    <s v="FREESHIP"/>
    <x v="1"/>
    <x v="0"/>
    <s v="Google"/>
    <x v="4"/>
    <n v="3194.6"/>
    <n v="3194.6"/>
    <n v="3194.6"/>
    <s v="Customer_969"/>
    <x v="1"/>
    <n v="42"/>
    <x v="1"/>
    <x v="0"/>
    <n v="0"/>
    <n v="0"/>
    <n v="447.24399999999997"/>
    <n v="2236.2199999999998"/>
    <n v="3194.6"/>
    <n v="958.38000000000011"/>
    <n v="1.4285714285714286"/>
  </r>
  <r>
    <x v="968"/>
    <n v="200968"/>
    <d v="2024-02-08T00:00:00"/>
    <d v="2024-02-08T00:00:00"/>
    <n v="2024"/>
    <x v="2"/>
    <s v="Thursday"/>
    <s v="C67870"/>
    <n v="67870"/>
    <s v="Monitor"/>
    <x v="0"/>
    <n v="4"/>
    <n v="412.2"/>
    <n v="412.2"/>
    <s v="664 Main St"/>
    <s v="664"/>
    <s v="Main St"/>
    <s v="Credit Card"/>
    <x v="2"/>
    <s v="Shipped"/>
    <x v="0"/>
    <s v="TRK72602178"/>
    <s v="72602178"/>
    <n v="6"/>
    <s v="WINTER15"/>
    <x v="3"/>
    <x v="0"/>
    <s v="Referral"/>
    <x v="1"/>
    <n v="1648.8"/>
    <n v="1648.8"/>
    <n v="1648.8"/>
    <s v="Customer_970"/>
    <x v="0"/>
    <n v="50"/>
    <x v="5"/>
    <x v="0"/>
    <n v="0.15"/>
    <n v="247.32"/>
    <n v="288.53999999999996"/>
    <n v="1154.1599999999999"/>
    <n v="1401.48"/>
    <n v="247.32000000000016"/>
    <n v="1.2142857142857144"/>
  </r>
  <r>
    <x v="969"/>
    <n v="200969"/>
    <d v="2025-06-05T00:00:00"/>
    <d v="2025-06-05T00:00:00"/>
    <n v="2025"/>
    <x v="5"/>
    <s v="Thursday"/>
    <s v="C19439"/>
    <n v="19439"/>
    <s v="Desk"/>
    <x v="6"/>
    <n v="1"/>
    <n v="440.34"/>
    <n v="440.34"/>
    <s v="675 Main St"/>
    <s v="675"/>
    <s v="Main St"/>
    <s v="Gift Card"/>
    <x v="3"/>
    <s v="Shipped"/>
    <x v="0"/>
    <s v="TRK25383993"/>
    <s v="25383993"/>
    <n v="2"/>
    <s v="WINTER15"/>
    <x v="3"/>
    <x v="0"/>
    <s v="Facebook"/>
    <x v="3"/>
    <n v="440.34"/>
    <n v="440.34"/>
    <n v="440.34"/>
    <s v="Customer_971"/>
    <x v="0"/>
    <n v="48"/>
    <x v="5"/>
    <x v="1"/>
    <n v="0.15"/>
    <n v="66.050999999999988"/>
    <n v="308.23799999999994"/>
    <n v="308.23799999999994"/>
    <n v="374.28899999999999"/>
    <n v="66.051000000000045"/>
    <n v="1.2142857142857144"/>
  </r>
  <r>
    <x v="970"/>
    <n v="200970"/>
    <d v="2024-09-07T00:00:00"/>
    <d v="2024-09-07T00:00:00"/>
    <n v="2024"/>
    <x v="11"/>
    <s v="Saturday"/>
    <s v="C72664"/>
    <n v="72664"/>
    <s v="Desk"/>
    <x v="6"/>
    <n v="1"/>
    <n v="627.15"/>
    <n v="627.15"/>
    <s v="241 Main St"/>
    <s v="241"/>
    <s v="Main St"/>
    <s v="Cash"/>
    <x v="4"/>
    <s v="Delivered"/>
    <x v="3"/>
    <s v="TRK86694331"/>
    <s v="86694331"/>
    <n v="5"/>
    <s v="SAVE10"/>
    <x v="0"/>
    <x v="0"/>
    <s v="Instagram"/>
    <x v="0"/>
    <n v="627.15"/>
    <n v="627.15"/>
    <n v="627.15"/>
    <s v="Customer_972"/>
    <x v="0"/>
    <n v="40"/>
    <x v="2"/>
    <x v="1"/>
    <n v="0.1"/>
    <n v="62.715000000000003"/>
    <n v="439.00499999999994"/>
    <n v="439.00499999999994"/>
    <n v="564.43499999999995"/>
    <n v="125.43"/>
    <n v="1.2857142857142858"/>
  </r>
  <r>
    <x v="971"/>
    <n v="200971"/>
    <d v="2024-05-27T00:00:00"/>
    <d v="2024-05-27T00:00:00"/>
    <n v="2024"/>
    <x v="4"/>
    <s v="Monday"/>
    <s v="C32650"/>
    <n v="32650"/>
    <s v="Monitor"/>
    <x v="0"/>
    <n v="2"/>
    <n v="605.26"/>
    <n v="605.26"/>
    <s v="934 Main St"/>
    <s v="934"/>
    <s v="Main St"/>
    <s v="Cash"/>
    <x v="4"/>
    <s v="Cancelled"/>
    <x v="1"/>
    <s v="TRK66648743"/>
    <s v="66648743"/>
    <n v="4"/>
    <s v="WINTER15"/>
    <x v="3"/>
    <x v="0"/>
    <s v="Referral"/>
    <x v="1"/>
    <n v="1210.52"/>
    <n v="1210.52"/>
    <n v="1210.52"/>
    <s v="Customer_973"/>
    <x v="1"/>
    <n v="53"/>
    <x v="1"/>
    <x v="0"/>
    <n v="0.15"/>
    <n v="181.578"/>
    <n v="423.68199999999996"/>
    <n v="847.36399999999992"/>
    <n v="1028.942"/>
    <n v="181.57800000000009"/>
    <n v="1.2142857142857144"/>
  </r>
  <r>
    <x v="972"/>
    <n v="200972"/>
    <d v="2024-06-09T00:00:00"/>
    <d v="2024-06-09T00:00:00"/>
    <n v="2024"/>
    <x v="5"/>
    <s v="Sunday"/>
    <s v="C66438"/>
    <n v="66438"/>
    <s v="Laptop"/>
    <x v="5"/>
    <n v="1"/>
    <n v="90.27"/>
    <n v="90.27"/>
    <s v="816 Main St"/>
    <s v="816"/>
    <s v="Main St"/>
    <s v="Cash"/>
    <x v="4"/>
    <s v="Delivered"/>
    <x v="3"/>
    <s v="TRK32035271"/>
    <s v="32035271"/>
    <n v="5"/>
    <s v="SAVE10"/>
    <x v="0"/>
    <x v="0"/>
    <s v="Facebook"/>
    <x v="3"/>
    <n v="90.27"/>
    <n v="90.27"/>
    <n v="90.27"/>
    <s v="Customer_974"/>
    <x v="0"/>
    <n v="42"/>
    <x v="4"/>
    <x v="0"/>
    <n v="0.1"/>
    <n v="9.0269999999999992"/>
    <n v="63.188999999999993"/>
    <n v="63.188999999999993"/>
    <n v="81.242999999999995"/>
    <n v="18.054000000000002"/>
    <n v="1.2857142857142858"/>
  </r>
  <r>
    <x v="973"/>
    <n v="200973"/>
    <d v="2025-06-09T00:00:00"/>
    <d v="2025-06-09T00:00:00"/>
    <n v="2025"/>
    <x v="5"/>
    <s v="Monday"/>
    <s v="C70010"/>
    <n v="70010"/>
    <s v="Desk"/>
    <x v="6"/>
    <n v="5"/>
    <n v="230.77"/>
    <n v="230.77"/>
    <s v="141 Main St"/>
    <s v="141"/>
    <s v="Main St"/>
    <s v="Online"/>
    <x v="1"/>
    <s v="Pending"/>
    <x v="4"/>
    <s v="TRK50594008"/>
    <s v="50594008"/>
    <n v="10"/>
    <s v="WINTER15"/>
    <x v="3"/>
    <x v="0"/>
    <s v="Referral"/>
    <x v="1"/>
    <n v="1153.8499999999999"/>
    <n v="1153.8499999999999"/>
    <n v="1153.8500000000001"/>
    <s v="Customer_975"/>
    <x v="1"/>
    <n v="47"/>
    <x v="2"/>
    <x v="1"/>
    <n v="0.15"/>
    <n v="173.07749999999999"/>
    <n v="161.53899999999999"/>
    <n v="807.69499999999994"/>
    <n v="980.77250000000015"/>
    <n v="173.07750000000021"/>
    <n v="1.2142857142857146"/>
  </r>
  <r>
    <x v="974"/>
    <n v="200974"/>
    <d v="2023-09-27T00:00:00"/>
    <d v="2023-09-27T00:00:00"/>
    <n v="2023"/>
    <x v="11"/>
    <s v="Wednesday"/>
    <s v="C30722"/>
    <n v="30722"/>
    <s v="Desk"/>
    <x v="6"/>
    <n v="5"/>
    <n v="266.77999999999997"/>
    <n v="266.77999999999997"/>
    <s v="274 Main St"/>
    <s v="274"/>
    <s v="Main St"/>
    <s v="Gift Card"/>
    <x v="3"/>
    <s v="Cancelled"/>
    <x v="1"/>
    <s v="TRK52088168"/>
    <s v="52088168"/>
    <n v="5"/>
    <m/>
    <x v="2"/>
    <x v="1"/>
    <s v="Email"/>
    <x v="2"/>
    <n v="1333.9"/>
    <n v="1333.9"/>
    <n v="1333.8999999999999"/>
    <s v="Customer_976"/>
    <x v="0"/>
    <n v="43"/>
    <x v="0"/>
    <x v="1"/>
    <n v="0"/>
    <n v="0"/>
    <n v="186.74599999999998"/>
    <n v="933.7299999999999"/>
    <n v="1333.8999999999999"/>
    <n v="400.16999999999996"/>
    <n v="1.4285714285714286"/>
  </r>
  <r>
    <x v="975"/>
    <n v="200975"/>
    <d v="2023-05-18T00:00:00"/>
    <d v="2023-05-18T00:00:00"/>
    <n v="2023"/>
    <x v="4"/>
    <s v="Thursday"/>
    <s v="C70529"/>
    <n v="70529"/>
    <s v="Desk"/>
    <x v="6"/>
    <n v="1"/>
    <n v="105.92"/>
    <n v="105.92"/>
    <s v="974 Main St"/>
    <s v="974"/>
    <s v="Main St"/>
    <s v="Gift Card"/>
    <x v="3"/>
    <s v="Returned"/>
    <x v="2"/>
    <s v="TRK82165408"/>
    <s v="82165408"/>
    <n v="6"/>
    <s v="SAVE10"/>
    <x v="0"/>
    <x v="0"/>
    <s v="Email"/>
    <x v="2"/>
    <n v="105.92"/>
    <n v="105.92"/>
    <n v="105.92"/>
    <s v="Customer_977"/>
    <x v="0"/>
    <n v="27"/>
    <x v="2"/>
    <x v="1"/>
    <n v="0.1"/>
    <n v="10.592000000000001"/>
    <n v="74.143999999999991"/>
    <n v="74.143999999999991"/>
    <n v="95.328000000000003"/>
    <n v="21.184000000000012"/>
    <n v="1.2857142857142858"/>
  </r>
  <r>
    <x v="976"/>
    <n v="200976"/>
    <d v="2024-04-04T00:00:00"/>
    <d v="2024-04-04T00:00:00"/>
    <n v="2024"/>
    <x v="6"/>
    <s v="Thursday"/>
    <s v="C18984"/>
    <n v="18984"/>
    <s v="Tablet"/>
    <x v="2"/>
    <n v="3"/>
    <n v="589.29999999999995"/>
    <n v="589.29999999999995"/>
    <s v="650 Main St"/>
    <s v="650"/>
    <s v="Main St"/>
    <s v="Credit Card"/>
    <x v="2"/>
    <s v="Returned"/>
    <x v="2"/>
    <s v="TRK49298239"/>
    <s v="49298239"/>
    <n v="6"/>
    <s v="WINTER15"/>
    <x v="3"/>
    <x v="0"/>
    <s v="Referral"/>
    <x v="1"/>
    <n v="1767.9"/>
    <n v="1767.9"/>
    <n v="1767.8999999999999"/>
    <s v="Customer_978"/>
    <x v="0"/>
    <n v="49"/>
    <x v="4"/>
    <x v="0"/>
    <n v="0.15"/>
    <n v="265.185"/>
    <n v="412.50999999999993"/>
    <n v="1237.5299999999997"/>
    <n v="1502.7149999999999"/>
    <n v="265.18500000000017"/>
    <n v="1.2142857142857144"/>
  </r>
  <r>
    <x v="977"/>
    <n v="200977"/>
    <d v="2023-01-28T00:00:00"/>
    <d v="2023-01-28T00:00:00"/>
    <n v="2023"/>
    <x v="0"/>
    <s v="Saturday"/>
    <s v="C85841"/>
    <n v="85841"/>
    <s v="Chair"/>
    <x v="3"/>
    <n v="4"/>
    <n v="649.47"/>
    <n v="649.47"/>
    <s v="608 Main St"/>
    <s v="608"/>
    <s v="Main St"/>
    <s v="Cash"/>
    <x v="4"/>
    <s v="Pending"/>
    <x v="4"/>
    <s v="TRK99820544"/>
    <s v="99820544"/>
    <n v="8"/>
    <s v="SAVE10"/>
    <x v="0"/>
    <x v="0"/>
    <s v="Google"/>
    <x v="4"/>
    <n v="2597.88"/>
    <n v="2597.88"/>
    <n v="2597.88"/>
    <s v="Customer_979"/>
    <x v="0"/>
    <n v="58"/>
    <x v="3"/>
    <x v="1"/>
    <n v="0.1"/>
    <n v="259.78800000000001"/>
    <n v="454.62899999999996"/>
    <n v="1818.5159999999998"/>
    <n v="2338.0920000000001"/>
    <n v="519.57600000000025"/>
    <n v="1.2857142857142858"/>
  </r>
  <r>
    <x v="978"/>
    <n v="200978"/>
    <d v="2024-06-25T00:00:00"/>
    <d v="2024-06-25T00:00:00"/>
    <n v="2024"/>
    <x v="5"/>
    <s v="Tuesday"/>
    <s v="C41508"/>
    <n v="41508"/>
    <s v="Printer"/>
    <x v="4"/>
    <n v="4"/>
    <n v="107.49"/>
    <n v="107.49"/>
    <s v="993 Main St"/>
    <s v="993"/>
    <s v="Main St"/>
    <s v="Cash"/>
    <x v="4"/>
    <s v="Delivered"/>
    <x v="3"/>
    <s v="TRK61047536"/>
    <s v="61047536"/>
    <n v="5"/>
    <m/>
    <x v="2"/>
    <x v="1"/>
    <s v="Google"/>
    <x v="4"/>
    <n v="429.96"/>
    <n v="429.96"/>
    <n v="429.96"/>
    <s v="Customer_980"/>
    <x v="0"/>
    <n v="59"/>
    <x v="5"/>
    <x v="0"/>
    <n v="0"/>
    <n v="0"/>
    <n v="75.242999999999995"/>
    <n v="300.97199999999998"/>
    <n v="429.96"/>
    <n v="128.988"/>
    <n v="1.4285714285714286"/>
  </r>
  <r>
    <x v="979"/>
    <n v="200979"/>
    <d v="2023-05-31T00:00:00"/>
    <d v="2023-05-31T00:00:00"/>
    <n v="2023"/>
    <x v="4"/>
    <s v="Wednesday"/>
    <s v="C75018"/>
    <n v="75018"/>
    <s v="Monitor"/>
    <x v="0"/>
    <n v="3"/>
    <n v="669.06"/>
    <n v="669.06"/>
    <s v="299 Main St"/>
    <s v="299"/>
    <s v="Main St"/>
    <s v="Cash"/>
    <x v="4"/>
    <s v="Delivered"/>
    <x v="3"/>
    <s v="TRK51794806"/>
    <s v="51794806"/>
    <n v="7"/>
    <s v="SAVE10"/>
    <x v="0"/>
    <x v="0"/>
    <s v="Facebook"/>
    <x v="3"/>
    <n v="2007.18"/>
    <n v="2007.18"/>
    <n v="2007.1799999999998"/>
    <s v="Customer_981"/>
    <x v="1"/>
    <n v="23"/>
    <x v="5"/>
    <x v="0"/>
    <n v="0.1"/>
    <n v="200.71800000000002"/>
    <n v="468.34199999999993"/>
    <n v="1405.0259999999998"/>
    <n v="1806.4619999999998"/>
    <n v="401.43599999999992"/>
    <n v="1.2857142857142856"/>
  </r>
  <r>
    <x v="980"/>
    <n v="200980"/>
    <d v="2023-10-14T00:00:00"/>
    <d v="2023-10-14T00:00:00"/>
    <n v="2023"/>
    <x v="3"/>
    <s v="Saturday"/>
    <s v="C84320"/>
    <n v="84320"/>
    <s v="Chair"/>
    <x v="3"/>
    <n v="3"/>
    <n v="69.650000000000006"/>
    <n v="69.650000000000006"/>
    <s v="107 Main St"/>
    <s v="107"/>
    <s v="Main St"/>
    <s v="Cash"/>
    <x v="4"/>
    <s v="Delivered"/>
    <x v="3"/>
    <s v="TRK81093218"/>
    <s v="81093218"/>
    <n v="7"/>
    <s v="WINTER15"/>
    <x v="3"/>
    <x v="0"/>
    <s v="Instagram"/>
    <x v="0"/>
    <n v="208.95"/>
    <n v="208.95"/>
    <n v="208.95000000000002"/>
    <s v="Customer_982"/>
    <x v="0"/>
    <n v="31"/>
    <x v="4"/>
    <x v="1"/>
    <n v="0.15"/>
    <n v="31.342499999999998"/>
    <n v="48.755000000000003"/>
    <n v="146.26500000000001"/>
    <n v="177.60750000000002"/>
    <n v="31.342500000000001"/>
    <n v="1.2142857142857142"/>
  </r>
  <r>
    <x v="981"/>
    <n v="200981"/>
    <d v="2023-11-26T00:00:00"/>
    <d v="2023-11-26T00:00:00"/>
    <n v="2023"/>
    <x v="7"/>
    <s v="Sunday"/>
    <s v="C12609"/>
    <n v="12609"/>
    <s v="Phone"/>
    <x v="1"/>
    <n v="4"/>
    <n v="136.83000000000001"/>
    <n v="136.83000000000001"/>
    <s v="490 Main St"/>
    <s v="490"/>
    <s v="Main St"/>
    <s v="Debit Card"/>
    <x v="0"/>
    <s v="Pending"/>
    <x v="4"/>
    <s v="TRK56379337"/>
    <s v="56379337"/>
    <n v="8"/>
    <s v="SAVE10"/>
    <x v="0"/>
    <x v="0"/>
    <s v="Email"/>
    <x v="2"/>
    <n v="547.32000000000005"/>
    <n v="547.32000000000005"/>
    <n v="547.32000000000005"/>
    <s v="Customer_983"/>
    <x v="1"/>
    <n v="46"/>
    <x v="1"/>
    <x v="0"/>
    <n v="0.1"/>
    <n v="54.732000000000006"/>
    <n v="95.781000000000006"/>
    <n v="383.12400000000002"/>
    <n v="492.58800000000002"/>
    <n v="109.464"/>
    <n v="1.2857142857142856"/>
  </r>
  <r>
    <x v="982"/>
    <n v="200982"/>
    <d v="2024-09-06T00:00:00"/>
    <d v="2024-09-06T00:00:00"/>
    <n v="2024"/>
    <x v="11"/>
    <s v="Friday"/>
    <s v="C64935"/>
    <n v="64935"/>
    <s v="Monitor"/>
    <x v="0"/>
    <n v="1"/>
    <n v="304.11"/>
    <n v="304.11"/>
    <s v="707 Main St"/>
    <s v="707"/>
    <s v="Main St"/>
    <s v="Gift Card"/>
    <x v="3"/>
    <s v="Shipped"/>
    <x v="0"/>
    <s v="TRK42969065"/>
    <s v="42969065"/>
    <n v="2"/>
    <s v="SAVE10"/>
    <x v="0"/>
    <x v="0"/>
    <s v="Referral"/>
    <x v="1"/>
    <n v="304.11"/>
    <n v="304.11"/>
    <n v="304.11"/>
    <s v="Customer_984"/>
    <x v="0"/>
    <n v="20"/>
    <x v="3"/>
    <x v="0"/>
    <n v="0.1"/>
    <n v="30.411000000000001"/>
    <n v="212.87700000000001"/>
    <n v="212.87700000000001"/>
    <n v="273.69900000000001"/>
    <n v="60.822000000000003"/>
    <n v="1.2857142857142858"/>
  </r>
  <r>
    <x v="983"/>
    <n v="200983"/>
    <d v="2024-11-24T00:00:00"/>
    <d v="2024-11-24T00:00:00"/>
    <n v="2024"/>
    <x v="7"/>
    <s v="Sunday"/>
    <s v="C67528"/>
    <n v="67528"/>
    <s v="Monitor"/>
    <x v="0"/>
    <n v="4"/>
    <n v="296.27999999999997"/>
    <n v="296.27999999999997"/>
    <s v="110 Main St"/>
    <s v="110"/>
    <s v="Main St"/>
    <s v="Gift Card"/>
    <x v="3"/>
    <s v="Shipped"/>
    <x v="0"/>
    <s v="TRK60865210"/>
    <s v="60865210"/>
    <n v="5"/>
    <s v="SAVE10"/>
    <x v="0"/>
    <x v="0"/>
    <s v="Email"/>
    <x v="2"/>
    <n v="1185.1199999999999"/>
    <n v="1185.1199999999999"/>
    <n v="1185.1199999999999"/>
    <s v="Customer_985"/>
    <x v="0"/>
    <n v="34"/>
    <x v="4"/>
    <x v="0"/>
    <n v="0.1"/>
    <n v="118.512"/>
    <n v="207.39599999999996"/>
    <n v="829.58399999999983"/>
    <n v="1066.6079999999999"/>
    <n v="237.02400000000011"/>
    <n v="1.2857142857142858"/>
  </r>
  <r>
    <x v="984"/>
    <n v="200984"/>
    <d v="2025-02-28T00:00:00"/>
    <d v="2025-02-28T00:00:00"/>
    <n v="2025"/>
    <x v="2"/>
    <s v="Friday"/>
    <s v="C44176"/>
    <n v="44176"/>
    <s v="Desk"/>
    <x v="6"/>
    <n v="1"/>
    <n v="77.64"/>
    <n v="77.64"/>
    <s v="706 Main St"/>
    <s v="706"/>
    <s v="Main St"/>
    <s v="Credit Card"/>
    <x v="2"/>
    <s v="Shipped"/>
    <x v="0"/>
    <s v="TRK68704764"/>
    <s v="68704764"/>
    <n v="1"/>
    <s v="FREESHIP"/>
    <x v="1"/>
    <x v="0"/>
    <s v="Facebook"/>
    <x v="3"/>
    <n v="77.64"/>
    <n v="77.64"/>
    <n v="77.64"/>
    <s v="Customer_986"/>
    <x v="1"/>
    <n v="20"/>
    <x v="1"/>
    <x v="1"/>
    <n v="0"/>
    <n v="0"/>
    <n v="54.347999999999999"/>
    <n v="54.347999999999999"/>
    <n v="77.64"/>
    <n v="23.292000000000002"/>
    <n v="1.4285714285714286"/>
  </r>
  <r>
    <x v="985"/>
    <n v="200985"/>
    <d v="2024-07-20T00:00:00"/>
    <d v="2024-07-20T00:00:00"/>
    <n v="2024"/>
    <x v="10"/>
    <s v="Saturday"/>
    <s v="C92788"/>
    <n v="92788"/>
    <s v="Desk"/>
    <x v="6"/>
    <n v="1"/>
    <n v="243.71"/>
    <n v="243.71"/>
    <s v="948 Main St"/>
    <s v="948"/>
    <s v="Main St"/>
    <s v="Gift Card"/>
    <x v="3"/>
    <s v="Delivered"/>
    <x v="3"/>
    <s v="TRK83835361"/>
    <s v="83835361"/>
    <n v="6"/>
    <s v="SAVE10"/>
    <x v="0"/>
    <x v="0"/>
    <s v="Google"/>
    <x v="4"/>
    <n v="243.71"/>
    <n v="243.71"/>
    <n v="243.71"/>
    <s v="Customer_987"/>
    <x v="1"/>
    <n v="40"/>
    <x v="4"/>
    <x v="1"/>
    <n v="0.1"/>
    <n v="24.371000000000002"/>
    <n v="170.59700000000001"/>
    <n v="170.59700000000001"/>
    <n v="219.339"/>
    <n v="48.74199999999999"/>
    <n v="1.2857142857142856"/>
  </r>
  <r>
    <x v="986"/>
    <n v="200986"/>
    <d v="2024-09-07T00:00:00"/>
    <d v="2024-09-07T00:00:00"/>
    <n v="2024"/>
    <x v="11"/>
    <s v="Saturday"/>
    <s v="C69213"/>
    <n v="69213"/>
    <s v="Laptop"/>
    <x v="5"/>
    <n v="4"/>
    <n v="644.96"/>
    <n v="644.96"/>
    <s v="533 Main St"/>
    <s v="533"/>
    <s v="Main St"/>
    <s v="Credit Card"/>
    <x v="2"/>
    <s v="Pending"/>
    <x v="4"/>
    <s v="TRK67837331"/>
    <s v="67837331"/>
    <n v="7"/>
    <s v="FREESHIP"/>
    <x v="1"/>
    <x v="0"/>
    <s v="Email"/>
    <x v="2"/>
    <n v="2579.84"/>
    <n v="2579.84"/>
    <n v="2579.84"/>
    <s v="Customer_988"/>
    <x v="1"/>
    <n v="31"/>
    <x v="1"/>
    <x v="0"/>
    <n v="0"/>
    <n v="0"/>
    <n v="451.47199999999998"/>
    <n v="1805.8879999999999"/>
    <n v="2579.84"/>
    <n v="773.95200000000023"/>
    <n v="1.4285714285714288"/>
  </r>
  <r>
    <x v="987"/>
    <n v="200987"/>
    <d v="2025-06-05T00:00:00"/>
    <d v="2025-06-05T00:00:00"/>
    <n v="2025"/>
    <x v="5"/>
    <s v="Thursday"/>
    <s v="C67387"/>
    <n v="67387"/>
    <s v="Phone"/>
    <x v="1"/>
    <n v="5"/>
    <n v="283.73"/>
    <n v="283.73"/>
    <s v="436 Main St"/>
    <s v="436"/>
    <s v="Main St"/>
    <s v="Gift Card"/>
    <x v="3"/>
    <s v="Pending"/>
    <x v="4"/>
    <s v="TRK54120003"/>
    <s v="54120003"/>
    <n v="8"/>
    <s v="FREESHIP"/>
    <x v="1"/>
    <x v="0"/>
    <s v="Instagram"/>
    <x v="0"/>
    <n v="1418.65"/>
    <n v="1418.65"/>
    <n v="1418.65"/>
    <s v="Customer_989"/>
    <x v="1"/>
    <n v="24"/>
    <x v="5"/>
    <x v="0"/>
    <n v="0"/>
    <n v="0"/>
    <n v="198.61099999999999"/>
    <n v="993.05499999999995"/>
    <n v="1418.65"/>
    <n v="425.59500000000014"/>
    <n v="1.4285714285714288"/>
  </r>
  <r>
    <x v="988"/>
    <n v="200988"/>
    <d v="2025-02-04T00:00:00"/>
    <d v="2025-02-04T00:00:00"/>
    <n v="2025"/>
    <x v="2"/>
    <s v="Tuesday"/>
    <s v="C90318"/>
    <n v="90318"/>
    <s v="Desk"/>
    <x v="6"/>
    <n v="2"/>
    <n v="629.55999999999995"/>
    <n v="629.55999999999995"/>
    <s v="818 Main St"/>
    <s v="818"/>
    <s v="Main St"/>
    <s v="Gift Card"/>
    <x v="3"/>
    <s v="Cancelled"/>
    <x v="1"/>
    <s v="TRK52765043"/>
    <s v="52765043"/>
    <n v="5"/>
    <s v="WINTER15"/>
    <x v="3"/>
    <x v="0"/>
    <s v="Instagram"/>
    <x v="0"/>
    <n v="1259.1199999999999"/>
    <n v="1259.1199999999999"/>
    <n v="1259.1199999999999"/>
    <s v="Customer_990"/>
    <x v="0"/>
    <n v="30"/>
    <x v="0"/>
    <x v="1"/>
    <n v="0.15"/>
    <n v="188.86799999999997"/>
    <n v="440.69199999999995"/>
    <n v="881.3839999999999"/>
    <n v="1070.252"/>
    <n v="188.86800000000005"/>
    <n v="1.2142857142857144"/>
  </r>
  <r>
    <x v="989"/>
    <n v="200989"/>
    <d v="2023-03-23T00:00:00"/>
    <d v="2023-03-23T00:00:00"/>
    <n v="2023"/>
    <x v="9"/>
    <s v="Thursday"/>
    <s v="C49995"/>
    <n v="49995"/>
    <s v="Laptop"/>
    <x v="5"/>
    <n v="4"/>
    <n v="246.11"/>
    <n v="246.11"/>
    <s v="559 Main St"/>
    <s v="559"/>
    <s v="Main St"/>
    <s v="Credit Card"/>
    <x v="2"/>
    <s v="Pending"/>
    <x v="4"/>
    <s v="TRK33212013"/>
    <s v="33212013"/>
    <n v="4"/>
    <s v="SAVE10"/>
    <x v="0"/>
    <x v="0"/>
    <s v="Instagram"/>
    <x v="0"/>
    <n v="984.44"/>
    <n v="984.44"/>
    <n v="984.44"/>
    <s v="Customer_991"/>
    <x v="1"/>
    <n v="55"/>
    <x v="4"/>
    <x v="0"/>
    <n v="0.1"/>
    <n v="98.444000000000017"/>
    <n v="172.27699999999999"/>
    <n v="689.10799999999995"/>
    <n v="885.99600000000009"/>
    <n v="196.88800000000015"/>
    <n v="1.285714285714286"/>
  </r>
  <r>
    <x v="990"/>
    <n v="200990"/>
    <d v="2023-11-19T00:00:00"/>
    <d v="2023-11-19T00:00:00"/>
    <n v="2023"/>
    <x v="7"/>
    <s v="Sunday"/>
    <s v="C52313"/>
    <n v="52313"/>
    <s v="Phone"/>
    <x v="1"/>
    <n v="2"/>
    <n v="418.26"/>
    <n v="418.26"/>
    <s v="913 Main St"/>
    <s v="913"/>
    <s v="Main St"/>
    <s v="Debit Card"/>
    <x v="0"/>
    <s v="Pending"/>
    <x v="4"/>
    <s v="TRK67368559"/>
    <s v="67368559"/>
    <n v="2"/>
    <s v="SAVE10"/>
    <x v="0"/>
    <x v="0"/>
    <s v="Google"/>
    <x v="4"/>
    <n v="836.52"/>
    <n v="836.52"/>
    <n v="836.52"/>
    <s v="Customer_992"/>
    <x v="1"/>
    <n v="26"/>
    <x v="4"/>
    <x v="0"/>
    <n v="0.1"/>
    <n v="83.652000000000001"/>
    <n v="292.78199999999998"/>
    <n v="585.56399999999996"/>
    <n v="752.86799999999994"/>
    <n v="167.30399999999997"/>
    <n v="1.2857142857142856"/>
  </r>
  <r>
    <x v="991"/>
    <n v="200991"/>
    <d v="2024-05-09T00:00:00"/>
    <d v="2024-05-09T00:00:00"/>
    <n v="2024"/>
    <x v="4"/>
    <s v="Thursday"/>
    <s v="C10211"/>
    <n v="10211"/>
    <s v="Desk"/>
    <x v="6"/>
    <n v="5"/>
    <n v="127.18"/>
    <n v="127.18"/>
    <s v="598 Main St"/>
    <s v="598"/>
    <s v="Main St"/>
    <s v="Debit Card"/>
    <x v="0"/>
    <s v="Cancelled"/>
    <x v="1"/>
    <s v="TRK68938335"/>
    <s v="68938335"/>
    <n v="10"/>
    <s v="FREESHIP"/>
    <x v="1"/>
    <x v="0"/>
    <s v="Google"/>
    <x v="4"/>
    <n v="635.90000000000009"/>
    <n v="635.90000000000009"/>
    <n v="635.90000000000009"/>
    <s v="Customer_993"/>
    <x v="0"/>
    <n v="21"/>
    <x v="3"/>
    <x v="1"/>
    <n v="0"/>
    <n v="0"/>
    <n v="89.025999999999996"/>
    <n v="445.13"/>
    <n v="635.90000000000009"/>
    <n v="190.7700000000001"/>
    <n v="1.4285714285714288"/>
  </r>
  <r>
    <x v="992"/>
    <n v="200992"/>
    <d v="2024-08-27T00:00:00"/>
    <d v="2024-08-27T00:00:00"/>
    <n v="2024"/>
    <x v="1"/>
    <s v="Tuesday"/>
    <s v="C97907"/>
    <n v="97907"/>
    <s v="Printer"/>
    <x v="4"/>
    <n v="3"/>
    <n v="586.21"/>
    <n v="586.21"/>
    <s v="933 Main St"/>
    <s v="933"/>
    <s v="Main St"/>
    <s v="Gift Card"/>
    <x v="3"/>
    <s v="Pending"/>
    <x v="4"/>
    <s v="TRK89637569"/>
    <s v="89637569"/>
    <n v="4"/>
    <s v="WINTER15"/>
    <x v="3"/>
    <x v="0"/>
    <s v="Referral"/>
    <x v="1"/>
    <n v="1758.63"/>
    <n v="1758.63"/>
    <n v="1758.63"/>
    <s v="Customer_994"/>
    <x v="0"/>
    <n v="52"/>
    <x v="2"/>
    <x v="0"/>
    <n v="0.15"/>
    <n v="263.79450000000003"/>
    <n v="410.34699999999998"/>
    <n v="1231.0409999999999"/>
    <n v="1494.8355000000001"/>
    <n v="263.7945000000002"/>
    <n v="1.2142857142857144"/>
  </r>
  <r>
    <x v="993"/>
    <n v="200993"/>
    <d v="2024-04-06T00:00:00"/>
    <d v="2024-04-06T00:00:00"/>
    <n v="2024"/>
    <x v="6"/>
    <s v="Saturday"/>
    <s v="C61384"/>
    <n v="61384"/>
    <s v="Monitor"/>
    <x v="0"/>
    <n v="3"/>
    <n v="267.45"/>
    <n v="267.45"/>
    <s v="576 Main St"/>
    <s v="576"/>
    <s v="Main St"/>
    <s v="Gift Card"/>
    <x v="3"/>
    <s v="Delivered"/>
    <x v="3"/>
    <s v="TRK33323210"/>
    <s v="33323210"/>
    <n v="5"/>
    <s v="WINTER15"/>
    <x v="3"/>
    <x v="0"/>
    <s v="Instagram"/>
    <x v="0"/>
    <n v="802.34999999999991"/>
    <n v="802.34999999999991"/>
    <n v="802.34999999999991"/>
    <s v="Customer_995"/>
    <x v="1"/>
    <n v="52"/>
    <x v="4"/>
    <x v="0"/>
    <n v="0.15"/>
    <n v="120.35249999999998"/>
    <n v="187.21499999999997"/>
    <n v="561.64499999999998"/>
    <n v="681.99749999999995"/>
    <n v="120.35249999999996"/>
    <n v="1.2142857142857142"/>
  </r>
  <r>
    <x v="994"/>
    <n v="200994"/>
    <d v="2024-06-27T00:00:00"/>
    <d v="2024-06-27T00:00:00"/>
    <n v="2024"/>
    <x v="5"/>
    <s v="Thursday"/>
    <s v="C27613"/>
    <n v="27613"/>
    <s v="Tablet"/>
    <x v="2"/>
    <n v="4"/>
    <n v="615.65"/>
    <n v="615.65"/>
    <s v="971 Main St"/>
    <s v="971"/>
    <s v="Main St"/>
    <s v="Debit Card"/>
    <x v="0"/>
    <s v="Delivered"/>
    <x v="3"/>
    <s v="TRK63701318"/>
    <s v="63701318"/>
    <n v="9"/>
    <s v="WINTER15"/>
    <x v="3"/>
    <x v="0"/>
    <s v="Google"/>
    <x v="4"/>
    <n v="2462.6"/>
    <n v="2462.6"/>
    <n v="2462.6"/>
    <s v="Customer_996"/>
    <x v="0"/>
    <n v="32"/>
    <x v="5"/>
    <x v="0"/>
    <n v="0.15"/>
    <n v="369.39"/>
    <n v="430.95499999999998"/>
    <n v="1723.82"/>
    <n v="2093.21"/>
    <n v="369.3900000000001"/>
    <n v="1.2142857142857144"/>
  </r>
  <r>
    <x v="995"/>
    <n v="200995"/>
    <d v="2023-11-18T00:00:00"/>
    <d v="2023-11-18T00:00:00"/>
    <n v="2023"/>
    <x v="7"/>
    <s v="Saturday"/>
    <s v="C99271"/>
    <n v="99271"/>
    <s v="Monitor"/>
    <x v="0"/>
    <n v="2"/>
    <n v="113.29"/>
    <n v="113.29"/>
    <s v="959 Main St"/>
    <s v="959"/>
    <s v="Main St"/>
    <s v="Cash"/>
    <x v="4"/>
    <s v="Pending"/>
    <x v="4"/>
    <s v="TRK87832736"/>
    <s v="87832736"/>
    <n v="5"/>
    <s v="SAVE10"/>
    <x v="0"/>
    <x v="0"/>
    <s v="Facebook"/>
    <x v="3"/>
    <n v="226.58"/>
    <n v="226.58"/>
    <n v="226.58"/>
    <s v="Customer_997"/>
    <x v="1"/>
    <n v="23"/>
    <x v="5"/>
    <x v="0"/>
    <n v="0.1"/>
    <n v="22.658000000000001"/>
    <n v="79.302999999999997"/>
    <n v="158.60599999999999"/>
    <n v="203.92200000000003"/>
    <n v="45.316000000000031"/>
    <n v="1.2857142857142858"/>
  </r>
  <r>
    <x v="996"/>
    <n v="200996"/>
    <d v="2024-04-28T00:00:00"/>
    <d v="2024-04-28T00:00:00"/>
    <n v="2024"/>
    <x v="6"/>
    <s v="Sunday"/>
    <s v="C28648"/>
    <n v="28648"/>
    <s v="Monitor"/>
    <x v="0"/>
    <n v="4"/>
    <n v="473.86"/>
    <n v="473.86"/>
    <s v="101 Main St"/>
    <s v="101"/>
    <s v="Main St"/>
    <s v="Debit Card"/>
    <x v="0"/>
    <s v="Delivered"/>
    <x v="3"/>
    <s v="TRK92240846"/>
    <s v="92240846"/>
    <n v="7"/>
    <s v="SAVE10"/>
    <x v="0"/>
    <x v="0"/>
    <s v="Facebook"/>
    <x v="3"/>
    <n v="1895.44"/>
    <n v="1895.44"/>
    <n v="1895.44"/>
    <s v="Customer_998"/>
    <x v="0"/>
    <n v="40"/>
    <x v="2"/>
    <x v="0"/>
    <n v="0.1"/>
    <n v="189.54400000000001"/>
    <n v="331.702"/>
    <n v="1326.808"/>
    <n v="1705.896"/>
    <n v="379.08799999999997"/>
    <n v="1.2857142857142856"/>
  </r>
  <r>
    <x v="997"/>
    <n v="200997"/>
    <d v="2023-11-27T00:00:00"/>
    <d v="2023-11-27T00:00:00"/>
    <n v="2023"/>
    <x v="7"/>
    <s v="Monday"/>
    <s v="C26210"/>
    <n v="26210"/>
    <s v="Laptop"/>
    <x v="5"/>
    <n v="3"/>
    <n v="444.75"/>
    <n v="444.75"/>
    <s v="805 Main St"/>
    <s v="805"/>
    <s v="Main St"/>
    <s v="Cash"/>
    <x v="4"/>
    <s v="Delivered"/>
    <x v="3"/>
    <s v="TRK40616861"/>
    <s v="40616861"/>
    <n v="6"/>
    <s v="SAVE10"/>
    <x v="0"/>
    <x v="0"/>
    <s v="Facebook"/>
    <x v="3"/>
    <n v="1334.25"/>
    <n v="1334.25"/>
    <n v="1334.25"/>
    <s v="Customer_999"/>
    <x v="0"/>
    <n v="32"/>
    <x v="5"/>
    <x v="0"/>
    <n v="0.1"/>
    <n v="133.42500000000001"/>
    <n v="311.32499999999999"/>
    <n v="933.97499999999991"/>
    <n v="1200.825"/>
    <n v="266.85000000000014"/>
    <n v="1.2857142857142858"/>
  </r>
  <r>
    <x v="998"/>
    <n v="200998"/>
    <d v="2023-05-19T00:00:00"/>
    <d v="2023-05-19T00:00:00"/>
    <n v="2023"/>
    <x v="4"/>
    <s v="Friday"/>
    <s v="C90350"/>
    <n v="90350"/>
    <s v="Phone"/>
    <x v="1"/>
    <n v="2"/>
    <n v="183.67"/>
    <n v="183.67"/>
    <s v="783 Main St"/>
    <s v="783"/>
    <s v="Main St"/>
    <s v="Debit Card"/>
    <x v="0"/>
    <s v="Cancelled"/>
    <x v="1"/>
    <s v="TRK22824230"/>
    <s v="22824230"/>
    <n v="6"/>
    <s v="SAVE10"/>
    <x v="0"/>
    <x v="0"/>
    <s v="Google"/>
    <x v="4"/>
    <n v="367.34"/>
    <n v="367.34"/>
    <n v="367.34"/>
    <s v="Customer_1000"/>
    <x v="1"/>
    <n v="46"/>
    <x v="4"/>
    <x v="0"/>
    <n v="0.1"/>
    <n v="36.734000000000002"/>
    <n v="128.56899999999999"/>
    <n v="257.13799999999998"/>
    <n v="330.60599999999999"/>
    <n v="73.468000000000018"/>
    <n v="1.2857142857142858"/>
  </r>
  <r>
    <x v="999"/>
    <n v="200999"/>
    <d v="2023-12-24T00:00:00"/>
    <d v="2023-12-24T00:00:00"/>
    <n v="2023"/>
    <x v="8"/>
    <s v="Sunday"/>
    <s v="C61957"/>
    <n v="61957"/>
    <s v="Printer"/>
    <x v="4"/>
    <n v="1"/>
    <n v="483.38"/>
    <n v="483.38"/>
    <s v="652 Main St"/>
    <s v="652"/>
    <s v="Main St"/>
    <s v="Cash"/>
    <x v="4"/>
    <s v="Pending"/>
    <x v="4"/>
    <s v="TRK43983841"/>
    <s v="43983841"/>
    <n v="6"/>
    <s v="FREESHIP"/>
    <x v="1"/>
    <x v="0"/>
    <s v="Google"/>
    <x v="4"/>
    <n v="483.38"/>
    <n v="483.38"/>
    <n v="483.38"/>
    <s v="Customer_1001"/>
    <x v="0"/>
    <n v="48"/>
    <x v="5"/>
    <x v="0"/>
    <n v="0"/>
    <n v="0"/>
    <n v="338.36599999999999"/>
    <n v="338.36599999999999"/>
    <n v="483.38"/>
    <n v="145.01400000000001"/>
    <n v="1.4285714285714286"/>
  </r>
  <r>
    <x v="1000"/>
    <n v="201000"/>
    <d v="2023-06-21T00:00:00"/>
    <d v="2023-06-21T00:00:00"/>
    <n v="2023"/>
    <x v="5"/>
    <s v="Wednesday"/>
    <s v="C90132"/>
    <n v="90132"/>
    <s v="Printer"/>
    <x v="4"/>
    <n v="5"/>
    <n v="260.93"/>
    <n v="260.93"/>
    <s v="582 Main St"/>
    <s v="582"/>
    <s v="Main St"/>
    <s v="Online"/>
    <x v="1"/>
    <s v="Delivered"/>
    <x v="3"/>
    <s v="TRK52664903"/>
    <s v="52664903"/>
    <n v="9"/>
    <s v="SAVE10"/>
    <x v="0"/>
    <x v="0"/>
    <s v="Email"/>
    <x v="2"/>
    <n v="1304.6500000000001"/>
    <n v="1304.6500000000001"/>
    <n v="1304.6500000000001"/>
    <s v="Customer_1002"/>
    <x v="1"/>
    <n v="50"/>
    <x v="1"/>
    <x v="0"/>
    <n v="0.1"/>
    <n v="130.465"/>
    <n v="182.65099999999998"/>
    <n v="913.25499999999988"/>
    <n v="1174.1850000000002"/>
    <n v="260.93000000000029"/>
    <n v="1.285714285714286"/>
  </r>
  <r>
    <x v="1001"/>
    <n v="201001"/>
    <d v="2023-12-08T00:00:00"/>
    <d v="2023-12-08T00:00:00"/>
    <n v="2023"/>
    <x v="8"/>
    <s v="Friday"/>
    <s v="C31371"/>
    <n v="31371"/>
    <s v="Printer"/>
    <x v="4"/>
    <n v="2"/>
    <n v="253.68"/>
    <n v="253.68"/>
    <s v="122 Main St"/>
    <s v="122"/>
    <s v="Main St"/>
    <s v="Gift Card"/>
    <x v="3"/>
    <s v="Shipped"/>
    <x v="0"/>
    <s v="TRK19554327"/>
    <s v="19554327"/>
    <n v="6"/>
    <m/>
    <x v="2"/>
    <x v="1"/>
    <s v="Referral"/>
    <x v="1"/>
    <n v="507.36"/>
    <n v="507.36"/>
    <n v="507.36"/>
    <s v="Customer_1003"/>
    <x v="1"/>
    <n v="20"/>
    <x v="3"/>
    <x v="0"/>
    <n v="0"/>
    <n v="0"/>
    <n v="177.57599999999999"/>
    <n v="355.15199999999999"/>
    <n v="507.36"/>
    <n v="152.20800000000003"/>
    <n v="1.4285714285714286"/>
  </r>
  <r>
    <x v="1002"/>
    <n v="201002"/>
    <d v="2025-06-19T00:00:00"/>
    <d v="2025-06-19T00:00:00"/>
    <n v="2025"/>
    <x v="5"/>
    <s v="Thursday"/>
    <s v="C83911"/>
    <n v="83911"/>
    <s v="Tablet"/>
    <x v="2"/>
    <n v="4"/>
    <n v="699.88"/>
    <n v="699.88"/>
    <s v="944 Main St"/>
    <s v="944"/>
    <s v="Main St"/>
    <s v="Cash"/>
    <x v="4"/>
    <s v="Pending"/>
    <x v="4"/>
    <s v="TRK33188106"/>
    <s v="33188106"/>
    <n v="5"/>
    <s v="WINTER15"/>
    <x v="3"/>
    <x v="0"/>
    <s v="Referral"/>
    <x v="1"/>
    <n v="2799.52"/>
    <n v="2799.52"/>
    <n v="2799.52"/>
    <s v="Customer_1004"/>
    <x v="1"/>
    <n v="49"/>
    <x v="4"/>
    <x v="0"/>
    <n v="0.15"/>
    <n v="419.928"/>
    <n v="489.91599999999994"/>
    <n v="1959.6639999999998"/>
    <n v="2379.5920000000001"/>
    <n v="419.92800000000034"/>
    <n v="1.2142857142857144"/>
  </r>
  <r>
    <x v="1003"/>
    <n v="201003"/>
    <d v="2023-01-11T00:00:00"/>
    <d v="2023-01-11T00:00:00"/>
    <n v="2023"/>
    <x v="0"/>
    <s v="Wednesday"/>
    <s v="C84700"/>
    <n v="84700"/>
    <s v="Printer"/>
    <x v="4"/>
    <n v="5"/>
    <n v="319.97000000000003"/>
    <n v="319.97000000000003"/>
    <s v="582 Main St"/>
    <s v="582"/>
    <s v="Main St"/>
    <s v="Cash"/>
    <x v="4"/>
    <s v="Shipped"/>
    <x v="0"/>
    <s v="TRK14706969"/>
    <s v="14706969"/>
    <n v="7"/>
    <s v="SAVE10"/>
    <x v="0"/>
    <x v="0"/>
    <s v="Google"/>
    <x v="4"/>
    <n v="1599.85"/>
    <n v="1599.85"/>
    <n v="1599.8500000000001"/>
    <s v="Customer_1005"/>
    <x v="1"/>
    <n v="55"/>
    <x v="3"/>
    <x v="0"/>
    <n v="0.1"/>
    <n v="159.98500000000001"/>
    <n v="223.97900000000001"/>
    <n v="1119.895"/>
    <n v="1439.8650000000002"/>
    <n v="319.97000000000025"/>
    <n v="1.285714285714286"/>
  </r>
  <r>
    <x v="1004"/>
    <n v="201004"/>
    <d v="2025-06-09T00:00:00"/>
    <d v="2025-06-09T00:00:00"/>
    <n v="2025"/>
    <x v="5"/>
    <s v="Monday"/>
    <s v="C87529"/>
    <n v="87529"/>
    <s v="Chair"/>
    <x v="3"/>
    <n v="4"/>
    <n v="246.91"/>
    <n v="246.91"/>
    <s v="296 Main St"/>
    <s v="296"/>
    <s v="Main St"/>
    <s v="Online"/>
    <x v="1"/>
    <s v="Pending"/>
    <x v="4"/>
    <s v="TRK15739505"/>
    <s v="15739505"/>
    <n v="8"/>
    <s v="SAVE10"/>
    <x v="0"/>
    <x v="0"/>
    <s v="Referral"/>
    <x v="1"/>
    <n v="987.64"/>
    <n v="987.64"/>
    <n v="987.64"/>
    <s v="Customer_1006"/>
    <x v="1"/>
    <n v="57"/>
    <x v="5"/>
    <x v="1"/>
    <n v="0.1"/>
    <n v="98.76400000000001"/>
    <n v="172.83699999999999"/>
    <n v="691.34799999999996"/>
    <n v="888.87599999999998"/>
    <n v="197.52800000000002"/>
    <n v="1.2857142857142858"/>
  </r>
  <r>
    <x v="1005"/>
    <n v="201005"/>
    <d v="2023-03-02T00:00:00"/>
    <d v="2023-03-02T00:00:00"/>
    <n v="2023"/>
    <x v="9"/>
    <s v="Thursday"/>
    <s v="C38065"/>
    <n v="38065"/>
    <s v="Printer"/>
    <x v="4"/>
    <n v="3"/>
    <n v="392.85"/>
    <n v="392.85"/>
    <s v="426 Main St"/>
    <s v="426"/>
    <s v="Main St"/>
    <s v="Credit Card"/>
    <x v="2"/>
    <s v="Returned"/>
    <x v="2"/>
    <s v="TRK11448295"/>
    <s v="11448295"/>
    <n v="6"/>
    <m/>
    <x v="2"/>
    <x v="1"/>
    <s v="Google"/>
    <x v="4"/>
    <n v="1178.55"/>
    <n v="1178.55"/>
    <n v="1178.5500000000002"/>
    <s v="Customer_1007"/>
    <x v="1"/>
    <n v="39"/>
    <x v="2"/>
    <x v="0"/>
    <n v="0"/>
    <n v="0"/>
    <n v="274.995"/>
    <n v="824.98500000000001"/>
    <n v="1178.5500000000002"/>
    <n v="353.56500000000017"/>
    <n v="1.4285714285714288"/>
  </r>
  <r>
    <x v="1006"/>
    <n v="201006"/>
    <d v="2024-05-27T00:00:00"/>
    <d v="2024-05-27T00:00:00"/>
    <n v="2024"/>
    <x v="4"/>
    <s v="Monday"/>
    <s v="C27435"/>
    <n v="27435"/>
    <s v="Tablet"/>
    <x v="2"/>
    <n v="5"/>
    <n v="420.98"/>
    <n v="420.98"/>
    <s v="860 Main St"/>
    <s v="860"/>
    <s v="Main St"/>
    <s v="Cash"/>
    <x v="4"/>
    <s v="Delivered"/>
    <x v="3"/>
    <s v="TRK91458233"/>
    <s v="91458233"/>
    <n v="7"/>
    <s v="SAVE10"/>
    <x v="0"/>
    <x v="0"/>
    <s v="Facebook"/>
    <x v="3"/>
    <n v="2104.9"/>
    <n v="2104.9"/>
    <n v="2104.9"/>
    <s v="Customer_1008"/>
    <x v="1"/>
    <n v="44"/>
    <x v="3"/>
    <x v="0"/>
    <n v="0.1"/>
    <n v="210.49"/>
    <n v="294.68599999999998"/>
    <n v="1473.4299999999998"/>
    <n v="1894.41"/>
    <n v="420.98000000000025"/>
    <n v="1.2857142857142858"/>
  </r>
  <r>
    <x v="1007"/>
    <n v="201007"/>
    <d v="2024-03-20T00:00:00"/>
    <d v="2024-03-20T00:00:00"/>
    <n v="2024"/>
    <x v="9"/>
    <s v="Wednesday"/>
    <s v="C46651"/>
    <n v="46651"/>
    <s v="Monitor"/>
    <x v="0"/>
    <n v="2"/>
    <n v="73.260000000000005"/>
    <n v="73.260000000000005"/>
    <s v="839 Main St"/>
    <s v="839"/>
    <s v="Main St"/>
    <s v="Cash"/>
    <x v="4"/>
    <s v="Pending"/>
    <x v="4"/>
    <s v="TRK60444502"/>
    <s v="60444502"/>
    <n v="4"/>
    <s v="WINTER15"/>
    <x v="3"/>
    <x v="0"/>
    <s v="Facebook"/>
    <x v="3"/>
    <n v="146.52000000000001"/>
    <n v="146.52000000000001"/>
    <n v="146.52000000000001"/>
    <s v="Customer_1009"/>
    <x v="1"/>
    <n v="41"/>
    <x v="5"/>
    <x v="0"/>
    <n v="0.15"/>
    <n v="21.978000000000002"/>
    <n v="51.282000000000004"/>
    <n v="102.56400000000001"/>
    <n v="124.542"/>
    <n v="21.977999999999994"/>
    <n v="1.2142857142857142"/>
  </r>
  <r>
    <x v="1008"/>
    <n v="201008"/>
    <d v="2023-01-13T00:00:00"/>
    <d v="2023-01-13T00:00:00"/>
    <n v="2023"/>
    <x v="0"/>
    <s v="Friday"/>
    <s v="C62557"/>
    <n v="62557"/>
    <s v="Monitor"/>
    <x v="0"/>
    <n v="3"/>
    <n v="410.88"/>
    <n v="410.88"/>
    <s v="257 Main St"/>
    <s v="257"/>
    <s v="Main St"/>
    <s v="Cash"/>
    <x v="4"/>
    <s v="Delivered"/>
    <x v="3"/>
    <s v="TRK12742366"/>
    <s v="12742366"/>
    <n v="8"/>
    <s v="FREESHIP"/>
    <x v="1"/>
    <x v="0"/>
    <s v="Instagram"/>
    <x v="0"/>
    <n v="1232.6400000000001"/>
    <n v="1232.6400000000001"/>
    <n v="1232.6399999999999"/>
    <s v="Customer_1010"/>
    <x v="0"/>
    <n v="27"/>
    <x v="3"/>
    <x v="0"/>
    <n v="0"/>
    <n v="0"/>
    <n v="287.61599999999999"/>
    <n v="862.84799999999996"/>
    <n v="1232.6399999999999"/>
    <n v="369.79199999999992"/>
    <n v="1.4285714285714286"/>
  </r>
  <r>
    <x v="1009"/>
    <n v="201009"/>
    <d v="2023-09-02T00:00:00"/>
    <d v="2023-09-02T00:00:00"/>
    <n v="2023"/>
    <x v="11"/>
    <s v="Saturday"/>
    <s v="C54494"/>
    <n v="54494"/>
    <s v="Tablet"/>
    <x v="2"/>
    <n v="2"/>
    <n v="176.46"/>
    <n v="176.46"/>
    <s v="696 Main St"/>
    <s v="696"/>
    <s v="Main St"/>
    <s v="Credit Card"/>
    <x v="2"/>
    <s v="Delivered"/>
    <x v="3"/>
    <s v="TRK95958645"/>
    <s v="95958645"/>
    <n v="2"/>
    <s v="FREESHIP"/>
    <x v="1"/>
    <x v="0"/>
    <s v="Email"/>
    <x v="2"/>
    <n v="352.92"/>
    <n v="352.92"/>
    <n v="352.92"/>
    <s v="Customer_1011"/>
    <x v="1"/>
    <n v="26"/>
    <x v="0"/>
    <x v="0"/>
    <n v="0"/>
    <n v="0"/>
    <n v="123.52199999999999"/>
    <n v="247.04399999999998"/>
    <n v="352.92"/>
    <n v="105.87600000000003"/>
    <n v="1.4285714285714288"/>
  </r>
  <r>
    <x v="1010"/>
    <n v="201010"/>
    <d v="2023-03-31T00:00:00"/>
    <d v="2023-03-31T00:00:00"/>
    <n v="2023"/>
    <x v="9"/>
    <s v="Friday"/>
    <s v="C33729"/>
    <n v="33729"/>
    <s v="Monitor"/>
    <x v="0"/>
    <n v="3"/>
    <n v="659.57"/>
    <n v="659.57"/>
    <s v="533 Main St"/>
    <s v="533"/>
    <s v="Main St"/>
    <s v="Credit Card"/>
    <x v="2"/>
    <s v="Cancelled"/>
    <x v="1"/>
    <s v="TRK35649833"/>
    <s v="35649833"/>
    <n v="6"/>
    <s v="SAVE10"/>
    <x v="0"/>
    <x v="0"/>
    <s v="Email"/>
    <x v="2"/>
    <n v="1978.71"/>
    <n v="1978.71"/>
    <n v="1978.71"/>
    <s v="Customer_1012"/>
    <x v="1"/>
    <n v="27"/>
    <x v="0"/>
    <x v="0"/>
    <n v="0.1"/>
    <n v="197.87100000000001"/>
    <n v="461.69900000000001"/>
    <n v="1385.097"/>
    <n v="1780.8389999999999"/>
    <n v="395.74199999999996"/>
    <n v="1.2857142857142856"/>
  </r>
  <r>
    <x v="1011"/>
    <n v="201011"/>
    <d v="2024-12-03T00:00:00"/>
    <d v="2024-12-03T00:00:00"/>
    <n v="2024"/>
    <x v="8"/>
    <s v="Tuesday"/>
    <s v="C47823"/>
    <n v="47823"/>
    <s v="Phone"/>
    <x v="1"/>
    <n v="2"/>
    <n v="478.36"/>
    <n v="478.36"/>
    <s v="654 Main St"/>
    <s v="654"/>
    <s v="Main St"/>
    <s v="Online"/>
    <x v="1"/>
    <s v="Shipped"/>
    <x v="0"/>
    <s v="TRK22271097"/>
    <s v="22271097"/>
    <n v="3"/>
    <m/>
    <x v="2"/>
    <x v="1"/>
    <s v="Google"/>
    <x v="4"/>
    <n v="956.72"/>
    <n v="956.72"/>
    <n v="956.72"/>
    <s v="Customer_1013"/>
    <x v="0"/>
    <n v="46"/>
    <x v="5"/>
    <x v="0"/>
    <n v="0"/>
    <n v="0"/>
    <n v="334.85199999999998"/>
    <n v="669.70399999999995"/>
    <n v="956.72"/>
    <n v="287.01600000000008"/>
    <n v="1.4285714285714288"/>
  </r>
  <r>
    <x v="1012"/>
    <n v="201012"/>
    <d v="2024-12-03T00:00:00"/>
    <d v="2024-12-03T00:00:00"/>
    <n v="2024"/>
    <x v="8"/>
    <s v="Tuesday"/>
    <s v="C84570"/>
    <n v="84570"/>
    <s v="Printer"/>
    <x v="4"/>
    <n v="4"/>
    <n v="30.05"/>
    <n v="30.05"/>
    <s v="301 Main St"/>
    <s v="301"/>
    <s v="Main St"/>
    <s v="Online"/>
    <x v="1"/>
    <s v="Returned"/>
    <x v="2"/>
    <s v="TRK12551882"/>
    <s v="12551882"/>
    <n v="6"/>
    <m/>
    <x v="2"/>
    <x v="1"/>
    <s v="Facebook"/>
    <x v="3"/>
    <n v="120.2"/>
    <n v="120.2"/>
    <n v="120.2"/>
    <s v="Customer_1014"/>
    <x v="0"/>
    <n v="46"/>
    <x v="5"/>
    <x v="0"/>
    <n v="0"/>
    <n v="0"/>
    <n v="21.035"/>
    <n v="84.14"/>
    <n v="120.2"/>
    <n v="36.06"/>
    <n v="1.4285714285714286"/>
  </r>
  <r>
    <x v="1013"/>
    <n v="201013"/>
    <d v="2025-04-26T00:00:00"/>
    <d v="2025-04-26T00:00:00"/>
    <n v="2025"/>
    <x v="6"/>
    <s v="Saturday"/>
    <s v="C91123"/>
    <n v="91123"/>
    <s v="Laptop"/>
    <x v="5"/>
    <n v="4"/>
    <n v="300.56"/>
    <n v="300.56"/>
    <s v="842 Main St"/>
    <s v="842"/>
    <s v="Main St"/>
    <s v="Cash"/>
    <x v="4"/>
    <s v="Cancelled"/>
    <x v="1"/>
    <s v="TRK49568409"/>
    <s v="49568409"/>
    <n v="9"/>
    <s v="FREESHIP"/>
    <x v="1"/>
    <x v="0"/>
    <s v="Facebook"/>
    <x v="3"/>
    <n v="1202.24"/>
    <n v="1202.24"/>
    <n v="1202.24"/>
    <s v="Customer_1015"/>
    <x v="0"/>
    <n v="48"/>
    <x v="0"/>
    <x v="0"/>
    <n v="0"/>
    <n v="0"/>
    <n v="210.392"/>
    <n v="841.56799999999998"/>
    <n v="1202.24"/>
    <n v="360.67200000000003"/>
    <n v="1.4285714285714286"/>
  </r>
  <r>
    <x v="1014"/>
    <n v="201014"/>
    <d v="2024-02-04T00:00:00"/>
    <d v="2024-02-04T00:00:00"/>
    <n v="2024"/>
    <x v="2"/>
    <s v="Sunday"/>
    <s v="C92548"/>
    <n v="92548"/>
    <s v="Tablet"/>
    <x v="2"/>
    <n v="5"/>
    <n v="226.45"/>
    <n v="226.45"/>
    <s v="160 Main St"/>
    <s v="160"/>
    <s v="Main St"/>
    <s v="Debit Card"/>
    <x v="0"/>
    <s v="Returned"/>
    <x v="2"/>
    <s v="TRK21682892"/>
    <s v="21682892"/>
    <n v="6"/>
    <s v="FREESHIP"/>
    <x v="1"/>
    <x v="0"/>
    <s v="Email"/>
    <x v="2"/>
    <n v="1132.25"/>
    <n v="1132.25"/>
    <n v="1132.25"/>
    <s v="Customer_1016"/>
    <x v="0"/>
    <n v="59"/>
    <x v="3"/>
    <x v="0"/>
    <n v="0"/>
    <n v="0"/>
    <n v="158.51499999999999"/>
    <n v="792.57499999999993"/>
    <n v="1132.25"/>
    <n v="339.67500000000007"/>
    <n v="1.4285714285714286"/>
  </r>
  <r>
    <x v="1015"/>
    <n v="201015"/>
    <d v="2024-01-26T00:00:00"/>
    <d v="2024-01-26T00:00:00"/>
    <n v="2024"/>
    <x v="0"/>
    <s v="Friday"/>
    <s v="C97454"/>
    <n v="97454"/>
    <s v="Printer"/>
    <x v="4"/>
    <n v="2"/>
    <n v="349.4"/>
    <n v="349.4"/>
    <s v="892 Main St"/>
    <s v="892"/>
    <s v="Main St"/>
    <s v="Online"/>
    <x v="1"/>
    <s v="Shipped"/>
    <x v="0"/>
    <s v="TRK73249329"/>
    <s v="73249329"/>
    <n v="2"/>
    <s v="SAVE10"/>
    <x v="0"/>
    <x v="0"/>
    <s v="Instagram"/>
    <x v="0"/>
    <n v="698.8"/>
    <n v="698.8"/>
    <n v="698.8"/>
    <s v="Customer_1017"/>
    <x v="0"/>
    <n v="27"/>
    <x v="5"/>
    <x v="0"/>
    <n v="0.1"/>
    <n v="69.88"/>
    <n v="244.57999999999996"/>
    <n v="489.15999999999991"/>
    <n v="628.91999999999996"/>
    <n v="139.76000000000005"/>
    <n v="1.2857142857142858"/>
  </r>
  <r>
    <x v="1016"/>
    <n v="201016"/>
    <d v="2023-12-29T00:00:00"/>
    <d v="2023-12-29T00:00:00"/>
    <n v="2023"/>
    <x v="8"/>
    <s v="Friday"/>
    <s v="C20257"/>
    <n v="20257"/>
    <s v="Tablet"/>
    <x v="2"/>
    <n v="5"/>
    <n v="268.77999999999997"/>
    <n v="268.77999999999997"/>
    <s v="669 Main St"/>
    <s v="669"/>
    <s v="Main St"/>
    <s v="Debit Card"/>
    <x v="0"/>
    <s v="Delivered"/>
    <x v="3"/>
    <s v="TRK62135578"/>
    <s v="62135578"/>
    <n v="7"/>
    <s v="WINTER15"/>
    <x v="3"/>
    <x v="0"/>
    <s v="Email"/>
    <x v="2"/>
    <n v="1343.9"/>
    <n v="1343.9"/>
    <n v="1343.8999999999999"/>
    <s v="Customer_1018"/>
    <x v="0"/>
    <n v="41"/>
    <x v="5"/>
    <x v="0"/>
    <n v="0.15"/>
    <n v="201.58500000000001"/>
    <n v="188.14599999999996"/>
    <n v="940.72999999999979"/>
    <n v="1142.3149999999998"/>
    <n v="201.58500000000004"/>
    <n v="1.2142857142857144"/>
  </r>
  <r>
    <x v="1017"/>
    <n v="201017"/>
    <d v="2024-08-25T00:00:00"/>
    <d v="2024-08-25T00:00:00"/>
    <n v="2024"/>
    <x v="1"/>
    <s v="Sunday"/>
    <s v="C51694"/>
    <n v="51694"/>
    <s v="Chair"/>
    <x v="3"/>
    <n v="2"/>
    <n v="680.85"/>
    <n v="680.85"/>
    <s v="953 Main St"/>
    <s v="953"/>
    <s v="Main St"/>
    <s v="Gift Card"/>
    <x v="3"/>
    <s v="Delivered"/>
    <x v="3"/>
    <s v="TRK83122112"/>
    <s v="83122112"/>
    <n v="6"/>
    <s v="FREESHIP"/>
    <x v="1"/>
    <x v="0"/>
    <s v="Referral"/>
    <x v="1"/>
    <n v="1361.7"/>
    <n v="1361.7"/>
    <n v="1361.7"/>
    <s v="Customer_1019"/>
    <x v="0"/>
    <n v="35"/>
    <x v="0"/>
    <x v="1"/>
    <n v="0"/>
    <n v="0"/>
    <n v="476.59499999999997"/>
    <n v="953.18999999999994"/>
    <n v="1361.7"/>
    <n v="408.5100000000001"/>
    <n v="1.4285714285714286"/>
  </r>
  <r>
    <x v="1018"/>
    <n v="201018"/>
    <d v="2023-07-08T00:00:00"/>
    <d v="2023-07-08T00:00:00"/>
    <n v="2023"/>
    <x v="10"/>
    <s v="Saturday"/>
    <s v="C77499"/>
    <n v="77499"/>
    <s v="Laptop"/>
    <x v="5"/>
    <n v="3"/>
    <n v="182.48"/>
    <n v="182.48"/>
    <s v="209 Main St"/>
    <s v="209"/>
    <s v="Main St"/>
    <s v="Cash"/>
    <x v="4"/>
    <s v="Delivered"/>
    <x v="3"/>
    <s v="TRK20703086"/>
    <s v="20703086"/>
    <n v="3"/>
    <m/>
    <x v="2"/>
    <x v="1"/>
    <s v="Instagram"/>
    <x v="0"/>
    <n v="547.43999999999994"/>
    <n v="547.43999999999994"/>
    <n v="547.43999999999994"/>
    <s v="Customer_1020"/>
    <x v="0"/>
    <n v="59"/>
    <x v="4"/>
    <x v="0"/>
    <n v="0"/>
    <n v="0"/>
    <n v="127.73599999999999"/>
    <n v="383.20799999999997"/>
    <n v="547.43999999999994"/>
    <n v="164.23199999999997"/>
    <n v="1.4285714285714286"/>
  </r>
  <r>
    <x v="1019"/>
    <n v="201019"/>
    <d v="2024-04-06T00:00:00"/>
    <d v="2024-04-06T00:00:00"/>
    <n v="2024"/>
    <x v="6"/>
    <s v="Saturday"/>
    <s v="C28386"/>
    <n v="28386"/>
    <s v="Desk"/>
    <x v="6"/>
    <n v="1"/>
    <n v="277.08999999999997"/>
    <n v="277.08999999999997"/>
    <s v="293 Main St"/>
    <s v="293"/>
    <s v="Main St"/>
    <s v="Cash"/>
    <x v="4"/>
    <s v="Returned"/>
    <x v="2"/>
    <s v="TRK32954229"/>
    <s v="32954229"/>
    <n v="2"/>
    <s v="SAVE10"/>
    <x v="0"/>
    <x v="0"/>
    <s v="Referral"/>
    <x v="1"/>
    <n v="277.08999999999997"/>
    <n v="277.08999999999997"/>
    <n v="277.08999999999997"/>
    <s v="Customer_1021"/>
    <x v="0"/>
    <n v="22"/>
    <x v="1"/>
    <x v="1"/>
    <n v="0.1"/>
    <n v="27.709"/>
    <n v="193.96299999999997"/>
    <n v="193.96299999999997"/>
    <n v="249.38099999999997"/>
    <n v="55.418000000000006"/>
    <n v="1.2857142857142858"/>
  </r>
  <r>
    <x v="1020"/>
    <n v="201020"/>
    <d v="2024-04-22T00:00:00"/>
    <d v="2024-04-22T00:00:00"/>
    <n v="2024"/>
    <x v="6"/>
    <s v="Monday"/>
    <s v="C50211"/>
    <n v="50211"/>
    <s v="Tablet"/>
    <x v="2"/>
    <n v="2"/>
    <n v="26.5"/>
    <n v="26.5"/>
    <s v="312 Main St"/>
    <s v="312"/>
    <s v="Main St"/>
    <s v="Online"/>
    <x v="1"/>
    <s v="Delivered"/>
    <x v="3"/>
    <s v="TRK47787981"/>
    <s v="47787981"/>
    <n v="3"/>
    <s v="SAVE10"/>
    <x v="0"/>
    <x v="0"/>
    <s v="Instagram"/>
    <x v="0"/>
    <n v="53"/>
    <n v="53"/>
    <n v="53"/>
    <s v="Customer_1022"/>
    <x v="0"/>
    <n v="45"/>
    <x v="2"/>
    <x v="0"/>
    <n v="0.1"/>
    <n v="5.3000000000000007"/>
    <n v="18.549999999999997"/>
    <n v="37.099999999999994"/>
    <n v="47.7"/>
    <n v="10.600000000000009"/>
    <n v="1.285714285714286"/>
  </r>
  <r>
    <x v="1021"/>
    <n v="201021"/>
    <d v="2023-10-23T00:00:00"/>
    <d v="2023-10-23T00:00:00"/>
    <n v="2023"/>
    <x v="3"/>
    <s v="Monday"/>
    <s v="C74519"/>
    <n v="74519"/>
    <s v="Phone"/>
    <x v="1"/>
    <n v="3"/>
    <n v="315.27"/>
    <n v="315.27"/>
    <s v="309 Main St"/>
    <s v="309"/>
    <s v="Main St"/>
    <s v="Credit Card"/>
    <x v="2"/>
    <s v="Cancelled"/>
    <x v="1"/>
    <s v="TRK97351945"/>
    <s v="97351945"/>
    <n v="4"/>
    <s v="SAVE10"/>
    <x v="0"/>
    <x v="0"/>
    <s v="Email"/>
    <x v="2"/>
    <n v="945.81"/>
    <n v="945.81"/>
    <n v="945.81"/>
    <s v="Customer_1023"/>
    <x v="1"/>
    <n v="55"/>
    <x v="3"/>
    <x v="0"/>
    <n v="0.1"/>
    <n v="94.581000000000003"/>
    <n v="220.68899999999996"/>
    <n v="662.06699999999989"/>
    <n v="851.22899999999993"/>
    <n v="189.16200000000003"/>
    <n v="1.2857142857142858"/>
  </r>
  <r>
    <x v="1022"/>
    <n v="201022"/>
    <d v="2025-02-24T00:00:00"/>
    <d v="2025-02-24T00:00:00"/>
    <n v="2025"/>
    <x v="2"/>
    <s v="Monday"/>
    <s v="C19071"/>
    <n v="19071"/>
    <s v="Tablet"/>
    <x v="2"/>
    <n v="3"/>
    <n v="450.98"/>
    <n v="450.98"/>
    <s v="396 Main St"/>
    <s v="396"/>
    <s v="Main St"/>
    <s v="Credit Card"/>
    <x v="2"/>
    <s v="Shipped"/>
    <x v="0"/>
    <s v="TRK66537096"/>
    <s v="66537096"/>
    <n v="8"/>
    <s v="SAVE10"/>
    <x v="0"/>
    <x v="0"/>
    <s v="Referral"/>
    <x v="1"/>
    <n v="1352.94"/>
    <n v="1352.94"/>
    <n v="1352.94"/>
    <s v="Customer_1024"/>
    <x v="0"/>
    <n v="37"/>
    <x v="1"/>
    <x v="0"/>
    <n v="0.1"/>
    <n v="135.29400000000001"/>
    <n v="315.68599999999998"/>
    <n v="947.05799999999999"/>
    <n v="1217.646"/>
    <n v="270.58799999999997"/>
    <n v="1.2857142857142856"/>
  </r>
  <r>
    <x v="1023"/>
    <n v="201023"/>
    <d v="2024-09-23T00:00:00"/>
    <d v="2024-09-23T00:00:00"/>
    <n v="2024"/>
    <x v="11"/>
    <s v="Monday"/>
    <s v="C65251"/>
    <n v="65251"/>
    <s v="Laptop"/>
    <x v="5"/>
    <n v="5"/>
    <n v="233.67"/>
    <n v="233.67"/>
    <s v="291 Main St"/>
    <s v="291"/>
    <s v="Main St"/>
    <s v="Cash"/>
    <x v="4"/>
    <s v="Shipped"/>
    <x v="0"/>
    <s v="TRK32059025"/>
    <s v="32059025"/>
    <n v="10"/>
    <m/>
    <x v="2"/>
    <x v="1"/>
    <s v="Referral"/>
    <x v="1"/>
    <n v="1168.3499999999999"/>
    <n v="1168.3499999999999"/>
    <n v="1168.3499999999999"/>
    <s v="Customer_1025"/>
    <x v="0"/>
    <n v="43"/>
    <x v="1"/>
    <x v="0"/>
    <n v="0"/>
    <n v="0"/>
    <n v="163.56899999999999"/>
    <n v="817.84499999999991"/>
    <n v="1168.3499999999999"/>
    <n v="350.505"/>
    <n v="1.4285714285714286"/>
  </r>
  <r>
    <x v="1024"/>
    <n v="201024"/>
    <d v="2024-01-29T00:00:00"/>
    <d v="2024-01-29T00:00:00"/>
    <n v="2024"/>
    <x v="0"/>
    <s v="Monday"/>
    <s v="C90612"/>
    <n v="90612"/>
    <s v="Chair"/>
    <x v="3"/>
    <n v="3"/>
    <n v="367.75"/>
    <n v="367.75"/>
    <s v="731 Main St"/>
    <s v="731"/>
    <s v="Main St"/>
    <s v="Cash"/>
    <x v="4"/>
    <s v="Pending"/>
    <x v="4"/>
    <s v="TRK93022878"/>
    <s v="93022878"/>
    <n v="7"/>
    <s v="FREESHIP"/>
    <x v="1"/>
    <x v="0"/>
    <s v="Facebook"/>
    <x v="3"/>
    <n v="1103.25"/>
    <n v="1103.25"/>
    <n v="1103.25"/>
    <s v="Customer_1026"/>
    <x v="1"/>
    <n v="38"/>
    <x v="5"/>
    <x v="1"/>
    <n v="0"/>
    <n v="0"/>
    <n v="257.42500000000001"/>
    <n v="772.27500000000009"/>
    <n v="1103.25"/>
    <n v="330.97499999999991"/>
    <n v="1.4285714285714284"/>
  </r>
  <r>
    <x v="1025"/>
    <n v="201025"/>
    <d v="2025-05-17T00:00:00"/>
    <d v="2025-05-17T00:00:00"/>
    <n v="2025"/>
    <x v="4"/>
    <s v="Saturday"/>
    <s v="C28406"/>
    <n v="28406"/>
    <s v="Chair"/>
    <x v="3"/>
    <n v="1"/>
    <n v="23.53"/>
    <n v="23.53"/>
    <s v="174 Main St"/>
    <s v="174"/>
    <s v="Main St"/>
    <s v="Gift Card"/>
    <x v="3"/>
    <s v="Delivered"/>
    <x v="3"/>
    <s v="TRK98841457"/>
    <s v="98841457"/>
    <n v="2"/>
    <s v="FREESHIP"/>
    <x v="1"/>
    <x v="0"/>
    <s v="Instagram"/>
    <x v="0"/>
    <n v="23.53"/>
    <n v="23.53"/>
    <n v="23.53"/>
    <s v="Customer_1027"/>
    <x v="1"/>
    <n v="31"/>
    <x v="0"/>
    <x v="1"/>
    <n v="0"/>
    <n v="0"/>
    <n v="16.471"/>
    <n v="16.471"/>
    <n v="23.53"/>
    <n v="7.0590000000000011"/>
    <n v="1.4285714285714286"/>
  </r>
  <r>
    <x v="1026"/>
    <n v="201026"/>
    <d v="2023-05-01T00:00:00"/>
    <d v="2023-05-01T00:00:00"/>
    <n v="2023"/>
    <x v="4"/>
    <s v="Monday"/>
    <s v="C55454"/>
    <n v="55454"/>
    <s v="Monitor"/>
    <x v="0"/>
    <n v="1"/>
    <n v="677.48"/>
    <n v="677.48"/>
    <s v="807 Main St"/>
    <s v="807"/>
    <s v="Main St"/>
    <s v="Online"/>
    <x v="1"/>
    <s v="Delivered"/>
    <x v="3"/>
    <s v="TRK13281370"/>
    <s v="13281370"/>
    <n v="1"/>
    <s v="WINTER15"/>
    <x v="3"/>
    <x v="0"/>
    <s v="Facebook"/>
    <x v="3"/>
    <n v="677.48"/>
    <n v="677.48"/>
    <n v="677.48"/>
    <s v="Customer_1028"/>
    <x v="0"/>
    <n v="44"/>
    <x v="0"/>
    <x v="0"/>
    <n v="0.15"/>
    <n v="101.622"/>
    <n v="474.23599999999999"/>
    <n v="474.23599999999999"/>
    <n v="575.85800000000006"/>
    <n v="101.62200000000007"/>
    <n v="1.2142857142857144"/>
  </r>
  <r>
    <x v="1027"/>
    <n v="201027"/>
    <d v="2024-05-21T00:00:00"/>
    <d v="2024-05-21T00:00:00"/>
    <n v="2024"/>
    <x v="4"/>
    <s v="Tuesday"/>
    <s v="C93467"/>
    <n v="93467"/>
    <s v="Laptop"/>
    <x v="5"/>
    <n v="4"/>
    <n v="554.83000000000004"/>
    <n v="554.83000000000004"/>
    <s v="983 Main St"/>
    <s v="983"/>
    <s v="Main St"/>
    <s v="Cash"/>
    <x v="4"/>
    <s v="Returned"/>
    <x v="2"/>
    <s v="TRK77377373"/>
    <s v="77377373"/>
    <n v="6"/>
    <m/>
    <x v="2"/>
    <x v="1"/>
    <s v="Google"/>
    <x v="4"/>
    <n v="2219.3200000000002"/>
    <n v="2219.3200000000002"/>
    <n v="2219.3200000000002"/>
    <s v="Customer_1029"/>
    <x v="1"/>
    <n v="42"/>
    <x v="4"/>
    <x v="0"/>
    <n v="0"/>
    <n v="0"/>
    <n v="388.38100000000003"/>
    <n v="1553.5240000000001"/>
    <n v="2219.3200000000002"/>
    <n v="665.79600000000005"/>
    <n v="1.4285714285714286"/>
  </r>
  <r>
    <x v="1028"/>
    <n v="201028"/>
    <d v="2023-02-17T00:00:00"/>
    <d v="2023-02-17T00:00:00"/>
    <n v="2023"/>
    <x v="2"/>
    <s v="Friday"/>
    <s v="C60042"/>
    <n v="60042"/>
    <s v="Desk"/>
    <x v="6"/>
    <n v="4"/>
    <n v="440.31"/>
    <n v="440.31"/>
    <s v="610 Main St"/>
    <s v="610"/>
    <s v="Main St"/>
    <s v="Cash"/>
    <x v="4"/>
    <s v="Cancelled"/>
    <x v="1"/>
    <s v="TRK84651559"/>
    <s v="84651559"/>
    <n v="6"/>
    <m/>
    <x v="2"/>
    <x v="1"/>
    <s v="Instagram"/>
    <x v="0"/>
    <n v="1761.24"/>
    <n v="1761.24"/>
    <n v="1761.24"/>
    <s v="Customer_1030"/>
    <x v="1"/>
    <n v="22"/>
    <x v="2"/>
    <x v="1"/>
    <n v="0"/>
    <n v="0"/>
    <n v="308.21699999999998"/>
    <n v="1232.8679999999999"/>
    <n v="1761.24"/>
    <n v="528.37200000000007"/>
    <n v="1.4285714285714286"/>
  </r>
  <r>
    <x v="1029"/>
    <n v="201029"/>
    <d v="2025-03-01T00:00:00"/>
    <d v="2025-03-01T00:00:00"/>
    <n v="2025"/>
    <x v="9"/>
    <s v="Saturday"/>
    <s v="C44733"/>
    <n v="44733"/>
    <s v="Desk"/>
    <x v="6"/>
    <n v="1"/>
    <n v="87.06"/>
    <n v="87.06"/>
    <s v="851 Main St"/>
    <s v="851"/>
    <s v="Main St"/>
    <s v="Credit Card"/>
    <x v="2"/>
    <s v="Shipped"/>
    <x v="0"/>
    <s v="TRK41500198"/>
    <s v="41500198"/>
    <n v="4"/>
    <s v="FREESHIP"/>
    <x v="1"/>
    <x v="0"/>
    <s v="Email"/>
    <x v="2"/>
    <n v="87.06"/>
    <n v="87.06"/>
    <n v="87.06"/>
    <s v="Customer_1031"/>
    <x v="0"/>
    <n v="57"/>
    <x v="1"/>
    <x v="1"/>
    <n v="0"/>
    <n v="0"/>
    <n v="60.942"/>
    <n v="60.942"/>
    <n v="87.06"/>
    <n v="26.118000000000002"/>
    <n v="1.4285714285714286"/>
  </r>
  <r>
    <x v="1030"/>
    <n v="201030"/>
    <d v="2023-10-02T00:00:00"/>
    <d v="2023-10-02T00:00:00"/>
    <n v="2023"/>
    <x v="3"/>
    <s v="Monday"/>
    <s v="C61773"/>
    <n v="61773"/>
    <s v="Phone"/>
    <x v="1"/>
    <n v="4"/>
    <n v="245.28"/>
    <n v="245.28"/>
    <s v="176 Main St"/>
    <s v="176"/>
    <s v="Main St"/>
    <s v="Credit Card"/>
    <x v="2"/>
    <s v="Delivered"/>
    <x v="3"/>
    <s v="TRK12936357"/>
    <s v="12936357"/>
    <n v="6"/>
    <s v="WINTER15"/>
    <x v="3"/>
    <x v="0"/>
    <s v="Email"/>
    <x v="2"/>
    <n v="981.12"/>
    <n v="981.12"/>
    <n v="981.12"/>
    <s v="Customer_1032"/>
    <x v="0"/>
    <n v="35"/>
    <x v="3"/>
    <x v="0"/>
    <n v="0.15"/>
    <n v="147.16800000000001"/>
    <n v="171.696"/>
    <n v="686.78399999999999"/>
    <n v="833.952"/>
    <n v="147.16800000000001"/>
    <n v="1.2142857142857142"/>
  </r>
  <r>
    <x v="1031"/>
    <n v="201031"/>
    <d v="2023-02-28T00:00:00"/>
    <d v="2023-02-28T00:00:00"/>
    <n v="2023"/>
    <x v="2"/>
    <s v="Tuesday"/>
    <s v="C59183"/>
    <n v="59183"/>
    <s v="Phone"/>
    <x v="1"/>
    <n v="5"/>
    <n v="664.51"/>
    <n v="664.51"/>
    <s v="136 Main St"/>
    <s v="136"/>
    <s v="Main St"/>
    <s v="Debit Card"/>
    <x v="0"/>
    <s v="Pending"/>
    <x v="4"/>
    <s v="TRK18129706"/>
    <s v="18129706"/>
    <n v="8"/>
    <s v="SAVE10"/>
    <x v="0"/>
    <x v="0"/>
    <s v="Email"/>
    <x v="2"/>
    <n v="3322.55"/>
    <n v="3322.55"/>
    <n v="3322.55"/>
    <s v="Customer_1033"/>
    <x v="1"/>
    <n v="28"/>
    <x v="2"/>
    <x v="0"/>
    <n v="0.1"/>
    <n v="332.25500000000005"/>
    <n v="465.15699999999998"/>
    <n v="2325.7849999999999"/>
    <n v="2990.2950000000001"/>
    <n v="664.51000000000022"/>
    <n v="1.2857142857142858"/>
  </r>
  <r>
    <x v="1032"/>
    <n v="201032"/>
    <d v="2023-04-20T00:00:00"/>
    <d v="2023-04-20T00:00:00"/>
    <n v="2023"/>
    <x v="6"/>
    <s v="Thursday"/>
    <s v="C26188"/>
    <n v="26188"/>
    <s v="Chair"/>
    <x v="3"/>
    <n v="1"/>
    <n v="618.67999999999995"/>
    <n v="618.67999999999995"/>
    <s v="990 Main St"/>
    <s v="990"/>
    <s v="Main St"/>
    <s v="Online"/>
    <x v="1"/>
    <s v="Delivered"/>
    <x v="3"/>
    <s v="TRK61634201"/>
    <s v="61634201"/>
    <n v="6"/>
    <s v="WINTER15"/>
    <x v="3"/>
    <x v="0"/>
    <s v="Referral"/>
    <x v="1"/>
    <n v="618.67999999999995"/>
    <n v="618.67999999999995"/>
    <n v="618.67999999999995"/>
    <s v="Customer_1034"/>
    <x v="0"/>
    <n v="42"/>
    <x v="4"/>
    <x v="1"/>
    <n v="0.15"/>
    <n v="92.801999999999992"/>
    <n v="433.07599999999996"/>
    <n v="433.07599999999996"/>
    <n v="525.87799999999993"/>
    <n v="92.801999999999964"/>
    <n v="1.2142857142857142"/>
  </r>
  <r>
    <x v="1033"/>
    <n v="201033"/>
    <d v="2024-12-24T00:00:00"/>
    <d v="2024-12-24T00:00:00"/>
    <n v="2024"/>
    <x v="8"/>
    <s v="Tuesday"/>
    <s v="C20338"/>
    <n v="20338"/>
    <s v="Monitor"/>
    <x v="0"/>
    <n v="1"/>
    <n v="370.85"/>
    <n v="370.85"/>
    <s v="331 Main St"/>
    <s v="331"/>
    <s v="Main St"/>
    <s v="Gift Card"/>
    <x v="3"/>
    <s v="Delivered"/>
    <x v="3"/>
    <s v="TRK30654048"/>
    <s v="30654048"/>
    <n v="2"/>
    <s v="FREESHIP"/>
    <x v="1"/>
    <x v="0"/>
    <s v="Referral"/>
    <x v="1"/>
    <n v="370.85"/>
    <n v="370.85"/>
    <n v="370.85"/>
    <s v="Customer_1035"/>
    <x v="0"/>
    <n v="29"/>
    <x v="5"/>
    <x v="0"/>
    <n v="0"/>
    <n v="0"/>
    <n v="259.59500000000003"/>
    <n v="259.59500000000003"/>
    <n v="370.85"/>
    <n v="111.255"/>
    <n v="1.4285714285714286"/>
  </r>
  <r>
    <x v="1034"/>
    <n v="201034"/>
    <d v="2024-06-16T00:00:00"/>
    <d v="2024-06-16T00:00:00"/>
    <n v="2024"/>
    <x v="5"/>
    <s v="Sunday"/>
    <s v="C84524"/>
    <n v="84524"/>
    <s v="Printer"/>
    <x v="4"/>
    <n v="4"/>
    <n v="517.98"/>
    <n v="517.98"/>
    <s v="766 Main St"/>
    <s v="766"/>
    <s v="Main St"/>
    <s v="Cash"/>
    <x v="4"/>
    <s v="Cancelled"/>
    <x v="1"/>
    <s v="TRK76751888"/>
    <s v="76751888"/>
    <n v="8"/>
    <s v="FREESHIP"/>
    <x v="1"/>
    <x v="0"/>
    <s v="Facebook"/>
    <x v="3"/>
    <n v="2071.92"/>
    <n v="2071.92"/>
    <n v="2071.92"/>
    <s v="Customer_1036"/>
    <x v="1"/>
    <n v="46"/>
    <x v="2"/>
    <x v="0"/>
    <n v="0"/>
    <n v="0"/>
    <n v="362.58600000000001"/>
    <n v="1450.3440000000001"/>
    <n v="2071.92"/>
    <n v="621.57600000000002"/>
    <n v="1.4285714285714286"/>
  </r>
  <r>
    <x v="1035"/>
    <n v="201035"/>
    <d v="2023-11-12T00:00:00"/>
    <d v="2023-11-12T00:00:00"/>
    <n v="2023"/>
    <x v="7"/>
    <s v="Sunday"/>
    <s v="C70315"/>
    <n v="70315"/>
    <s v="Laptop"/>
    <x v="5"/>
    <n v="4"/>
    <n v="506.11"/>
    <n v="506.11"/>
    <s v="911 Main St"/>
    <s v="911"/>
    <s v="Main St"/>
    <s v="Cash"/>
    <x v="4"/>
    <s v="Cancelled"/>
    <x v="1"/>
    <s v="TRK97732085"/>
    <s v="97732085"/>
    <n v="5"/>
    <m/>
    <x v="2"/>
    <x v="1"/>
    <s v="Referral"/>
    <x v="1"/>
    <n v="2024.44"/>
    <n v="2024.44"/>
    <n v="2024.44"/>
    <s v="Customer_1037"/>
    <x v="1"/>
    <n v="47"/>
    <x v="1"/>
    <x v="0"/>
    <n v="0"/>
    <n v="0"/>
    <n v="354.27699999999999"/>
    <n v="1417.1079999999999"/>
    <n v="2024.44"/>
    <n v="607.33200000000011"/>
    <n v="1.4285714285714286"/>
  </r>
  <r>
    <x v="1036"/>
    <n v="201036"/>
    <d v="2024-05-31T00:00:00"/>
    <d v="2024-05-31T00:00:00"/>
    <n v="2024"/>
    <x v="4"/>
    <s v="Friday"/>
    <s v="C98278"/>
    <n v="98278"/>
    <s v="Phone"/>
    <x v="1"/>
    <n v="3"/>
    <n v="413.83"/>
    <n v="413.83"/>
    <s v="552 Main St"/>
    <s v="552"/>
    <s v="Main St"/>
    <s v="Gift Card"/>
    <x v="3"/>
    <s v="Shipped"/>
    <x v="0"/>
    <s v="TRK49684737"/>
    <s v="49684737"/>
    <n v="8"/>
    <s v="SAVE10"/>
    <x v="0"/>
    <x v="0"/>
    <s v="Facebook"/>
    <x v="3"/>
    <n v="1241.49"/>
    <n v="1241.49"/>
    <n v="1241.49"/>
    <s v="Customer_1038"/>
    <x v="0"/>
    <n v="35"/>
    <x v="1"/>
    <x v="0"/>
    <n v="0.1"/>
    <n v="124.149"/>
    <n v="289.68099999999998"/>
    <n v="869.04299999999989"/>
    <n v="1117.3409999999999"/>
    <n v="248.298"/>
    <n v="1.2857142857142858"/>
  </r>
  <r>
    <x v="1037"/>
    <n v="201037"/>
    <d v="2023-12-13T00:00:00"/>
    <d v="2023-12-13T00:00:00"/>
    <n v="2023"/>
    <x v="8"/>
    <s v="Wednesday"/>
    <s v="C32347"/>
    <n v="32347"/>
    <s v="Printer"/>
    <x v="4"/>
    <n v="1"/>
    <n v="249.81"/>
    <n v="249.81"/>
    <s v="408 Main St"/>
    <s v="408"/>
    <s v="Main St"/>
    <s v="Cash"/>
    <x v="4"/>
    <s v="Pending"/>
    <x v="4"/>
    <s v="TRK54073964"/>
    <s v="54073964"/>
    <n v="1"/>
    <s v="SAVE10"/>
    <x v="0"/>
    <x v="0"/>
    <s v="Google"/>
    <x v="4"/>
    <n v="249.81"/>
    <n v="249.81"/>
    <n v="249.81"/>
    <s v="Customer_1039"/>
    <x v="0"/>
    <n v="49"/>
    <x v="5"/>
    <x v="0"/>
    <n v="0.1"/>
    <n v="24.981000000000002"/>
    <n v="174.86699999999999"/>
    <n v="174.86699999999999"/>
    <n v="224.82900000000001"/>
    <n v="49.962000000000018"/>
    <n v="1.2857142857142858"/>
  </r>
  <r>
    <x v="1038"/>
    <n v="201038"/>
    <d v="2025-03-15T00:00:00"/>
    <d v="2025-03-15T00:00:00"/>
    <n v="2025"/>
    <x v="9"/>
    <s v="Saturday"/>
    <s v="C77961"/>
    <n v="77961"/>
    <s v="Tablet"/>
    <x v="2"/>
    <n v="3"/>
    <n v="362.53"/>
    <n v="362.53"/>
    <s v="422 Main St"/>
    <s v="422"/>
    <s v="Main St"/>
    <s v="Debit Card"/>
    <x v="0"/>
    <s v="Returned"/>
    <x v="2"/>
    <s v="TRK28969024"/>
    <s v="28969024"/>
    <n v="5"/>
    <m/>
    <x v="2"/>
    <x v="1"/>
    <s v="Facebook"/>
    <x v="3"/>
    <n v="1087.5899999999999"/>
    <n v="1087.5899999999999"/>
    <n v="1087.5899999999999"/>
    <s v="Customer_1040"/>
    <x v="1"/>
    <n v="25"/>
    <x v="4"/>
    <x v="0"/>
    <n v="0"/>
    <n v="0"/>
    <n v="253.77099999999996"/>
    <n v="761.31299999999987"/>
    <n v="1087.5899999999999"/>
    <n v="326.27700000000004"/>
    <n v="1.4285714285714286"/>
  </r>
  <r>
    <x v="1039"/>
    <n v="201039"/>
    <d v="2025-06-28T00:00:00"/>
    <d v="2025-06-28T00:00:00"/>
    <n v="2025"/>
    <x v="5"/>
    <s v="Saturday"/>
    <s v="C49137"/>
    <n v="49137"/>
    <s v="Desk"/>
    <x v="6"/>
    <n v="2"/>
    <n v="299.23"/>
    <n v="299.23"/>
    <s v="177 Main St"/>
    <s v="177"/>
    <s v="Main St"/>
    <s v="Credit Card"/>
    <x v="2"/>
    <s v="Cancelled"/>
    <x v="1"/>
    <s v="TRK79362428"/>
    <s v="79362428"/>
    <n v="2"/>
    <s v="WINTER15"/>
    <x v="3"/>
    <x v="0"/>
    <s v="Instagram"/>
    <x v="0"/>
    <n v="598.46"/>
    <n v="598.46"/>
    <n v="598.46"/>
    <s v="Customer_1041"/>
    <x v="0"/>
    <n v="49"/>
    <x v="4"/>
    <x v="1"/>
    <n v="0.15"/>
    <n v="89.769000000000005"/>
    <n v="209.46100000000001"/>
    <n v="418.92200000000003"/>
    <n v="508.69100000000003"/>
    <n v="89.769000000000005"/>
    <n v="1.2142857142857142"/>
  </r>
  <r>
    <x v="1040"/>
    <n v="201040"/>
    <d v="2023-11-15T00:00:00"/>
    <d v="2023-11-15T00:00:00"/>
    <n v="2023"/>
    <x v="7"/>
    <s v="Wednesday"/>
    <s v="C13169"/>
    <n v="13169"/>
    <s v="Tablet"/>
    <x v="2"/>
    <n v="1"/>
    <n v="536.07000000000005"/>
    <n v="536.07000000000005"/>
    <s v="932 Main St"/>
    <s v="932"/>
    <s v="Main St"/>
    <s v="Debit Card"/>
    <x v="0"/>
    <s v="Delivered"/>
    <x v="3"/>
    <s v="TRK66288666"/>
    <s v="66288666"/>
    <n v="5"/>
    <s v="FREESHIP"/>
    <x v="1"/>
    <x v="0"/>
    <s v="Google"/>
    <x v="4"/>
    <n v="536.07000000000005"/>
    <n v="536.07000000000005"/>
    <n v="536.07000000000005"/>
    <s v="Customer_1042"/>
    <x v="0"/>
    <n v="34"/>
    <x v="4"/>
    <x v="0"/>
    <n v="0"/>
    <n v="0"/>
    <n v="375.24900000000002"/>
    <n v="375.24900000000002"/>
    <n v="536.07000000000005"/>
    <n v="160.82100000000003"/>
    <n v="1.4285714285714286"/>
  </r>
  <r>
    <x v="1041"/>
    <n v="201041"/>
    <d v="2023-02-11T00:00:00"/>
    <d v="2023-02-11T00:00:00"/>
    <n v="2023"/>
    <x v="2"/>
    <s v="Saturday"/>
    <s v="C21167"/>
    <n v="21167"/>
    <s v="Monitor"/>
    <x v="0"/>
    <n v="4"/>
    <n v="558.9"/>
    <n v="558.9"/>
    <s v="948 Main St"/>
    <s v="948"/>
    <s v="Main St"/>
    <s v="Gift Card"/>
    <x v="3"/>
    <s v="Shipped"/>
    <x v="0"/>
    <s v="TRK97737564"/>
    <s v="97737564"/>
    <n v="9"/>
    <s v="WINTER15"/>
    <x v="3"/>
    <x v="0"/>
    <s v="Google"/>
    <x v="4"/>
    <n v="2235.6"/>
    <n v="2235.6"/>
    <n v="2235.6"/>
    <s v="Customer_1043"/>
    <x v="1"/>
    <n v="28"/>
    <x v="0"/>
    <x v="0"/>
    <n v="0.15"/>
    <n v="335.34"/>
    <n v="391.22999999999996"/>
    <n v="1564.9199999999998"/>
    <n v="1900.26"/>
    <n v="335.34000000000015"/>
    <n v="1.2142857142857144"/>
  </r>
  <r>
    <x v="1042"/>
    <n v="201042"/>
    <d v="2024-12-09T00:00:00"/>
    <d v="2024-12-09T00:00:00"/>
    <n v="2024"/>
    <x v="8"/>
    <s v="Monday"/>
    <s v="C59724"/>
    <n v="59724"/>
    <s v="Tablet"/>
    <x v="2"/>
    <n v="2"/>
    <n v="409.75"/>
    <n v="409.75"/>
    <s v="414 Main St"/>
    <s v="414"/>
    <s v="Main St"/>
    <s v="Debit Card"/>
    <x v="0"/>
    <s v="Shipped"/>
    <x v="0"/>
    <s v="TRK67878272"/>
    <s v="67878272"/>
    <n v="2"/>
    <s v="WINTER15"/>
    <x v="3"/>
    <x v="0"/>
    <s v="Facebook"/>
    <x v="3"/>
    <n v="819.5"/>
    <n v="819.5"/>
    <n v="819.5"/>
    <s v="Customer_1044"/>
    <x v="0"/>
    <n v="46"/>
    <x v="3"/>
    <x v="0"/>
    <n v="0.15"/>
    <n v="122.925"/>
    <n v="286.82499999999999"/>
    <n v="573.65"/>
    <n v="696.57500000000005"/>
    <n v="122.92500000000007"/>
    <n v="1.2142857142857144"/>
  </r>
  <r>
    <x v="1043"/>
    <n v="201043"/>
    <d v="2025-01-11T00:00:00"/>
    <d v="2025-01-11T00:00:00"/>
    <n v="2025"/>
    <x v="0"/>
    <s v="Saturday"/>
    <s v="C43965"/>
    <n v="43965"/>
    <s v="Tablet"/>
    <x v="2"/>
    <n v="2"/>
    <n v="179.96"/>
    <n v="179.96"/>
    <s v="675 Main St"/>
    <s v="675"/>
    <s v="Main St"/>
    <s v="Gift Card"/>
    <x v="3"/>
    <s v="Shipped"/>
    <x v="0"/>
    <s v="TRK94346739"/>
    <s v="94346739"/>
    <n v="5"/>
    <m/>
    <x v="2"/>
    <x v="1"/>
    <s v="Instagram"/>
    <x v="0"/>
    <n v="359.92"/>
    <n v="359.92"/>
    <n v="359.92"/>
    <s v="Customer_1045"/>
    <x v="1"/>
    <n v="27"/>
    <x v="4"/>
    <x v="0"/>
    <n v="0"/>
    <n v="0"/>
    <n v="125.97199999999999"/>
    <n v="251.94399999999999"/>
    <n v="359.92"/>
    <n v="107.97600000000003"/>
    <n v="1.4285714285714286"/>
  </r>
  <r>
    <x v="1044"/>
    <n v="201044"/>
    <d v="2025-06-22T00:00:00"/>
    <d v="2025-06-22T00:00:00"/>
    <n v="2025"/>
    <x v="5"/>
    <s v="Sunday"/>
    <s v="C63018"/>
    <n v="63018"/>
    <s v="Printer"/>
    <x v="4"/>
    <n v="1"/>
    <n v="38.49"/>
    <n v="38.49"/>
    <s v="215 Main St"/>
    <s v="215"/>
    <s v="Main St"/>
    <s v="Credit Card"/>
    <x v="2"/>
    <s v="Delivered"/>
    <x v="3"/>
    <s v="TRK52335337"/>
    <s v="52335337"/>
    <n v="4"/>
    <s v="FREESHIP"/>
    <x v="1"/>
    <x v="0"/>
    <s v="Referral"/>
    <x v="1"/>
    <n v="38.49"/>
    <n v="38.49"/>
    <n v="38.49"/>
    <s v="Customer_1046"/>
    <x v="1"/>
    <n v="25"/>
    <x v="2"/>
    <x v="0"/>
    <n v="0"/>
    <n v="0"/>
    <n v="26.943000000000001"/>
    <n v="26.943000000000001"/>
    <n v="38.49"/>
    <n v="11.547000000000001"/>
    <n v="1.4285714285714286"/>
  </r>
  <r>
    <x v="1045"/>
    <n v="201045"/>
    <d v="2024-09-20T00:00:00"/>
    <d v="2024-09-20T00:00:00"/>
    <n v="2024"/>
    <x v="11"/>
    <s v="Friday"/>
    <s v="C11893"/>
    <n v="11893"/>
    <s v="Laptop"/>
    <x v="5"/>
    <n v="5"/>
    <n v="316.39999999999998"/>
    <n v="316.39999999999998"/>
    <s v="671 Main St"/>
    <s v="671"/>
    <s v="Main St"/>
    <s v="Gift Card"/>
    <x v="3"/>
    <s v="Returned"/>
    <x v="2"/>
    <s v="TRK72012758"/>
    <s v="72012758"/>
    <n v="7"/>
    <m/>
    <x v="2"/>
    <x v="1"/>
    <s v="Email"/>
    <x v="2"/>
    <n v="1582"/>
    <n v="1582"/>
    <n v="1582"/>
    <s v="Customer_1047"/>
    <x v="0"/>
    <n v="49"/>
    <x v="5"/>
    <x v="0"/>
    <n v="0"/>
    <n v="0"/>
    <n v="221.47999999999996"/>
    <n v="1107.3999999999999"/>
    <n v="1582"/>
    <n v="474.60000000000014"/>
    <n v="1.4285714285714288"/>
  </r>
  <r>
    <x v="1046"/>
    <n v="201046"/>
    <d v="2024-10-07T00:00:00"/>
    <d v="2024-10-07T00:00:00"/>
    <n v="2024"/>
    <x v="3"/>
    <s v="Monday"/>
    <s v="C85421"/>
    <n v="85421"/>
    <s v="Tablet"/>
    <x v="2"/>
    <n v="3"/>
    <n v="547.15"/>
    <n v="547.15"/>
    <s v="466 Main St"/>
    <s v="466"/>
    <s v="Main St"/>
    <s v="Online"/>
    <x v="1"/>
    <s v="Shipped"/>
    <x v="0"/>
    <s v="TRK16524006"/>
    <s v="16524006"/>
    <n v="4"/>
    <s v="WINTER15"/>
    <x v="3"/>
    <x v="0"/>
    <s v="Instagram"/>
    <x v="0"/>
    <n v="1641.45"/>
    <n v="1641.45"/>
    <n v="1641.4499999999998"/>
    <s v="Customer_1048"/>
    <x v="1"/>
    <n v="43"/>
    <x v="5"/>
    <x v="0"/>
    <n v="0.15"/>
    <n v="246.2175"/>
    <n v="383.00499999999994"/>
    <n v="1149.0149999999999"/>
    <n v="1395.2324999999998"/>
    <n v="246.21749999999997"/>
    <n v="1.2142857142857142"/>
  </r>
  <r>
    <x v="1047"/>
    <n v="201047"/>
    <d v="2023-06-23T00:00:00"/>
    <d v="2023-06-23T00:00:00"/>
    <n v="2023"/>
    <x v="5"/>
    <s v="Friday"/>
    <s v="C81726"/>
    <n v="81726"/>
    <s v="Chair"/>
    <x v="3"/>
    <n v="4"/>
    <n v="540.34"/>
    <n v="540.34"/>
    <s v="394 Main St"/>
    <s v="394"/>
    <s v="Main St"/>
    <s v="Gift Card"/>
    <x v="3"/>
    <s v="Shipped"/>
    <x v="0"/>
    <s v="TRK69872994"/>
    <s v="69872994"/>
    <n v="6"/>
    <s v="WINTER15"/>
    <x v="3"/>
    <x v="0"/>
    <s v="Referral"/>
    <x v="1"/>
    <n v="2161.36"/>
    <n v="2161.36"/>
    <n v="2161.36"/>
    <s v="Customer_1049"/>
    <x v="1"/>
    <n v="37"/>
    <x v="4"/>
    <x v="1"/>
    <n v="0.15"/>
    <n v="324.20400000000001"/>
    <n v="378.238"/>
    <n v="1512.952"/>
    <n v="1837.1560000000002"/>
    <n v="324.20400000000018"/>
    <n v="1.2142857142857144"/>
  </r>
  <r>
    <x v="1048"/>
    <n v="201048"/>
    <d v="2024-09-09T00:00:00"/>
    <d v="2024-09-09T00:00:00"/>
    <n v="2024"/>
    <x v="11"/>
    <s v="Monday"/>
    <s v="C57601"/>
    <n v="57601"/>
    <s v="Monitor"/>
    <x v="0"/>
    <n v="4"/>
    <n v="73.650000000000006"/>
    <n v="73.650000000000006"/>
    <s v="889 Main St"/>
    <s v="889"/>
    <s v="Main St"/>
    <s v="Debit Card"/>
    <x v="0"/>
    <s v="Shipped"/>
    <x v="0"/>
    <s v="TRK21153699"/>
    <s v="21153699"/>
    <n v="9"/>
    <m/>
    <x v="2"/>
    <x v="1"/>
    <s v="Google"/>
    <x v="4"/>
    <n v="294.60000000000002"/>
    <n v="294.60000000000002"/>
    <n v="294.60000000000002"/>
    <s v="Customer_1050"/>
    <x v="1"/>
    <n v="20"/>
    <x v="5"/>
    <x v="0"/>
    <n v="0"/>
    <n v="0"/>
    <n v="51.555"/>
    <n v="206.22"/>
    <n v="294.60000000000002"/>
    <n v="88.380000000000024"/>
    <n v="1.4285714285714286"/>
  </r>
  <r>
    <x v="1049"/>
    <n v="201049"/>
    <d v="2024-07-18T00:00:00"/>
    <d v="2024-07-18T00:00:00"/>
    <n v="2024"/>
    <x v="10"/>
    <s v="Thursday"/>
    <s v="C60575"/>
    <n v="60575"/>
    <s v="Desk"/>
    <x v="6"/>
    <n v="5"/>
    <n v="391.86"/>
    <n v="391.86"/>
    <s v="587 Main St"/>
    <s v="587"/>
    <s v="Main St"/>
    <s v="Credit Card"/>
    <x v="2"/>
    <s v="Shipped"/>
    <x v="0"/>
    <s v="TRK44468232"/>
    <s v="44468232"/>
    <n v="6"/>
    <m/>
    <x v="2"/>
    <x v="1"/>
    <s v="Instagram"/>
    <x v="0"/>
    <n v="1959.3"/>
    <n v="1959.3"/>
    <n v="1959.3000000000002"/>
    <s v="Customer_1051"/>
    <x v="0"/>
    <n v="56"/>
    <x v="2"/>
    <x v="1"/>
    <n v="0"/>
    <n v="0"/>
    <n v="274.30199999999996"/>
    <n v="1371.5099999999998"/>
    <n v="1959.3000000000002"/>
    <n v="587.79000000000042"/>
    <n v="1.428571428571429"/>
  </r>
  <r>
    <x v="1050"/>
    <n v="201050"/>
    <d v="2023-08-20T00:00:00"/>
    <d v="2023-08-20T00:00:00"/>
    <n v="2023"/>
    <x v="1"/>
    <s v="Sunday"/>
    <s v="C70659"/>
    <n v="70659"/>
    <s v="Laptop"/>
    <x v="5"/>
    <n v="5"/>
    <n v="69.7"/>
    <n v="69.7"/>
    <s v="722 Main St"/>
    <s v="722"/>
    <s v="Main St"/>
    <s v="Online"/>
    <x v="1"/>
    <s v="Returned"/>
    <x v="2"/>
    <s v="TRK49663597"/>
    <s v="49663597"/>
    <n v="9"/>
    <m/>
    <x v="2"/>
    <x v="1"/>
    <s v="Instagram"/>
    <x v="0"/>
    <n v="348.5"/>
    <n v="348.5"/>
    <n v="348.5"/>
    <s v="Customer_1052"/>
    <x v="1"/>
    <n v="36"/>
    <x v="2"/>
    <x v="0"/>
    <n v="0"/>
    <n v="0"/>
    <n v="48.79"/>
    <n v="243.95"/>
    <n v="348.5"/>
    <n v="104.55000000000001"/>
    <n v="1.4285714285714286"/>
  </r>
  <r>
    <x v="1051"/>
    <n v="201051"/>
    <d v="2025-03-05T00:00:00"/>
    <d v="2025-03-05T00:00:00"/>
    <n v="2025"/>
    <x v="9"/>
    <s v="Wednesday"/>
    <s v="C35043"/>
    <n v="35043"/>
    <s v="Monitor"/>
    <x v="0"/>
    <n v="5"/>
    <n v="26.43"/>
    <n v="26.43"/>
    <s v="820 Main St"/>
    <s v="820"/>
    <s v="Main St"/>
    <s v="Gift Card"/>
    <x v="3"/>
    <s v="Shipped"/>
    <x v="0"/>
    <s v="TRK65097450"/>
    <s v="65097450"/>
    <n v="5"/>
    <s v="FREESHIP"/>
    <x v="1"/>
    <x v="0"/>
    <s v="Facebook"/>
    <x v="3"/>
    <n v="132.15"/>
    <n v="132.15"/>
    <n v="132.15"/>
    <s v="Customer_1053"/>
    <x v="0"/>
    <n v="36"/>
    <x v="0"/>
    <x v="0"/>
    <n v="0"/>
    <n v="0"/>
    <n v="18.500999999999998"/>
    <n v="92.504999999999995"/>
    <n v="132.15"/>
    <n v="39.64500000000001"/>
    <n v="1.4285714285714286"/>
  </r>
  <r>
    <x v="1052"/>
    <n v="201052"/>
    <d v="2023-09-11T00:00:00"/>
    <d v="2023-09-11T00:00:00"/>
    <n v="2023"/>
    <x v="11"/>
    <s v="Monday"/>
    <s v="C12301"/>
    <n v="12301"/>
    <s v="Tablet"/>
    <x v="2"/>
    <n v="1"/>
    <n v="531.74"/>
    <n v="531.74"/>
    <s v="493 Main St"/>
    <s v="493"/>
    <s v="Main St"/>
    <s v="Online"/>
    <x v="1"/>
    <s v="Shipped"/>
    <x v="0"/>
    <s v="TRK25145796"/>
    <s v="25145796"/>
    <n v="1"/>
    <s v="WINTER15"/>
    <x v="3"/>
    <x v="0"/>
    <s v="Google"/>
    <x v="4"/>
    <n v="531.74"/>
    <n v="531.74"/>
    <n v="531.74"/>
    <s v="Customer_1054"/>
    <x v="1"/>
    <n v="36"/>
    <x v="2"/>
    <x v="0"/>
    <n v="0.15"/>
    <n v="79.760999999999996"/>
    <n v="372.21799999999996"/>
    <n v="372.21799999999996"/>
    <n v="451.97900000000004"/>
    <n v="79.761000000000081"/>
    <n v="1.2142857142857146"/>
  </r>
  <r>
    <x v="1053"/>
    <n v="201053"/>
    <d v="2024-09-15T00:00:00"/>
    <d v="2024-09-15T00:00:00"/>
    <n v="2024"/>
    <x v="11"/>
    <s v="Sunday"/>
    <s v="C32798"/>
    <n v="32798"/>
    <s v="Phone"/>
    <x v="1"/>
    <n v="2"/>
    <n v="496.62"/>
    <n v="496.62"/>
    <s v="679 Main St"/>
    <s v="679"/>
    <s v="Main St"/>
    <s v="Online"/>
    <x v="1"/>
    <s v="Pending"/>
    <x v="4"/>
    <s v="TRK37375451"/>
    <s v="37375451"/>
    <n v="2"/>
    <s v="SAVE10"/>
    <x v="0"/>
    <x v="0"/>
    <s v="Instagram"/>
    <x v="0"/>
    <n v="993.24"/>
    <n v="993.24"/>
    <n v="993.24"/>
    <s v="Customer_1055"/>
    <x v="0"/>
    <n v="31"/>
    <x v="0"/>
    <x v="0"/>
    <n v="0.1"/>
    <n v="99.324000000000012"/>
    <n v="347.63399999999996"/>
    <n v="695.26799999999992"/>
    <n v="893.91599999999994"/>
    <n v="198.64800000000002"/>
    <n v="1.2857142857142858"/>
  </r>
  <r>
    <x v="1054"/>
    <n v="201054"/>
    <d v="2023-11-29T00:00:00"/>
    <d v="2023-11-29T00:00:00"/>
    <n v="2023"/>
    <x v="7"/>
    <s v="Wednesday"/>
    <s v="C42949"/>
    <n v="42949"/>
    <s v="Printer"/>
    <x v="4"/>
    <n v="1"/>
    <n v="660.66"/>
    <n v="660.66"/>
    <s v="447 Main St"/>
    <s v="447"/>
    <s v="Main St"/>
    <s v="Debit Card"/>
    <x v="0"/>
    <s v="Delivered"/>
    <x v="3"/>
    <s v="TRK46415143"/>
    <s v="46415143"/>
    <n v="3"/>
    <s v="WINTER15"/>
    <x v="3"/>
    <x v="0"/>
    <s v="Instagram"/>
    <x v="0"/>
    <n v="660.66"/>
    <n v="660.66"/>
    <n v="660.66"/>
    <s v="Customer_1056"/>
    <x v="0"/>
    <n v="55"/>
    <x v="3"/>
    <x v="0"/>
    <n v="0.15"/>
    <n v="99.09899999999999"/>
    <n v="462.46199999999993"/>
    <n v="462.46199999999993"/>
    <n v="561.56099999999992"/>
    <n v="99.09899999999999"/>
    <n v="1.2142857142857142"/>
  </r>
  <r>
    <x v="1055"/>
    <n v="201055"/>
    <d v="2023-10-23T00:00:00"/>
    <d v="2023-10-23T00:00:00"/>
    <n v="2023"/>
    <x v="3"/>
    <s v="Monday"/>
    <s v="C10787"/>
    <n v="10787"/>
    <s v="Monitor"/>
    <x v="0"/>
    <n v="4"/>
    <n v="274.82"/>
    <n v="274.82"/>
    <s v="932 Main St"/>
    <s v="932"/>
    <s v="Main St"/>
    <s v="Debit Card"/>
    <x v="0"/>
    <s v="Delivered"/>
    <x v="3"/>
    <s v="TRK91512567"/>
    <s v="91512567"/>
    <n v="9"/>
    <s v="WINTER15"/>
    <x v="3"/>
    <x v="0"/>
    <s v="Email"/>
    <x v="2"/>
    <n v="1099.28"/>
    <n v="1099.28"/>
    <n v="1099.28"/>
    <s v="Customer_1057"/>
    <x v="0"/>
    <n v="52"/>
    <x v="0"/>
    <x v="0"/>
    <n v="0.15"/>
    <n v="164.892"/>
    <n v="192.374"/>
    <n v="769.49599999999998"/>
    <n v="934.38799999999992"/>
    <n v="164.89199999999994"/>
    <n v="1.2142857142857142"/>
  </r>
  <r>
    <x v="1056"/>
    <n v="201056"/>
    <d v="2024-06-14T00:00:00"/>
    <d v="2024-06-14T00:00:00"/>
    <n v="2024"/>
    <x v="5"/>
    <s v="Friday"/>
    <s v="C26152"/>
    <n v="26152"/>
    <s v="Phone"/>
    <x v="1"/>
    <n v="2"/>
    <n v="486.35"/>
    <n v="486.35"/>
    <s v="790 Main St"/>
    <s v="790"/>
    <s v="Main St"/>
    <s v="Online"/>
    <x v="1"/>
    <s v="Pending"/>
    <x v="4"/>
    <s v="TRK49382455"/>
    <s v="49382455"/>
    <n v="6"/>
    <s v="SAVE10"/>
    <x v="0"/>
    <x v="0"/>
    <s v="Referral"/>
    <x v="1"/>
    <n v="972.7"/>
    <n v="972.7"/>
    <n v="972.7"/>
    <s v="Customer_1058"/>
    <x v="0"/>
    <n v="18"/>
    <x v="1"/>
    <x v="0"/>
    <n v="0.1"/>
    <n v="97.27000000000001"/>
    <n v="340.44499999999999"/>
    <n v="680.89"/>
    <n v="875.43000000000006"/>
    <n v="194.54000000000008"/>
    <n v="1.2857142857142858"/>
  </r>
  <r>
    <x v="1057"/>
    <n v="201057"/>
    <d v="2024-09-24T00:00:00"/>
    <d v="2024-09-24T00:00:00"/>
    <n v="2024"/>
    <x v="11"/>
    <s v="Tuesday"/>
    <s v="C46210"/>
    <n v="46210"/>
    <s v="Laptop"/>
    <x v="5"/>
    <n v="3"/>
    <n v="428.88"/>
    <n v="428.88"/>
    <s v="535 Main St"/>
    <s v="535"/>
    <s v="Main St"/>
    <s v="Debit Card"/>
    <x v="0"/>
    <s v="Shipped"/>
    <x v="0"/>
    <s v="TRK81611937"/>
    <s v="81611937"/>
    <n v="3"/>
    <s v="WINTER15"/>
    <x v="3"/>
    <x v="0"/>
    <s v="Facebook"/>
    <x v="3"/>
    <n v="1286.6400000000001"/>
    <n v="1286.6400000000001"/>
    <n v="1286.6399999999999"/>
    <s v="Customer_1059"/>
    <x v="1"/>
    <n v="35"/>
    <x v="2"/>
    <x v="0"/>
    <n v="0.15"/>
    <n v="192.99600000000001"/>
    <n v="300.21599999999995"/>
    <n v="900.64799999999991"/>
    <n v="1093.6439999999998"/>
    <n v="192.99599999999987"/>
    <n v="1.2142857142857142"/>
  </r>
  <r>
    <x v="1058"/>
    <n v="201058"/>
    <d v="2023-09-08T00:00:00"/>
    <d v="2023-09-08T00:00:00"/>
    <n v="2023"/>
    <x v="11"/>
    <s v="Friday"/>
    <s v="C32943"/>
    <n v="32943"/>
    <s v="Desk"/>
    <x v="6"/>
    <n v="2"/>
    <n v="412.14"/>
    <n v="412.14"/>
    <s v="127 Main St"/>
    <s v="127"/>
    <s v="Main St"/>
    <s v="Credit Card"/>
    <x v="2"/>
    <s v="Returned"/>
    <x v="2"/>
    <s v="TRK26949106"/>
    <s v="26949106"/>
    <n v="2"/>
    <s v="FREESHIP"/>
    <x v="1"/>
    <x v="0"/>
    <s v="Instagram"/>
    <x v="0"/>
    <n v="824.28"/>
    <n v="824.28"/>
    <n v="824.28"/>
    <s v="Customer_1060"/>
    <x v="0"/>
    <n v="42"/>
    <x v="4"/>
    <x v="1"/>
    <n v="0"/>
    <n v="0"/>
    <n v="288.49799999999999"/>
    <n v="576.99599999999998"/>
    <n v="824.28"/>
    <n v="247.28399999999999"/>
    <n v="1.4285714285714286"/>
  </r>
  <r>
    <x v="1059"/>
    <n v="201059"/>
    <d v="2024-09-22T00:00:00"/>
    <d v="2024-09-22T00:00:00"/>
    <n v="2024"/>
    <x v="11"/>
    <s v="Sunday"/>
    <s v="C73629"/>
    <n v="73629"/>
    <s v="Desk"/>
    <x v="6"/>
    <n v="1"/>
    <n v="265.64"/>
    <n v="265.64"/>
    <s v="601 Main St"/>
    <s v="601"/>
    <s v="Main St"/>
    <s v="Credit Card"/>
    <x v="2"/>
    <s v="Returned"/>
    <x v="2"/>
    <s v="TRK11492924"/>
    <s v="11492924"/>
    <n v="3"/>
    <s v="WINTER15"/>
    <x v="3"/>
    <x v="0"/>
    <s v="Instagram"/>
    <x v="0"/>
    <n v="265.64"/>
    <n v="265.64"/>
    <n v="265.64"/>
    <s v="Customer_1061"/>
    <x v="1"/>
    <n v="21"/>
    <x v="5"/>
    <x v="1"/>
    <n v="0.15"/>
    <n v="39.845999999999997"/>
    <n v="185.94799999999998"/>
    <n v="185.94799999999998"/>
    <n v="225.79399999999998"/>
    <n v="39.846000000000004"/>
    <n v="1.2142857142857144"/>
  </r>
  <r>
    <x v="1060"/>
    <n v="201060"/>
    <d v="2024-05-07T00:00:00"/>
    <d v="2024-05-07T00:00:00"/>
    <n v="2024"/>
    <x v="4"/>
    <s v="Tuesday"/>
    <s v="C38024"/>
    <n v="38024"/>
    <s v="Tablet"/>
    <x v="2"/>
    <n v="2"/>
    <n v="273.43"/>
    <n v="273.43"/>
    <s v="824 Main St"/>
    <s v="824"/>
    <s v="Main St"/>
    <s v="Cash"/>
    <x v="4"/>
    <s v="Shipped"/>
    <x v="0"/>
    <s v="TRK93370912"/>
    <s v="93370912"/>
    <n v="7"/>
    <s v="WINTER15"/>
    <x v="3"/>
    <x v="0"/>
    <s v="Referral"/>
    <x v="1"/>
    <n v="546.86"/>
    <n v="546.86"/>
    <n v="546.86"/>
    <s v="Customer_1062"/>
    <x v="0"/>
    <n v="33"/>
    <x v="3"/>
    <x v="0"/>
    <n v="0.15"/>
    <n v="82.028999999999996"/>
    <n v="191.40099999999998"/>
    <n v="382.80199999999996"/>
    <n v="464.83100000000002"/>
    <n v="82.029000000000053"/>
    <n v="1.2142857142857144"/>
  </r>
  <r>
    <x v="1061"/>
    <n v="201061"/>
    <d v="2025-01-29T00:00:00"/>
    <d v="2025-01-29T00:00:00"/>
    <n v="2025"/>
    <x v="0"/>
    <s v="Wednesday"/>
    <s v="C25445"/>
    <n v="25445"/>
    <s v="Laptop"/>
    <x v="5"/>
    <n v="5"/>
    <n v="131.69999999999999"/>
    <n v="131.69999999999999"/>
    <s v="830 Main St"/>
    <s v="830"/>
    <s v="Main St"/>
    <s v="Cash"/>
    <x v="4"/>
    <s v="Shipped"/>
    <x v="0"/>
    <s v="TRK12402431"/>
    <s v="12402431"/>
    <n v="8"/>
    <s v="FREESHIP"/>
    <x v="1"/>
    <x v="0"/>
    <s v="Google"/>
    <x v="4"/>
    <n v="658.5"/>
    <n v="658.5"/>
    <n v="658.5"/>
    <s v="Customer_1063"/>
    <x v="1"/>
    <n v="22"/>
    <x v="5"/>
    <x v="0"/>
    <n v="0"/>
    <n v="0"/>
    <n v="92.189999999999984"/>
    <n v="460.94999999999993"/>
    <n v="658.5"/>
    <n v="197.55000000000007"/>
    <n v="1.4285714285714288"/>
  </r>
  <r>
    <x v="1062"/>
    <n v="201062"/>
    <d v="2023-08-23T00:00:00"/>
    <d v="2023-08-23T00:00:00"/>
    <n v="2023"/>
    <x v="1"/>
    <s v="Wednesday"/>
    <s v="C13501"/>
    <n v="13501"/>
    <s v="Chair"/>
    <x v="3"/>
    <n v="5"/>
    <n v="85.52"/>
    <n v="85.52"/>
    <s v="301 Main St"/>
    <s v="301"/>
    <s v="Main St"/>
    <s v="Gift Card"/>
    <x v="3"/>
    <s v="Cancelled"/>
    <x v="1"/>
    <s v="TRK65149372"/>
    <s v="65149372"/>
    <n v="5"/>
    <m/>
    <x v="2"/>
    <x v="1"/>
    <s v="Facebook"/>
    <x v="3"/>
    <n v="427.6"/>
    <n v="427.6"/>
    <n v="427.59999999999997"/>
    <s v="Customer_1064"/>
    <x v="1"/>
    <n v="43"/>
    <x v="2"/>
    <x v="1"/>
    <n v="0"/>
    <n v="0"/>
    <n v="59.86399999999999"/>
    <n v="299.31999999999994"/>
    <n v="427.59999999999997"/>
    <n v="128.28000000000003"/>
    <n v="1.4285714285714288"/>
  </r>
  <r>
    <x v="1063"/>
    <n v="201063"/>
    <d v="2024-06-19T00:00:00"/>
    <d v="2024-06-19T00:00:00"/>
    <n v="2024"/>
    <x v="5"/>
    <s v="Wednesday"/>
    <s v="C42108"/>
    <n v="42108"/>
    <s v="Desk"/>
    <x v="6"/>
    <n v="2"/>
    <n v="320.68"/>
    <n v="320.68"/>
    <s v="336 Main St"/>
    <s v="336"/>
    <s v="Main St"/>
    <s v="Credit Card"/>
    <x v="2"/>
    <s v="Shipped"/>
    <x v="0"/>
    <s v="TRK58407918"/>
    <s v="58407918"/>
    <n v="5"/>
    <s v="FREESHIP"/>
    <x v="1"/>
    <x v="0"/>
    <s v="Referral"/>
    <x v="1"/>
    <n v="641.36"/>
    <n v="641.36"/>
    <n v="641.36"/>
    <s v="Customer_1065"/>
    <x v="0"/>
    <n v="45"/>
    <x v="2"/>
    <x v="1"/>
    <n v="0"/>
    <n v="0"/>
    <n v="224.476"/>
    <n v="448.952"/>
    <n v="641.36"/>
    <n v="192.40800000000002"/>
    <n v="1.4285714285714286"/>
  </r>
  <r>
    <x v="1064"/>
    <n v="201064"/>
    <d v="2025-02-12T00:00:00"/>
    <d v="2025-02-12T00:00:00"/>
    <n v="2025"/>
    <x v="2"/>
    <s v="Wednesday"/>
    <s v="C32121"/>
    <n v="32121"/>
    <s v="Laptop"/>
    <x v="5"/>
    <n v="4"/>
    <n v="198.81"/>
    <n v="198.81"/>
    <s v="654 Main St"/>
    <s v="654"/>
    <s v="Main St"/>
    <s v="Cash"/>
    <x v="4"/>
    <s v="Returned"/>
    <x v="2"/>
    <s v="TRK96074264"/>
    <s v="96074264"/>
    <n v="9"/>
    <s v="FREESHIP"/>
    <x v="1"/>
    <x v="0"/>
    <s v="Referral"/>
    <x v="1"/>
    <n v="795.24"/>
    <n v="795.24"/>
    <n v="795.24"/>
    <s v="Customer_1066"/>
    <x v="1"/>
    <n v="37"/>
    <x v="0"/>
    <x v="0"/>
    <n v="0"/>
    <n v="0"/>
    <n v="139.167"/>
    <n v="556.66800000000001"/>
    <n v="795.24"/>
    <n v="238.572"/>
    <n v="1.4285714285714286"/>
  </r>
  <r>
    <x v="1065"/>
    <n v="201065"/>
    <d v="2023-10-30T00:00:00"/>
    <d v="2023-10-30T00:00:00"/>
    <n v="2023"/>
    <x v="3"/>
    <s v="Monday"/>
    <s v="C47778"/>
    <n v="47778"/>
    <s v="Printer"/>
    <x v="4"/>
    <n v="5"/>
    <n v="666.8"/>
    <n v="666.8"/>
    <s v="488 Main St"/>
    <s v="488"/>
    <s v="Main St"/>
    <s v="Debit Card"/>
    <x v="0"/>
    <s v="Delivered"/>
    <x v="3"/>
    <s v="TRK79504329"/>
    <s v="79504329"/>
    <n v="7"/>
    <s v="SAVE10"/>
    <x v="0"/>
    <x v="0"/>
    <s v="Referral"/>
    <x v="1"/>
    <n v="3334"/>
    <n v="3334"/>
    <n v="3334"/>
    <s v="Customer_1067"/>
    <x v="1"/>
    <n v="60"/>
    <x v="4"/>
    <x v="0"/>
    <n v="0.1"/>
    <n v="333.40000000000003"/>
    <n v="466.75999999999993"/>
    <n v="2333.7999999999997"/>
    <n v="3000.6"/>
    <n v="666.80000000000018"/>
    <n v="1.2857142857142858"/>
  </r>
  <r>
    <x v="1066"/>
    <n v="201066"/>
    <d v="2023-12-20T00:00:00"/>
    <d v="2023-12-20T00:00:00"/>
    <n v="2023"/>
    <x v="8"/>
    <s v="Wednesday"/>
    <s v="C10791"/>
    <n v="10791"/>
    <s v="Desk"/>
    <x v="6"/>
    <n v="1"/>
    <n v="355.09"/>
    <n v="355.09"/>
    <s v="674 Main St"/>
    <s v="674"/>
    <s v="Main St"/>
    <s v="Debit Card"/>
    <x v="0"/>
    <s v="Cancelled"/>
    <x v="1"/>
    <s v="TRK20321248"/>
    <s v="20321248"/>
    <n v="5"/>
    <s v="SAVE10"/>
    <x v="0"/>
    <x v="0"/>
    <s v="Instagram"/>
    <x v="0"/>
    <n v="355.09"/>
    <n v="355.09"/>
    <n v="355.09"/>
    <s v="Customer_1068"/>
    <x v="0"/>
    <n v="34"/>
    <x v="5"/>
    <x v="1"/>
    <n v="0.1"/>
    <n v="35.509"/>
    <n v="248.56299999999996"/>
    <n v="248.56299999999996"/>
    <n v="319.58099999999996"/>
    <n v="71.018000000000001"/>
    <n v="1.2857142857142858"/>
  </r>
  <r>
    <x v="1067"/>
    <n v="201067"/>
    <d v="2023-06-06T00:00:00"/>
    <d v="2023-06-06T00:00:00"/>
    <n v="2023"/>
    <x v="5"/>
    <s v="Tuesday"/>
    <s v="C78959"/>
    <n v="78959"/>
    <s v="Phone"/>
    <x v="1"/>
    <n v="2"/>
    <n v="316.2"/>
    <n v="316.2"/>
    <s v="384 Main St"/>
    <s v="384"/>
    <s v="Main St"/>
    <s v="Online"/>
    <x v="1"/>
    <s v="Returned"/>
    <x v="2"/>
    <s v="TRK37426359"/>
    <s v="37426359"/>
    <n v="2"/>
    <m/>
    <x v="2"/>
    <x v="1"/>
    <s v="Instagram"/>
    <x v="0"/>
    <n v="632.4"/>
    <n v="632.4"/>
    <n v="632.4"/>
    <s v="Customer_1069"/>
    <x v="1"/>
    <n v="50"/>
    <x v="0"/>
    <x v="0"/>
    <n v="0"/>
    <n v="0"/>
    <n v="221.33999999999997"/>
    <n v="442.67999999999995"/>
    <n v="632.4"/>
    <n v="189.72000000000003"/>
    <n v="1.4285714285714286"/>
  </r>
  <r>
    <x v="1068"/>
    <n v="201068"/>
    <d v="2024-08-03T00:00:00"/>
    <d v="2024-08-03T00:00:00"/>
    <n v="2024"/>
    <x v="1"/>
    <s v="Saturday"/>
    <s v="C29914"/>
    <n v="29914"/>
    <s v="Laptop"/>
    <x v="5"/>
    <n v="1"/>
    <n v="133.38999999999999"/>
    <n v="133.38999999999999"/>
    <s v="469 Main St"/>
    <s v="469"/>
    <s v="Main St"/>
    <s v="Debit Card"/>
    <x v="0"/>
    <s v="Shipped"/>
    <x v="0"/>
    <s v="TRK22073506"/>
    <s v="22073506"/>
    <n v="2"/>
    <s v="SAVE10"/>
    <x v="0"/>
    <x v="0"/>
    <s v="Referral"/>
    <x v="1"/>
    <n v="133.38999999999999"/>
    <n v="133.38999999999999"/>
    <n v="133.38999999999999"/>
    <s v="Customer_1070"/>
    <x v="1"/>
    <n v="22"/>
    <x v="5"/>
    <x v="0"/>
    <n v="0.1"/>
    <n v="13.338999999999999"/>
    <n v="93.37299999999999"/>
    <n v="93.37299999999999"/>
    <n v="120.05099999999999"/>
    <n v="26.677999999999997"/>
    <n v="1.2857142857142858"/>
  </r>
  <r>
    <x v="1069"/>
    <n v="201069"/>
    <d v="2023-02-25T00:00:00"/>
    <d v="2023-02-25T00:00:00"/>
    <n v="2023"/>
    <x v="2"/>
    <s v="Saturday"/>
    <s v="C70506"/>
    <n v="70506"/>
    <s v="Monitor"/>
    <x v="0"/>
    <n v="1"/>
    <n v="454.23"/>
    <n v="454.23"/>
    <s v="255 Main St"/>
    <s v="255"/>
    <s v="Main St"/>
    <s v="Gift Card"/>
    <x v="3"/>
    <s v="Returned"/>
    <x v="2"/>
    <s v="TRK12518384"/>
    <s v="12518384"/>
    <n v="3"/>
    <m/>
    <x v="2"/>
    <x v="1"/>
    <s v="Facebook"/>
    <x v="3"/>
    <n v="454.23"/>
    <n v="454.23"/>
    <n v="454.23"/>
    <s v="Customer_1071"/>
    <x v="1"/>
    <n v="28"/>
    <x v="4"/>
    <x v="0"/>
    <n v="0"/>
    <n v="0"/>
    <n v="317.96100000000001"/>
    <n v="317.96100000000001"/>
    <n v="454.23"/>
    <n v="136.26900000000001"/>
    <n v="1.4285714285714286"/>
  </r>
  <r>
    <x v="1070"/>
    <n v="201070"/>
    <d v="2024-09-06T00:00:00"/>
    <d v="2024-09-06T00:00:00"/>
    <n v="2024"/>
    <x v="11"/>
    <s v="Friday"/>
    <s v="C46873"/>
    <n v="46873"/>
    <s v="Desk"/>
    <x v="6"/>
    <n v="4"/>
    <n v="491.29"/>
    <n v="491.29"/>
    <s v="496 Main St"/>
    <s v="496"/>
    <s v="Main St"/>
    <s v="Debit Card"/>
    <x v="0"/>
    <s v="Pending"/>
    <x v="4"/>
    <s v="TRK10926575"/>
    <s v="10926575"/>
    <n v="6"/>
    <m/>
    <x v="2"/>
    <x v="1"/>
    <s v="Email"/>
    <x v="2"/>
    <n v="1965.16"/>
    <n v="1965.16"/>
    <n v="1965.16"/>
    <s v="Customer_1072"/>
    <x v="1"/>
    <n v="18"/>
    <x v="4"/>
    <x v="1"/>
    <n v="0"/>
    <n v="0"/>
    <n v="343.90300000000002"/>
    <n v="1375.6120000000001"/>
    <n v="1965.16"/>
    <n v="589.548"/>
    <n v="1.4285714285714286"/>
  </r>
  <r>
    <x v="1071"/>
    <n v="201071"/>
    <d v="2025-06-24T00:00:00"/>
    <d v="2025-06-24T00:00:00"/>
    <n v="2025"/>
    <x v="5"/>
    <s v="Tuesday"/>
    <s v="C94037"/>
    <n v="94037"/>
    <s v="Phone"/>
    <x v="1"/>
    <n v="2"/>
    <n v="255.14"/>
    <n v="255.14"/>
    <s v="216 Main St"/>
    <s v="216"/>
    <s v="Main St"/>
    <s v="Cash"/>
    <x v="4"/>
    <s v="Shipped"/>
    <x v="0"/>
    <s v="TRK47536985"/>
    <s v="47536985"/>
    <n v="2"/>
    <m/>
    <x v="2"/>
    <x v="1"/>
    <s v="Google"/>
    <x v="4"/>
    <n v="510.28"/>
    <n v="510.28"/>
    <n v="510.28"/>
    <s v="Customer_1073"/>
    <x v="1"/>
    <n v="29"/>
    <x v="5"/>
    <x v="0"/>
    <n v="0"/>
    <n v="0"/>
    <n v="178.59799999999998"/>
    <n v="357.19599999999997"/>
    <n v="510.28"/>
    <n v="153.084"/>
    <n v="1.4285714285714286"/>
  </r>
  <r>
    <x v="1072"/>
    <n v="201072"/>
    <d v="2023-02-26T00:00:00"/>
    <d v="2023-02-26T00:00:00"/>
    <n v="2023"/>
    <x v="2"/>
    <s v="Sunday"/>
    <s v="C88644"/>
    <n v="88644"/>
    <s v="Monitor"/>
    <x v="0"/>
    <n v="1"/>
    <n v="392.61"/>
    <n v="392.61"/>
    <s v="977 Main St"/>
    <s v="977"/>
    <s v="Main St"/>
    <s v="Gift Card"/>
    <x v="3"/>
    <s v="Cancelled"/>
    <x v="1"/>
    <s v="TRK14900878"/>
    <s v="14900878"/>
    <n v="4"/>
    <s v="SAVE10"/>
    <x v="0"/>
    <x v="0"/>
    <s v="Referral"/>
    <x v="1"/>
    <n v="392.61"/>
    <n v="392.61"/>
    <n v="392.61"/>
    <s v="Customer_1074"/>
    <x v="1"/>
    <n v="42"/>
    <x v="2"/>
    <x v="0"/>
    <n v="0.1"/>
    <n v="39.261000000000003"/>
    <n v="274.827"/>
    <n v="274.827"/>
    <n v="353.34899999999999"/>
    <n v="78.521999999999991"/>
    <n v="1.2857142857142856"/>
  </r>
  <r>
    <x v="1073"/>
    <n v="201073"/>
    <d v="2024-10-11T00:00:00"/>
    <d v="2024-10-11T00:00:00"/>
    <n v="2024"/>
    <x v="3"/>
    <s v="Friday"/>
    <s v="C69471"/>
    <n v="69471"/>
    <s v="Tablet"/>
    <x v="2"/>
    <n v="4"/>
    <n v="362.06"/>
    <n v="362.06"/>
    <s v="294 Main St"/>
    <s v="294"/>
    <s v="Main St"/>
    <s v="Debit Card"/>
    <x v="0"/>
    <s v="Returned"/>
    <x v="2"/>
    <s v="TRK11107152"/>
    <s v="11107152"/>
    <n v="4"/>
    <m/>
    <x v="2"/>
    <x v="1"/>
    <s v="Facebook"/>
    <x v="3"/>
    <n v="1448.24"/>
    <n v="1448.24"/>
    <n v="1448.24"/>
    <s v="Customer_1075"/>
    <x v="0"/>
    <n v="18"/>
    <x v="4"/>
    <x v="0"/>
    <n v="0"/>
    <n v="0"/>
    <n v="253.44199999999998"/>
    <n v="1013.7679999999999"/>
    <n v="1448.24"/>
    <n v="434.47200000000009"/>
    <n v="1.4285714285714286"/>
  </r>
  <r>
    <x v="1074"/>
    <n v="201074"/>
    <d v="2024-05-10T00:00:00"/>
    <d v="2024-05-10T00:00:00"/>
    <n v="2024"/>
    <x v="4"/>
    <s v="Friday"/>
    <s v="C21437"/>
    <n v="21437"/>
    <s v="Phone"/>
    <x v="1"/>
    <n v="1"/>
    <n v="222.73"/>
    <n v="222.73"/>
    <s v="120 Main St"/>
    <s v="120"/>
    <s v="Main St"/>
    <s v="Online"/>
    <x v="1"/>
    <s v="Returned"/>
    <x v="2"/>
    <s v="TRK81624772"/>
    <s v="81624772"/>
    <n v="4"/>
    <m/>
    <x v="2"/>
    <x v="1"/>
    <s v="Google"/>
    <x v="4"/>
    <n v="222.73"/>
    <n v="222.73"/>
    <n v="222.73"/>
    <s v="Customer_1076"/>
    <x v="0"/>
    <n v="42"/>
    <x v="3"/>
    <x v="0"/>
    <n v="0"/>
    <n v="0"/>
    <n v="155.91099999999997"/>
    <n v="155.91099999999997"/>
    <n v="222.73"/>
    <n v="66.819000000000017"/>
    <n v="1.4285714285714288"/>
  </r>
  <r>
    <x v="1075"/>
    <n v="201075"/>
    <d v="2024-08-31T00:00:00"/>
    <d v="2024-08-31T00:00:00"/>
    <n v="2024"/>
    <x v="1"/>
    <s v="Saturday"/>
    <s v="C40949"/>
    <n v="40949"/>
    <s v="Monitor"/>
    <x v="0"/>
    <n v="2"/>
    <n v="552.63"/>
    <n v="552.63"/>
    <s v="609 Main St"/>
    <s v="609"/>
    <s v="Main St"/>
    <s v="Debit Card"/>
    <x v="0"/>
    <s v="Delivered"/>
    <x v="3"/>
    <s v="TRK43066749"/>
    <s v="43066749"/>
    <n v="7"/>
    <s v="WINTER15"/>
    <x v="3"/>
    <x v="0"/>
    <s v="Instagram"/>
    <x v="0"/>
    <n v="1105.26"/>
    <n v="1105.26"/>
    <n v="1105.26"/>
    <s v="Customer_1077"/>
    <x v="0"/>
    <n v="43"/>
    <x v="5"/>
    <x v="0"/>
    <n v="0.15"/>
    <n v="165.78899999999999"/>
    <n v="386.84099999999995"/>
    <n v="773.6819999999999"/>
    <n v="939.471"/>
    <n v="165.7890000000001"/>
    <n v="1.2142857142857144"/>
  </r>
  <r>
    <x v="1076"/>
    <n v="201076"/>
    <d v="2023-05-08T00:00:00"/>
    <d v="2023-05-08T00:00:00"/>
    <n v="2023"/>
    <x v="4"/>
    <s v="Monday"/>
    <s v="C99116"/>
    <n v="99116"/>
    <s v="Laptop"/>
    <x v="5"/>
    <n v="4"/>
    <n v="686.61"/>
    <n v="686.61"/>
    <s v="176 Main St"/>
    <s v="176"/>
    <s v="Main St"/>
    <s v="Cash"/>
    <x v="4"/>
    <s v="Shipped"/>
    <x v="0"/>
    <s v="TRK52711973"/>
    <s v="52711973"/>
    <n v="6"/>
    <m/>
    <x v="2"/>
    <x v="1"/>
    <s v="Referral"/>
    <x v="1"/>
    <n v="2746.44"/>
    <n v="2746.44"/>
    <n v="2746.44"/>
    <s v="Customer_1078"/>
    <x v="1"/>
    <n v="35"/>
    <x v="1"/>
    <x v="0"/>
    <n v="0"/>
    <n v="0"/>
    <n v="480.62699999999995"/>
    <n v="1922.5079999999998"/>
    <n v="2746.44"/>
    <n v="823.93200000000024"/>
    <n v="1.4285714285714288"/>
  </r>
  <r>
    <x v="1077"/>
    <n v="201077"/>
    <d v="2025-03-07T00:00:00"/>
    <d v="2025-03-07T00:00:00"/>
    <n v="2025"/>
    <x v="9"/>
    <s v="Friday"/>
    <s v="C57861"/>
    <n v="57861"/>
    <s v="Printer"/>
    <x v="4"/>
    <n v="3"/>
    <n v="305.16000000000003"/>
    <n v="305.16000000000003"/>
    <s v="115 Main St"/>
    <s v="115"/>
    <s v="Main St"/>
    <s v="Credit Card"/>
    <x v="2"/>
    <s v="Cancelled"/>
    <x v="1"/>
    <s v="TRK47775217"/>
    <s v="47775217"/>
    <n v="8"/>
    <s v="SAVE10"/>
    <x v="0"/>
    <x v="0"/>
    <s v="Referral"/>
    <x v="1"/>
    <n v="915.48"/>
    <n v="915.48"/>
    <n v="915.48"/>
    <s v="Customer_1079"/>
    <x v="1"/>
    <n v="33"/>
    <x v="1"/>
    <x v="0"/>
    <n v="0.1"/>
    <n v="91.548000000000002"/>
    <n v="213.61199999999999"/>
    <n v="640.83600000000001"/>
    <n v="823.93200000000002"/>
    <n v="183.096"/>
    <n v="1.2857142857142858"/>
  </r>
  <r>
    <x v="1078"/>
    <n v="201078"/>
    <d v="2023-03-18T00:00:00"/>
    <d v="2023-03-18T00:00:00"/>
    <n v="2023"/>
    <x v="9"/>
    <s v="Saturday"/>
    <s v="C62627"/>
    <n v="62627"/>
    <s v="Desk"/>
    <x v="6"/>
    <n v="1"/>
    <n v="41.09"/>
    <n v="41.09"/>
    <s v="881 Main St"/>
    <s v="881"/>
    <s v="Main St"/>
    <s v="Online"/>
    <x v="1"/>
    <s v="Returned"/>
    <x v="2"/>
    <s v="TRK90060232"/>
    <s v="90060232"/>
    <n v="4"/>
    <s v="WINTER15"/>
    <x v="3"/>
    <x v="0"/>
    <s v="Email"/>
    <x v="2"/>
    <n v="41.09"/>
    <n v="41.09"/>
    <n v="41.09"/>
    <s v="Customer_1080"/>
    <x v="1"/>
    <n v="58"/>
    <x v="5"/>
    <x v="1"/>
    <n v="0.15"/>
    <n v="6.1635"/>
    <n v="28.763000000000002"/>
    <n v="28.763000000000002"/>
    <n v="34.926500000000004"/>
    <n v="6.1635000000000026"/>
    <n v="1.2142857142857144"/>
  </r>
  <r>
    <x v="1079"/>
    <n v="201079"/>
    <d v="2024-06-20T00:00:00"/>
    <d v="2024-06-20T00:00:00"/>
    <n v="2024"/>
    <x v="5"/>
    <s v="Thursday"/>
    <s v="C89979"/>
    <n v="89979"/>
    <s v="Phone"/>
    <x v="1"/>
    <n v="5"/>
    <n v="634"/>
    <n v="634"/>
    <s v="144 Main St"/>
    <s v="144"/>
    <s v="Main St"/>
    <s v="Gift Card"/>
    <x v="3"/>
    <s v="Delivered"/>
    <x v="3"/>
    <s v="TRK99055909"/>
    <s v="99055909"/>
    <n v="8"/>
    <m/>
    <x v="2"/>
    <x v="1"/>
    <s v="Email"/>
    <x v="2"/>
    <n v="3170"/>
    <n v="3170"/>
    <n v="3170"/>
    <s v="Customer_1081"/>
    <x v="1"/>
    <n v="30"/>
    <x v="5"/>
    <x v="0"/>
    <n v="0"/>
    <n v="0"/>
    <n v="443.79999999999995"/>
    <n v="2219"/>
    <n v="3170"/>
    <n v="951"/>
    <n v="1.4285714285714286"/>
  </r>
  <r>
    <x v="1080"/>
    <n v="201080"/>
    <d v="2023-01-20T00:00:00"/>
    <d v="2023-01-20T00:00:00"/>
    <n v="2023"/>
    <x v="0"/>
    <s v="Friday"/>
    <s v="C70613"/>
    <n v="70613"/>
    <s v="Laptop"/>
    <x v="5"/>
    <n v="5"/>
    <n v="464.74"/>
    <n v="464.74"/>
    <s v="438 Main St"/>
    <s v="438"/>
    <s v="Main St"/>
    <s v="Gift Card"/>
    <x v="3"/>
    <s v="Delivered"/>
    <x v="3"/>
    <s v="TRK33140293"/>
    <s v="33140293"/>
    <n v="7"/>
    <m/>
    <x v="2"/>
    <x v="1"/>
    <s v="Referral"/>
    <x v="1"/>
    <n v="2323.6999999999998"/>
    <n v="2323.6999999999998"/>
    <n v="2323.6999999999998"/>
    <s v="Customer_1082"/>
    <x v="1"/>
    <n v="23"/>
    <x v="4"/>
    <x v="0"/>
    <n v="0"/>
    <n v="0"/>
    <n v="325.31799999999998"/>
    <n v="1626.59"/>
    <n v="2323.6999999999998"/>
    <n v="697.1099999999999"/>
    <n v="1.4285714285714286"/>
  </r>
  <r>
    <x v="1081"/>
    <n v="201081"/>
    <d v="2023-04-21T00:00:00"/>
    <d v="2023-04-21T00:00:00"/>
    <n v="2023"/>
    <x v="6"/>
    <s v="Friday"/>
    <s v="C55636"/>
    <n v="55636"/>
    <s v="Monitor"/>
    <x v="0"/>
    <n v="4"/>
    <n v="425.6"/>
    <n v="425.6"/>
    <s v="494 Main St"/>
    <s v="494"/>
    <s v="Main St"/>
    <s v="Credit Card"/>
    <x v="2"/>
    <s v="Pending"/>
    <x v="4"/>
    <s v="TRK85897054"/>
    <s v="85897054"/>
    <n v="5"/>
    <s v="FREESHIP"/>
    <x v="1"/>
    <x v="0"/>
    <s v="Google"/>
    <x v="4"/>
    <n v="1702.4"/>
    <n v="1702.4"/>
    <n v="1702.4"/>
    <s v="Customer_1083"/>
    <x v="0"/>
    <n v="45"/>
    <x v="1"/>
    <x v="0"/>
    <n v="0"/>
    <n v="0"/>
    <n v="297.92"/>
    <n v="1191.68"/>
    <n v="1702.4"/>
    <n v="510.72"/>
    <n v="1.4285714285714286"/>
  </r>
  <r>
    <x v="1082"/>
    <n v="201082"/>
    <d v="2023-10-06T00:00:00"/>
    <d v="2023-10-06T00:00:00"/>
    <n v="2023"/>
    <x v="3"/>
    <s v="Friday"/>
    <s v="C96595"/>
    <n v="96595"/>
    <s v="Chair"/>
    <x v="3"/>
    <n v="3"/>
    <n v="573.22"/>
    <n v="573.22"/>
    <s v="177 Main St"/>
    <s v="177"/>
    <s v="Main St"/>
    <s v="Debit Card"/>
    <x v="0"/>
    <s v="Pending"/>
    <x v="4"/>
    <s v="TRK59779174"/>
    <s v="59779174"/>
    <n v="5"/>
    <s v="SAVE10"/>
    <x v="0"/>
    <x v="0"/>
    <s v="Email"/>
    <x v="2"/>
    <n v="1719.66"/>
    <n v="1719.66"/>
    <n v="1719.66"/>
    <s v="Customer_1084"/>
    <x v="1"/>
    <n v="42"/>
    <x v="1"/>
    <x v="1"/>
    <n v="0.1"/>
    <n v="171.96600000000001"/>
    <n v="401.25400000000002"/>
    <n v="1203.7620000000002"/>
    <n v="1547.694"/>
    <n v="343.93199999999979"/>
    <n v="1.2857142857142856"/>
  </r>
  <r>
    <x v="1083"/>
    <n v="201083"/>
    <d v="2024-07-09T00:00:00"/>
    <d v="2024-07-09T00:00:00"/>
    <n v="2024"/>
    <x v="10"/>
    <s v="Tuesday"/>
    <s v="C68508"/>
    <n v="68508"/>
    <s v="Chair"/>
    <x v="3"/>
    <n v="1"/>
    <n v="123.28"/>
    <n v="123.28"/>
    <s v="895 Main St"/>
    <s v="895"/>
    <s v="Main St"/>
    <s v="Credit Card"/>
    <x v="2"/>
    <s v="Delivered"/>
    <x v="3"/>
    <s v="TRK98960285"/>
    <s v="98960285"/>
    <n v="3"/>
    <s v="SAVE10"/>
    <x v="0"/>
    <x v="0"/>
    <s v="Email"/>
    <x v="2"/>
    <n v="123.28"/>
    <n v="123.28"/>
    <n v="123.28"/>
    <s v="Customer_1085"/>
    <x v="0"/>
    <n v="36"/>
    <x v="1"/>
    <x v="1"/>
    <n v="0.1"/>
    <n v="12.328000000000001"/>
    <n v="86.295999999999992"/>
    <n v="86.295999999999992"/>
    <n v="110.952"/>
    <n v="24.656000000000006"/>
    <n v="1.2857142857142858"/>
  </r>
  <r>
    <x v="1084"/>
    <n v="201084"/>
    <d v="2023-01-08T00:00:00"/>
    <d v="2023-01-08T00:00:00"/>
    <n v="2023"/>
    <x v="0"/>
    <s v="Sunday"/>
    <s v="C45175"/>
    <n v="45175"/>
    <s v="Phone"/>
    <x v="1"/>
    <n v="1"/>
    <n v="70.819999999999993"/>
    <n v="70.819999999999993"/>
    <s v="128 Main St"/>
    <s v="128"/>
    <s v="Main St"/>
    <s v="Gift Card"/>
    <x v="3"/>
    <s v="Pending"/>
    <x v="4"/>
    <s v="TRK41792296"/>
    <s v="41792296"/>
    <n v="1"/>
    <s v="WINTER15"/>
    <x v="3"/>
    <x v="0"/>
    <s v="Instagram"/>
    <x v="0"/>
    <n v="70.819999999999993"/>
    <n v="70.819999999999993"/>
    <n v="70.819999999999993"/>
    <s v="Customer_1086"/>
    <x v="1"/>
    <n v="18"/>
    <x v="4"/>
    <x v="0"/>
    <n v="0.15"/>
    <n v="10.622999999999999"/>
    <n v="49.573999999999991"/>
    <n v="49.573999999999991"/>
    <n v="60.196999999999996"/>
    <n v="10.623000000000005"/>
    <n v="1.2142857142857144"/>
  </r>
  <r>
    <x v="1085"/>
    <n v="201085"/>
    <d v="2023-05-21T00:00:00"/>
    <d v="2023-05-21T00:00:00"/>
    <n v="2023"/>
    <x v="4"/>
    <s v="Sunday"/>
    <s v="C28049"/>
    <n v="28049"/>
    <s v="Printer"/>
    <x v="4"/>
    <n v="2"/>
    <n v="646.69000000000005"/>
    <n v="646.69000000000005"/>
    <s v="404 Main St"/>
    <s v="404"/>
    <s v="Main St"/>
    <s v="Debit Card"/>
    <x v="0"/>
    <s v="Shipped"/>
    <x v="0"/>
    <s v="TRK91426444"/>
    <s v="91426444"/>
    <n v="7"/>
    <s v="WINTER15"/>
    <x v="3"/>
    <x v="0"/>
    <s v="Instagram"/>
    <x v="0"/>
    <n v="1293.3800000000001"/>
    <n v="1293.3800000000001"/>
    <n v="1293.3800000000001"/>
    <s v="Customer_1087"/>
    <x v="1"/>
    <n v="32"/>
    <x v="0"/>
    <x v="0"/>
    <n v="0.15"/>
    <n v="194.00700000000001"/>
    <n v="452.68299999999999"/>
    <n v="905.36599999999999"/>
    <n v="1099.373"/>
    <n v="194.00700000000006"/>
    <n v="1.2142857142857144"/>
  </r>
  <r>
    <x v="1086"/>
    <n v="201086"/>
    <d v="2023-12-23T00:00:00"/>
    <d v="2023-12-23T00:00:00"/>
    <n v="2023"/>
    <x v="8"/>
    <s v="Saturday"/>
    <s v="C46967"/>
    <n v="46967"/>
    <s v="Tablet"/>
    <x v="2"/>
    <n v="2"/>
    <n v="513.41999999999996"/>
    <n v="513.41999999999996"/>
    <s v="401 Main St"/>
    <s v="401"/>
    <s v="Main St"/>
    <s v="Online"/>
    <x v="1"/>
    <s v="Pending"/>
    <x v="4"/>
    <s v="TRK91439791"/>
    <s v="91439791"/>
    <n v="5"/>
    <s v="WINTER15"/>
    <x v="3"/>
    <x v="0"/>
    <s v="Instagram"/>
    <x v="0"/>
    <n v="1026.8399999999999"/>
    <n v="1026.8399999999999"/>
    <n v="1026.8399999999999"/>
    <s v="Customer_1088"/>
    <x v="1"/>
    <n v="18"/>
    <x v="4"/>
    <x v="0"/>
    <n v="0.15"/>
    <n v="154.02599999999998"/>
    <n v="359.39399999999995"/>
    <n v="718.7879999999999"/>
    <n v="872.81399999999996"/>
    <n v="154.02600000000007"/>
    <n v="1.2142857142857144"/>
  </r>
  <r>
    <x v="1087"/>
    <n v="201087"/>
    <d v="2025-03-23T00:00:00"/>
    <d v="2025-03-23T00:00:00"/>
    <n v="2025"/>
    <x v="9"/>
    <s v="Sunday"/>
    <s v="C84134"/>
    <n v="84134"/>
    <s v="Laptop"/>
    <x v="5"/>
    <n v="4"/>
    <n v="693.07"/>
    <n v="693.07"/>
    <s v="530 Main St"/>
    <s v="530"/>
    <s v="Main St"/>
    <s v="Online"/>
    <x v="1"/>
    <s v="Shipped"/>
    <x v="0"/>
    <s v="TRK48659380"/>
    <s v="48659380"/>
    <n v="8"/>
    <s v="SAVE10"/>
    <x v="0"/>
    <x v="0"/>
    <s v="Instagram"/>
    <x v="0"/>
    <n v="2772.28"/>
    <n v="2772.28"/>
    <n v="2772.28"/>
    <s v="Customer_1089"/>
    <x v="1"/>
    <n v="29"/>
    <x v="4"/>
    <x v="0"/>
    <n v="0.1"/>
    <n v="277.22800000000001"/>
    <n v="485.149"/>
    <n v="1940.596"/>
    <n v="2495.0520000000001"/>
    <n v="554.45600000000013"/>
    <n v="1.2857142857142858"/>
  </r>
  <r>
    <x v="1088"/>
    <n v="201088"/>
    <d v="2023-11-30T00:00:00"/>
    <d v="2023-11-30T00:00:00"/>
    <n v="2023"/>
    <x v="7"/>
    <s v="Thursday"/>
    <s v="C49831"/>
    <n v="49831"/>
    <s v="Desk"/>
    <x v="6"/>
    <n v="3"/>
    <n v="491.43"/>
    <n v="491.43"/>
    <s v="213 Main St"/>
    <s v="213"/>
    <s v="Main St"/>
    <s v="Gift Card"/>
    <x v="3"/>
    <s v="Shipped"/>
    <x v="0"/>
    <s v="TRK21232601"/>
    <s v="21232601"/>
    <n v="6"/>
    <s v="WINTER15"/>
    <x v="3"/>
    <x v="0"/>
    <s v="Instagram"/>
    <x v="0"/>
    <n v="1474.29"/>
    <n v="1474.29"/>
    <n v="1474.29"/>
    <s v="Customer_1090"/>
    <x v="1"/>
    <n v="46"/>
    <x v="4"/>
    <x v="1"/>
    <n v="0.15"/>
    <n v="221.14349999999999"/>
    <n v="344.00099999999998"/>
    <n v="1032.0029999999999"/>
    <n v="1253.1465000000001"/>
    <n v="221.14350000000013"/>
    <n v="1.2142857142857144"/>
  </r>
  <r>
    <x v="1089"/>
    <n v="201089"/>
    <d v="2025-03-15T00:00:00"/>
    <d v="2025-03-15T00:00:00"/>
    <n v="2025"/>
    <x v="9"/>
    <s v="Saturday"/>
    <s v="C13324"/>
    <n v="13324"/>
    <s v="Tablet"/>
    <x v="2"/>
    <n v="2"/>
    <n v="599.74"/>
    <n v="599.74"/>
    <s v="440 Main St"/>
    <s v="440"/>
    <s v="Main St"/>
    <s v="Gift Card"/>
    <x v="3"/>
    <s v="Shipped"/>
    <x v="0"/>
    <s v="TRK66967997"/>
    <s v="66967997"/>
    <n v="2"/>
    <m/>
    <x v="2"/>
    <x v="1"/>
    <s v="Instagram"/>
    <x v="0"/>
    <n v="1199.48"/>
    <n v="1199.48"/>
    <n v="1199.48"/>
    <s v="Customer_1091"/>
    <x v="1"/>
    <n v="36"/>
    <x v="3"/>
    <x v="0"/>
    <n v="0"/>
    <n v="0"/>
    <n v="419.81799999999998"/>
    <n v="839.63599999999997"/>
    <n v="1199.48"/>
    <n v="359.84400000000005"/>
    <n v="1.4285714285714286"/>
  </r>
  <r>
    <x v="1090"/>
    <n v="201090"/>
    <d v="2023-02-25T00:00:00"/>
    <d v="2023-02-25T00:00:00"/>
    <n v="2023"/>
    <x v="2"/>
    <s v="Saturday"/>
    <s v="C61225"/>
    <n v="61225"/>
    <s v="Monitor"/>
    <x v="0"/>
    <n v="2"/>
    <n v="650.25"/>
    <n v="650.25"/>
    <s v="996 Main St"/>
    <s v="996"/>
    <s v="Main St"/>
    <s v="Gift Card"/>
    <x v="3"/>
    <s v="Returned"/>
    <x v="2"/>
    <s v="TRK37022954"/>
    <s v="37022954"/>
    <n v="6"/>
    <m/>
    <x v="2"/>
    <x v="1"/>
    <s v="Instagram"/>
    <x v="0"/>
    <n v="1300.5"/>
    <n v="1300.5"/>
    <n v="1300.5"/>
    <s v="Customer_1092"/>
    <x v="0"/>
    <n v="26"/>
    <x v="4"/>
    <x v="0"/>
    <n v="0"/>
    <n v="0"/>
    <n v="455.17499999999995"/>
    <n v="910.34999999999991"/>
    <n v="1300.5"/>
    <n v="390.15000000000009"/>
    <n v="1.4285714285714288"/>
  </r>
  <r>
    <x v="1091"/>
    <n v="201091"/>
    <d v="2024-10-08T00:00:00"/>
    <d v="2024-10-08T00:00:00"/>
    <n v="2024"/>
    <x v="3"/>
    <s v="Tuesday"/>
    <s v="C16400"/>
    <n v="16400"/>
    <s v="Laptop"/>
    <x v="5"/>
    <n v="3"/>
    <n v="209.48"/>
    <n v="209.48"/>
    <s v="123 Main St"/>
    <s v="123"/>
    <s v="Main St"/>
    <s v="Debit Card"/>
    <x v="0"/>
    <s v="Pending"/>
    <x v="4"/>
    <s v="TRK57771859"/>
    <s v="57771859"/>
    <n v="4"/>
    <m/>
    <x v="2"/>
    <x v="1"/>
    <s v="Email"/>
    <x v="2"/>
    <n v="628.43999999999994"/>
    <n v="628.43999999999994"/>
    <n v="628.43999999999994"/>
    <s v="Customer_1093"/>
    <x v="1"/>
    <n v="54"/>
    <x v="4"/>
    <x v="0"/>
    <n v="0"/>
    <n v="0"/>
    <n v="146.636"/>
    <n v="439.90800000000002"/>
    <n v="628.43999999999994"/>
    <n v="188.53199999999993"/>
    <n v="1.4285714285714284"/>
  </r>
  <r>
    <x v="1092"/>
    <n v="201092"/>
    <d v="2023-08-21T00:00:00"/>
    <d v="2023-08-21T00:00:00"/>
    <n v="2023"/>
    <x v="1"/>
    <s v="Monday"/>
    <s v="C38642"/>
    <n v="38642"/>
    <s v="Laptop"/>
    <x v="5"/>
    <n v="5"/>
    <n v="209.2"/>
    <n v="209.2"/>
    <s v="930 Main St"/>
    <s v="930"/>
    <s v="Main St"/>
    <s v="Debit Card"/>
    <x v="0"/>
    <s v="Delivered"/>
    <x v="3"/>
    <s v="TRK47744396"/>
    <s v="47744396"/>
    <n v="6"/>
    <s v="WINTER15"/>
    <x v="3"/>
    <x v="0"/>
    <s v="Email"/>
    <x v="2"/>
    <n v="1046"/>
    <n v="1046"/>
    <n v="1046"/>
    <s v="Customer_1094"/>
    <x v="0"/>
    <n v="35"/>
    <x v="0"/>
    <x v="0"/>
    <n v="0.15"/>
    <n v="156.9"/>
    <n v="146.43999999999997"/>
    <n v="732.19999999999982"/>
    <n v="889.1"/>
    <n v="156.9000000000002"/>
    <n v="1.2142857142857146"/>
  </r>
  <r>
    <x v="1093"/>
    <n v="201093"/>
    <d v="2023-06-09T00:00:00"/>
    <d v="2023-06-09T00:00:00"/>
    <n v="2023"/>
    <x v="5"/>
    <s v="Friday"/>
    <s v="C86773"/>
    <n v="86773"/>
    <s v="Phone"/>
    <x v="1"/>
    <n v="4"/>
    <n v="197.36"/>
    <n v="197.36"/>
    <s v="557 Main St"/>
    <s v="557"/>
    <s v="Main St"/>
    <s v="Gift Card"/>
    <x v="3"/>
    <s v="Returned"/>
    <x v="2"/>
    <s v="TRK22612240"/>
    <s v="22612240"/>
    <n v="9"/>
    <s v="FREESHIP"/>
    <x v="1"/>
    <x v="0"/>
    <s v="Instagram"/>
    <x v="0"/>
    <n v="789.44"/>
    <n v="789.44"/>
    <n v="789.44"/>
    <s v="Customer_1095"/>
    <x v="0"/>
    <n v="53"/>
    <x v="4"/>
    <x v="0"/>
    <n v="0"/>
    <n v="0"/>
    <n v="138.15199999999999"/>
    <n v="552.60799999999995"/>
    <n v="789.44"/>
    <n v="236.83200000000011"/>
    <n v="1.4285714285714288"/>
  </r>
  <r>
    <x v="1094"/>
    <n v="201094"/>
    <d v="2023-06-28T00:00:00"/>
    <d v="2023-06-28T00:00:00"/>
    <n v="2023"/>
    <x v="5"/>
    <s v="Wednesday"/>
    <s v="C66093"/>
    <n v="66093"/>
    <s v="Printer"/>
    <x v="4"/>
    <n v="4"/>
    <n v="648.91"/>
    <n v="648.91"/>
    <s v="615 Main St"/>
    <s v="615"/>
    <s v="Main St"/>
    <s v="Credit Card"/>
    <x v="2"/>
    <s v="Shipped"/>
    <x v="0"/>
    <s v="TRK54950785"/>
    <s v="54950785"/>
    <n v="6"/>
    <s v="SAVE10"/>
    <x v="0"/>
    <x v="0"/>
    <s v="Instagram"/>
    <x v="0"/>
    <n v="2595.64"/>
    <n v="2595.64"/>
    <n v="2595.64"/>
    <s v="Customer_1096"/>
    <x v="0"/>
    <n v="28"/>
    <x v="0"/>
    <x v="0"/>
    <n v="0.1"/>
    <n v="259.56400000000002"/>
    <n v="454.23699999999997"/>
    <n v="1816.9479999999999"/>
    <n v="2336.076"/>
    <n v="519.12800000000016"/>
    <n v="1.2857142857142858"/>
  </r>
  <r>
    <x v="1095"/>
    <n v="201095"/>
    <d v="2024-04-23T00:00:00"/>
    <d v="2024-04-23T00:00:00"/>
    <n v="2024"/>
    <x v="6"/>
    <s v="Tuesday"/>
    <s v="C33051"/>
    <n v="33051"/>
    <s v="Phone"/>
    <x v="1"/>
    <n v="2"/>
    <n v="441.54"/>
    <n v="441.54"/>
    <s v="397 Main St"/>
    <s v="397"/>
    <s v="Main St"/>
    <s v="Online"/>
    <x v="1"/>
    <s v="Delivered"/>
    <x v="3"/>
    <s v="TRK92929755"/>
    <s v="92929755"/>
    <n v="2"/>
    <s v="SAVE10"/>
    <x v="0"/>
    <x v="0"/>
    <s v="Email"/>
    <x v="2"/>
    <n v="883.08"/>
    <n v="883.08"/>
    <n v="883.08"/>
    <s v="Customer_1097"/>
    <x v="0"/>
    <n v="37"/>
    <x v="2"/>
    <x v="0"/>
    <n v="0.1"/>
    <n v="88.308000000000007"/>
    <n v="309.07799999999997"/>
    <n v="618.15599999999995"/>
    <n v="794.77200000000005"/>
    <n v="176.6160000000001"/>
    <n v="1.2857142857142858"/>
  </r>
  <r>
    <x v="1096"/>
    <n v="201096"/>
    <d v="2025-05-03T00:00:00"/>
    <d v="2025-05-03T00:00:00"/>
    <n v="2025"/>
    <x v="4"/>
    <s v="Saturday"/>
    <s v="C18169"/>
    <n v="18169"/>
    <s v="Tablet"/>
    <x v="2"/>
    <n v="2"/>
    <n v="464.92"/>
    <n v="464.92"/>
    <s v="782 Main St"/>
    <s v="782"/>
    <s v="Main St"/>
    <s v="Debit Card"/>
    <x v="0"/>
    <s v="Returned"/>
    <x v="2"/>
    <s v="TRK49482923"/>
    <s v="49482923"/>
    <n v="2"/>
    <m/>
    <x v="2"/>
    <x v="1"/>
    <s v="Facebook"/>
    <x v="3"/>
    <n v="929.84"/>
    <n v="929.84"/>
    <n v="929.84"/>
    <s v="Customer_1098"/>
    <x v="0"/>
    <n v="54"/>
    <x v="2"/>
    <x v="0"/>
    <n v="0"/>
    <n v="0"/>
    <n v="325.44400000000002"/>
    <n v="650.88800000000003"/>
    <n v="929.84"/>
    <n v="278.952"/>
    <n v="1.4285714285714286"/>
  </r>
  <r>
    <x v="1097"/>
    <n v="201097"/>
    <d v="2024-12-26T00:00:00"/>
    <d v="2024-12-26T00:00:00"/>
    <n v="2024"/>
    <x v="8"/>
    <s v="Thursday"/>
    <s v="C81370"/>
    <n v="81370"/>
    <s v="Monitor"/>
    <x v="0"/>
    <n v="5"/>
    <n v="506.45"/>
    <n v="506.45"/>
    <s v="344 Main St"/>
    <s v="344"/>
    <s v="Main St"/>
    <s v="Gift Card"/>
    <x v="3"/>
    <s v="Shipped"/>
    <x v="0"/>
    <s v="TRK99682998"/>
    <s v="99682998"/>
    <n v="7"/>
    <s v="WINTER15"/>
    <x v="3"/>
    <x v="0"/>
    <s v="Google"/>
    <x v="4"/>
    <n v="2532.25"/>
    <n v="2532.25"/>
    <n v="2532.25"/>
    <s v="Customer_1099"/>
    <x v="0"/>
    <n v="23"/>
    <x v="5"/>
    <x v="0"/>
    <n v="0.15"/>
    <n v="379.83749999999998"/>
    <n v="354.51499999999999"/>
    <n v="1772.5749999999998"/>
    <n v="2152.4124999999999"/>
    <n v="379.83750000000009"/>
    <n v="1.2142857142857144"/>
  </r>
  <r>
    <x v="1098"/>
    <n v="201098"/>
    <d v="2023-06-17T00:00:00"/>
    <d v="2023-06-17T00:00:00"/>
    <n v="2023"/>
    <x v="5"/>
    <s v="Saturday"/>
    <s v="C91103"/>
    <n v="91103"/>
    <s v="Monitor"/>
    <x v="0"/>
    <n v="4"/>
    <n v="255.86"/>
    <n v="255.86"/>
    <s v="155 Main St"/>
    <s v="155"/>
    <s v="Main St"/>
    <s v="Credit Card"/>
    <x v="2"/>
    <s v="Delivered"/>
    <x v="3"/>
    <s v="TRK91653000"/>
    <s v="91653000"/>
    <n v="7"/>
    <m/>
    <x v="2"/>
    <x v="1"/>
    <s v="Email"/>
    <x v="2"/>
    <n v="1023.44"/>
    <n v="1023.44"/>
    <n v="1023.44"/>
    <s v="Customer_1100"/>
    <x v="0"/>
    <n v="52"/>
    <x v="3"/>
    <x v="0"/>
    <n v="0"/>
    <n v="0"/>
    <n v="179.102"/>
    <n v="716.40800000000002"/>
    <n v="1023.44"/>
    <n v="307.03200000000004"/>
    <n v="1.4285714285714286"/>
  </r>
  <r>
    <x v="1099"/>
    <n v="201099"/>
    <d v="2024-09-19T00:00:00"/>
    <d v="2024-09-19T00:00:00"/>
    <n v="2024"/>
    <x v="11"/>
    <s v="Thursday"/>
    <s v="C21953"/>
    <n v="21953"/>
    <s v="Laptop"/>
    <x v="5"/>
    <n v="2"/>
    <n v="125.23"/>
    <n v="125.23"/>
    <s v="272 Main St"/>
    <s v="272"/>
    <s v="Main St"/>
    <s v="Cash"/>
    <x v="4"/>
    <s v="Cancelled"/>
    <x v="1"/>
    <s v="TRK60774796"/>
    <s v="60774796"/>
    <n v="3"/>
    <s v="FREESHIP"/>
    <x v="1"/>
    <x v="0"/>
    <s v="Email"/>
    <x v="2"/>
    <n v="250.46"/>
    <n v="250.46"/>
    <n v="250.46"/>
    <s v="Customer_1101"/>
    <x v="1"/>
    <n v="60"/>
    <x v="4"/>
    <x v="0"/>
    <n v="0"/>
    <n v="0"/>
    <n v="87.661000000000001"/>
    <n v="175.322"/>
    <n v="250.46"/>
    <n v="75.138000000000005"/>
    <n v="1.4285714285714286"/>
  </r>
  <r>
    <x v="1100"/>
    <n v="201100"/>
    <d v="2023-08-17T00:00:00"/>
    <d v="2023-08-17T00:00:00"/>
    <n v="2023"/>
    <x v="1"/>
    <s v="Thursday"/>
    <s v="C15146"/>
    <n v="15146"/>
    <s v="Laptop"/>
    <x v="5"/>
    <n v="5"/>
    <n v="38.11"/>
    <n v="38.11"/>
    <s v="428 Main St"/>
    <s v="428"/>
    <s v="Main St"/>
    <s v="Debit Card"/>
    <x v="0"/>
    <s v="Cancelled"/>
    <x v="1"/>
    <s v="TRK79790530"/>
    <s v="79790530"/>
    <n v="6"/>
    <s v="WINTER15"/>
    <x v="3"/>
    <x v="0"/>
    <s v="Instagram"/>
    <x v="0"/>
    <n v="190.55"/>
    <n v="190.55"/>
    <n v="190.55"/>
    <s v="Customer_1102"/>
    <x v="0"/>
    <n v="56"/>
    <x v="0"/>
    <x v="0"/>
    <n v="0.15"/>
    <n v="28.5825"/>
    <n v="26.677"/>
    <n v="133.38499999999999"/>
    <n v="161.9675"/>
    <n v="28.58250000000001"/>
    <n v="1.2142857142857144"/>
  </r>
  <r>
    <x v="1101"/>
    <n v="201101"/>
    <d v="2025-06-08T00:00:00"/>
    <d v="2025-06-08T00:00:00"/>
    <n v="2025"/>
    <x v="5"/>
    <s v="Sunday"/>
    <s v="C43546"/>
    <n v="43546"/>
    <s v="Monitor"/>
    <x v="0"/>
    <n v="3"/>
    <n v="161.97"/>
    <n v="161.97"/>
    <s v="904 Main St"/>
    <s v="904"/>
    <s v="Main St"/>
    <s v="Cash"/>
    <x v="4"/>
    <s v="Pending"/>
    <x v="4"/>
    <s v="TRK85871121"/>
    <s v="85871121"/>
    <n v="4"/>
    <s v="SAVE10"/>
    <x v="0"/>
    <x v="0"/>
    <s v="Email"/>
    <x v="2"/>
    <n v="485.91"/>
    <n v="485.91"/>
    <n v="485.90999999999997"/>
    <s v="Customer_1103"/>
    <x v="0"/>
    <n v="21"/>
    <x v="4"/>
    <x v="0"/>
    <n v="0.1"/>
    <n v="48.591000000000008"/>
    <n v="113.37899999999999"/>
    <n v="340.13699999999994"/>
    <n v="437.31899999999996"/>
    <n v="97.182000000000016"/>
    <n v="1.2857142857142858"/>
  </r>
  <r>
    <x v="1102"/>
    <n v="201102"/>
    <d v="2024-06-03T00:00:00"/>
    <d v="2024-06-03T00:00:00"/>
    <n v="2024"/>
    <x v="5"/>
    <s v="Monday"/>
    <s v="C98474"/>
    <n v="98474"/>
    <s v="Chair"/>
    <x v="3"/>
    <n v="4"/>
    <n v="347.17"/>
    <n v="347.17"/>
    <s v="997 Main St"/>
    <s v="997"/>
    <s v="Main St"/>
    <s v="Debit Card"/>
    <x v="0"/>
    <s v="Shipped"/>
    <x v="0"/>
    <s v="TRK86192984"/>
    <s v="86192984"/>
    <n v="8"/>
    <m/>
    <x v="2"/>
    <x v="1"/>
    <s v="Instagram"/>
    <x v="0"/>
    <n v="1388.68"/>
    <n v="1388.68"/>
    <n v="1388.68"/>
    <s v="Customer_1104"/>
    <x v="1"/>
    <n v="60"/>
    <x v="5"/>
    <x v="1"/>
    <n v="0"/>
    <n v="0"/>
    <n v="243.01900000000001"/>
    <n v="972.07600000000002"/>
    <n v="1388.68"/>
    <n v="416.60400000000004"/>
    <n v="1.4285714285714286"/>
  </r>
  <r>
    <x v="1103"/>
    <n v="201103"/>
    <d v="2023-04-24T00:00:00"/>
    <d v="2023-04-24T00:00:00"/>
    <n v="2023"/>
    <x v="6"/>
    <s v="Monday"/>
    <s v="C90292"/>
    <n v="90292"/>
    <s v="Laptop"/>
    <x v="5"/>
    <n v="4"/>
    <n v="276.32"/>
    <n v="276.32"/>
    <s v="129 Main St"/>
    <s v="129"/>
    <s v="Main St"/>
    <s v="Online"/>
    <x v="1"/>
    <s v="Delivered"/>
    <x v="3"/>
    <s v="TRK26270357"/>
    <s v="26270357"/>
    <n v="5"/>
    <m/>
    <x v="2"/>
    <x v="1"/>
    <s v="Google"/>
    <x v="4"/>
    <n v="1105.28"/>
    <n v="1105.28"/>
    <n v="1105.28"/>
    <s v="Customer_1105"/>
    <x v="0"/>
    <n v="26"/>
    <x v="4"/>
    <x v="0"/>
    <n v="0"/>
    <n v="0"/>
    <n v="193.42399999999998"/>
    <n v="773.69599999999991"/>
    <n v="1105.28"/>
    <n v="331.58400000000006"/>
    <n v="1.4285714285714286"/>
  </r>
  <r>
    <x v="1104"/>
    <n v="201104"/>
    <d v="2024-07-25T00:00:00"/>
    <d v="2024-07-25T00:00:00"/>
    <n v="2024"/>
    <x v="10"/>
    <s v="Thursday"/>
    <s v="C17075"/>
    <n v="17075"/>
    <s v="Tablet"/>
    <x v="2"/>
    <n v="4"/>
    <n v="314.76"/>
    <n v="314.76"/>
    <s v="850 Main St"/>
    <s v="850"/>
    <s v="Main St"/>
    <s v="Online"/>
    <x v="1"/>
    <s v="Shipped"/>
    <x v="0"/>
    <s v="TRK63547510"/>
    <s v="63547510"/>
    <n v="8"/>
    <m/>
    <x v="2"/>
    <x v="1"/>
    <s v="Instagram"/>
    <x v="0"/>
    <n v="1259.04"/>
    <n v="1259.04"/>
    <n v="1259.04"/>
    <s v="Customer_1106"/>
    <x v="0"/>
    <n v="55"/>
    <x v="1"/>
    <x v="0"/>
    <n v="0"/>
    <n v="0"/>
    <n v="220.33199999999999"/>
    <n v="881.32799999999997"/>
    <n v="1259.04"/>
    <n v="377.71199999999999"/>
    <n v="1.4285714285714286"/>
  </r>
  <r>
    <x v="1105"/>
    <n v="201105"/>
    <d v="2024-01-08T00:00:00"/>
    <d v="2024-01-08T00:00:00"/>
    <n v="2024"/>
    <x v="0"/>
    <s v="Monday"/>
    <s v="C12487"/>
    <n v="12487"/>
    <s v="Tablet"/>
    <x v="2"/>
    <n v="3"/>
    <n v="475.69"/>
    <n v="475.69"/>
    <s v="884 Main St"/>
    <s v="884"/>
    <s v="Main St"/>
    <s v="Gift Card"/>
    <x v="3"/>
    <s v="Cancelled"/>
    <x v="1"/>
    <s v="TRK23324770"/>
    <s v="23324770"/>
    <n v="3"/>
    <s v="FREESHIP"/>
    <x v="1"/>
    <x v="0"/>
    <s v="Google"/>
    <x v="4"/>
    <n v="1427.07"/>
    <n v="1427.07"/>
    <n v="1427.07"/>
    <s v="Customer_1107"/>
    <x v="0"/>
    <n v="56"/>
    <x v="0"/>
    <x v="0"/>
    <n v="0"/>
    <n v="0"/>
    <n v="332.983"/>
    <n v="998.94900000000007"/>
    <n v="1427.07"/>
    <n v="428.12099999999987"/>
    <n v="1.4285714285714284"/>
  </r>
  <r>
    <x v="1106"/>
    <n v="201106"/>
    <d v="2023-03-12T00:00:00"/>
    <d v="2023-03-12T00:00:00"/>
    <n v="2023"/>
    <x v="9"/>
    <s v="Sunday"/>
    <s v="C34555"/>
    <n v="34555"/>
    <s v="Chair"/>
    <x v="3"/>
    <n v="1"/>
    <n v="372.8"/>
    <n v="372.8"/>
    <s v="903 Main St"/>
    <s v="903"/>
    <s v="Main St"/>
    <s v="Cash"/>
    <x v="4"/>
    <s v="Cancelled"/>
    <x v="1"/>
    <s v="TRK72859458"/>
    <s v="72859458"/>
    <n v="6"/>
    <s v="SAVE10"/>
    <x v="0"/>
    <x v="0"/>
    <s v="Facebook"/>
    <x v="3"/>
    <n v="372.8"/>
    <n v="372.8"/>
    <n v="372.8"/>
    <s v="Customer_1108"/>
    <x v="0"/>
    <n v="26"/>
    <x v="4"/>
    <x v="1"/>
    <n v="0.1"/>
    <n v="37.28"/>
    <n v="260.95999999999998"/>
    <n v="260.95999999999998"/>
    <n v="335.52"/>
    <n v="74.56"/>
    <n v="1.2857142857142858"/>
  </r>
  <r>
    <x v="1107"/>
    <n v="201107"/>
    <d v="2025-06-30T00:00:00"/>
    <d v="2025-06-30T00:00:00"/>
    <n v="2025"/>
    <x v="5"/>
    <s v="Monday"/>
    <s v="C25110"/>
    <n v="25110"/>
    <s v="Tablet"/>
    <x v="2"/>
    <n v="2"/>
    <n v="63.21"/>
    <n v="63.21"/>
    <s v="282 Main St"/>
    <s v="282"/>
    <s v="Main St"/>
    <s v="Online"/>
    <x v="1"/>
    <s v="Cancelled"/>
    <x v="1"/>
    <s v="TRK80963328"/>
    <s v="80963328"/>
    <n v="4"/>
    <s v="SAVE10"/>
    <x v="0"/>
    <x v="0"/>
    <s v="Google"/>
    <x v="4"/>
    <n v="126.42"/>
    <n v="126.42"/>
    <n v="126.42"/>
    <s v="Customer_1109"/>
    <x v="0"/>
    <n v="28"/>
    <x v="0"/>
    <x v="0"/>
    <n v="0.1"/>
    <n v="12.642000000000001"/>
    <n v="44.247"/>
    <n v="88.494"/>
    <n v="113.77800000000001"/>
    <n v="25.284000000000006"/>
    <n v="1.2857142857142858"/>
  </r>
  <r>
    <x v="1108"/>
    <n v="201108"/>
    <d v="2023-03-20T00:00:00"/>
    <d v="2023-03-20T00:00:00"/>
    <n v="2023"/>
    <x v="9"/>
    <s v="Monday"/>
    <s v="C35136"/>
    <n v="35136"/>
    <s v="Laptop"/>
    <x v="5"/>
    <n v="1"/>
    <n v="634.94000000000005"/>
    <n v="634.94000000000005"/>
    <s v="462 Main St"/>
    <s v="462"/>
    <s v="Main St"/>
    <s v="Online"/>
    <x v="1"/>
    <s v="Cancelled"/>
    <x v="1"/>
    <s v="TRK49753703"/>
    <s v="49753703"/>
    <n v="5"/>
    <s v="WINTER15"/>
    <x v="3"/>
    <x v="0"/>
    <s v="Instagram"/>
    <x v="0"/>
    <n v="634.94000000000005"/>
    <n v="634.94000000000005"/>
    <n v="634.94000000000005"/>
    <s v="Customer_1110"/>
    <x v="0"/>
    <n v="40"/>
    <x v="3"/>
    <x v="0"/>
    <n v="0.15"/>
    <n v="95.241"/>
    <n v="444.45800000000003"/>
    <n v="444.45800000000003"/>
    <n v="539.69900000000007"/>
    <n v="95.241000000000042"/>
    <n v="1.2142857142857144"/>
  </r>
  <r>
    <x v="1109"/>
    <n v="201109"/>
    <d v="2024-04-08T00:00:00"/>
    <d v="2024-04-08T00:00:00"/>
    <n v="2024"/>
    <x v="6"/>
    <s v="Monday"/>
    <s v="C62277"/>
    <n v="62277"/>
    <s v="Printer"/>
    <x v="4"/>
    <n v="4"/>
    <n v="77.47"/>
    <n v="77.47"/>
    <s v="474 Main St"/>
    <s v="474"/>
    <s v="Main St"/>
    <s v="Gift Card"/>
    <x v="3"/>
    <s v="Returned"/>
    <x v="2"/>
    <s v="TRK32026174"/>
    <s v="32026174"/>
    <n v="7"/>
    <s v="SAVE10"/>
    <x v="0"/>
    <x v="0"/>
    <s v="Instagram"/>
    <x v="0"/>
    <n v="309.88"/>
    <n v="309.88"/>
    <n v="309.88"/>
    <s v="Customer_1111"/>
    <x v="0"/>
    <n v="20"/>
    <x v="0"/>
    <x v="0"/>
    <n v="0.1"/>
    <n v="30.988"/>
    <n v="54.228999999999999"/>
    <n v="216.916"/>
    <n v="278.892"/>
    <n v="61.975999999999999"/>
    <n v="1.2857142857142858"/>
  </r>
  <r>
    <x v="1110"/>
    <n v="201110"/>
    <d v="2024-02-25T00:00:00"/>
    <d v="2024-02-25T00:00:00"/>
    <n v="2024"/>
    <x v="2"/>
    <s v="Sunday"/>
    <s v="C12472"/>
    <n v="12472"/>
    <s v="Chair"/>
    <x v="3"/>
    <n v="3"/>
    <n v="84.31"/>
    <n v="84.31"/>
    <s v="912 Main St"/>
    <s v="912"/>
    <s v="Main St"/>
    <s v="Credit Card"/>
    <x v="2"/>
    <s v="Shipped"/>
    <x v="0"/>
    <s v="TRK36103184"/>
    <s v="36103184"/>
    <n v="3"/>
    <s v="SAVE10"/>
    <x v="0"/>
    <x v="0"/>
    <s v="Email"/>
    <x v="2"/>
    <n v="252.93"/>
    <n v="252.93"/>
    <n v="252.93"/>
    <s v="Customer_1112"/>
    <x v="1"/>
    <n v="52"/>
    <x v="2"/>
    <x v="1"/>
    <n v="0.1"/>
    <n v="25.293000000000003"/>
    <n v="59.016999999999996"/>
    <n v="177.05099999999999"/>
    <n v="227.637"/>
    <n v="50.586000000000013"/>
    <n v="1.2857142857142858"/>
  </r>
  <r>
    <x v="1111"/>
    <n v="201111"/>
    <d v="2023-05-06T00:00:00"/>
    <d v="2023-05-06T00:00:00"/>
    <n v="2023"/>
    <x v="4"/>
    <s v="Saturday"/>
    <s v="C24047"/>
    <n v="24047"/>
    <s v="Monitor"/>
    <x v="0"/>
    <n v="4"/>
    <n v="234.45"/>
    <n v="234.45"/>
    <s v="362 Main St"/>
    <s v="362"/>
    <s v="Main St"/>
    <s v="Online"/>
    <x v="1"/>
    <s v="Cancelled"/>
    <x v="1"/>
    <s v="TRK91338580"/>
    <s v="91338580"/>
    <n v="9"/>
    <s v="FREESHIP"/>
    <x v="1"/>
    <x v="0"/>
    <s v="Instagram"/>
    <x v="0"/>
    <n v="937.8"/>
    <n v="937.8"/>
    <n v="937.8"/>
    <s v="Customer_1113"/>
    <x v="0"/>
    <n v="36"/>
    <x v="2"/>
    <x v="0"/>
    <n v="0"/>
    <n v="0"/>
    <n v="164.11499999999998"/>
    <n v="656.45999999999992"/>
    <n v="937.8"/>
    <n v="281.34000000000003"/>
    <n v="1.4285714285714286"/>
  </r>
  <r>
    <x v="1112"/>
    <n v="201112"/>
    <d v="2023-10-13T00:00:00"/>
    <d v="2023-10-13T00:00:00"/>
    <n v="2023"/>
    <x v="3"/>
    <s v="Friday"/>
    <s v="C76929"/>
    <n v="76929"/>
    <s v="Desk"/>
    <x v="6"/>
    <n v="1"/>
    <n v="356.81"/>
    <n v="356.81"/>
    <s v="563 Main St"/>
    <s v="563"/>
    <s v="Main St"/>
    <s v="Online"/>
    <x v="1"/>
    <s v="Delivered"/>
    <x v="3"/>
    <s v="TRK80694400"/>
    <s v="80694400"/>
    <n v="1"/>
    <s v="WINTER15"/>
    <x v="3"/>
    <x v="0"/>
    <s v="Instagram"/>
    <x v="0"/>
    <n v="356.81"/>
    <n v="356.81"/>
    <n v="356.81"/>
    <s v="Customer_1114"/>
    <x v="0"/>
    <n v="44"/>
    <x v="5"/>
    <x v="1"/>
    <n v="0.15"/>
    <n v="53.521499999999996"/>
    <n v="249.767"/>
    <n v="249.767"/>
    <n v="303.2885"/>
    <n v="53.521500000000003"/>
    <n v="1.2142857142857144"/>
  </r>
  <r>
    <x v="1113"/>
    <n v="201113"/>
    <d v="2023-03-19T00:00:00"/>
    <d v="2023-03-19T00:00:00"/>
    <n v="2023"/>
    <x v="9"/>
    <s v="Sunday"/>
    <s v="C52914"/>
    <n v="52914"/>
    <s v="Desk"/>
    <x v="6"/>
    <n v="4"/>
    <n v="209.99"/>
    <n v="209.99"/>
    <s v="168 Main St"/>
    <s v="168"/>
    <s v="Main St"/>
    <s v="Cash"/>
    <x v="4"/>
    <s v="Delivered"/>
    <x v="3"/>
    <s v="TRK80819053"/>
    <s v="80819053"/>
    <n v="8"/>
    <m/>
    <x v="2"/>
    <x v="1"/>
    <s v="Google"/>
    <x v="4"/>
    <n v="839.96"/>
    <n v="839.96"/>
    <n v="839.96"/>
    <s v="Customer_1115"/>
    <x v="1"/>
    <n v="21"/>
    <x v="4"/>
    <x v="1"/>
    <n v="0"/>
    <n v="0"/>
    <n v="146.99299999999999"/>
    <n v="587.97199999999998"/>
    <n v="839.96"/>
    <n v="251.98800000000006"/>
    <n v="1.4285714285714286"/>
  </r>
  <r>
    <x v="1114"/>
    <n v="201114"/>
    <d v="2023-03-16T00:00:00"/>
    <d v="2023-03-16T00:00:00"/>
    <n v="2023"/>
    <x v="9"/>
    <s v="Thursday"/>
    <s v="C55164"/>
    <n v="55164"/>
    <s v="Tablet"/>
    <x v="2"/>
    <n v="3"/>
    <n v="659.88"/>
    <n v="659.88"/>
    <s v="609 Main St"/>
    <s v="609"/>
    <s v="Main St"/>
    <s v="Gift Card"/>
    <x v="3"/>
    <s v="Cancelled"/>
    <x v="1"/>
    <s v="TRK79610967"/>
    <s v="79610967"/>
    <n v="3"/>
    <m/>
    <x v="2"/>
    <x v="1"/>
    <s v="Google"/>
    <x v="4"/>
    <n v="1979.64"/>
    <n v="1979.64"/>
    <n v="1979.6399999999999"/>
    <s v="Customer_1116"/>
    <x v="1"/>
    <n v="39"/>
    <x v="3"/>
    <x v="0"/>
    <n v="0"/>
    <n v="0"/>
    <n v="461.91599999999994"/>
    <n v="1385.7479999999998"/>
    <n v="1979.6399999999999"/>
    <n v="593.89200000000005"/>
    <n v="1.4285714285714286"/>
  </r>
  <r>
    <x v="1115"/>
    <n v="201115"/>
    <d v="2025-06-20T00:00:00"/>
    <d v="2025-06-20T00:00:00"/>
    <n v="2025"/>
    <x v="5"/>
    <s v="Friday"/>
    <s v="C70426"/>
    <n v="70426"/>
    <s v="Laptop"/>
    <x v="5"/>
    <n v="2"/>
    <n v="336.32"/>
    <n v="336.32"/>
    <s v="562 Main St"/>
    <s v="562"/>
    <s v="Main St"/>
    <s v="Online"/>
    <x v="1"/>
    <s v="Returned"/>
    <x v="2"/>
    <s v="TRK89687816"/>
    <s v="89687816"/>
    <n v="3"/>
    <m/>
    <x v="2"/>
    <x v="1"/>
    <s v="Google"/>
    <x v="4"/>
    <n v="672.64"/>
    <n v="672.64"/>
    <n v="672.64"/>
    <s v="Customer_1117"/>
    <x v="0"/>
    <n v="25"/>
    <x v="1"/>
    <x v="0"/>
    <n v="0"/>
    <n v="0"/>
    <n v="235.42399999999998"/>
    <n v="470.84799999999996"/>
    <n v="672.64"/>
    <n v="201.79200000000003"/>
    <n v="1.4285714285714286"/>
  </r>
  <r>
    <x v="1116"/>
    <n v="201116"/>
    <d v="2023-10-14T00:00:00"/>
    <d v="2023-10-14T00:00:00"/>
    <n v="2023"/>
    <x v="3"/>
    <s v="Saturday"/>
    <s v="C69149"/>
    <n v="69149"/>
    <s v="Printer"/>
    <x v="4"/>
    <n v="2"/>
    <n v="531.49"/>
    <n v="531.49"/>
    <s v="562 Main St"/>
    <s v="562"/>
    <s v="Main St"/>
    <s v="Credit Card"/>
    <x v="2"/>
    <s v="Delivered"/>
    <x v="3"/>
    <s v="TRK61265132"/>
    <s v="61265132"/>
    <n v="7"/>
    <s v="WINTER15"/>
    <x v="3"/>
    <x v="0"/>
    <s v="Facebook"/>
    <x v="3"/>
    <n v="1062.98"/>
    <n v="1062.98"/>
    <n v="1062.98"/>
    <s v="Customer_1118"/>
    <x v="0"/>
    <n v="23"/>
    <x v="4"/>
    <x v="0"/>
    <n v="0.15"/>
    <n v="159.447"/>
    <n v="372.04300000000001"/>
    <n v="744.08600000000001"/>
    <n v="903.53300000000002"/>
    <n v="159.447"/>
    <n v="1.2142857142857142"/>
  </r>
  <r>
    <x v="1117"/>
    <n v="201117"/>
    <d v="2024-05-20T00:00:00"/>
    <d v="2024-05-20T00:00:00"/>
    <n v="2024"/>
    <x v="4"/>
    <s v="Monday"/>
    <s v="C78684"/>
    <n v="78684"/>
    <s v="Chair"/>
    <x v="3"/>
    <n v="3"/>
    <n v="588.44000000000005"/>
    <n v="588.44000000000005"/>
    <s v="858 Main St"/>
    <s v="858"/>
    <s v="Main St"/>
    <s v="Gift Card"/>
    <x v="3"/>
    <s v="Shipped"/>
    <x v="0"/>
    <s v="TRK95779073"/>
    <s v="95779073"/>
    <n v="8"/>
    <s v="WINTER15"/>
    <x v="3"/>
    <x v="0"/>
    <s v="Google"/>
    <x v="4"/>
    <n v="1765.32"/>
    <n v="1765.32"/>
    <n v="1765.3200000000002"/>
    <s v="Customer_1119"/>
    <x v="1"/>
    <n v="52"/>
    <x v="5"/>
    <x v="1"/>
    <n v="0.15"/>
    <n v="264.798"/>
    <n v="411.90800000000002"/>
    <n v="1235.7240000000002"/>
    <n v="1500.5220000000002"/>
    <n v="264.798"/>
    <n v="1.2142857142857142"/>
  </r>
  <r>
    <x v="1118"/>
    <n v="201118"/>
    <d v="2024-05-24T00:00:00"/>
    <d v="2024-05-24T00:00:00"/>
    <n v="2024"/>
    <x v="4"/>
    <s v="Friday"/>
    <s v="C58168"/>
    <n v="58168"/>
    <s v="Phone"/>
    <x v="1"/>
    <n v="3"/>
    <n v="251.48"/>
    <n v="251.48"/>
    <s v="359 Main St"/>
    <s v="359"/>
    <s v="Main St"/>
    <s v="Credit Card"/>
    <x v="2"/>
    <s v="Returned"/>
    <x v="2"/>
    <s v="TRK99102265"/>
    <s v="99102265"/>
    <n v="4"/>
    <m/>
    <x v="2"/>
    <x v="1"/>
    <s v="Email"/>
    <x v="2"/>
    <n v="754.43999999999994"/>
    <n v="754.43999999999994"/>
    <n v="754.43999999999994"/>
    <s v="Customer_1120"/>
    <x v="0"/>
    <n v="48"/>
    <x v="2"/>
    <x v="0"/>
    <n v="0"/>
    <n v="0"/>
    <n v="176.03599999999997"/>
    <n v="528.10799999999995"/>
    <n v="754.43999999999994"/>
    <n v="226.33199999999999"/>
    <n v="1.4285714285714286"/>
  </r>
  <r>
    <x v="1119"/>
    <n v="201119"/>
    <d v="2024-11-24T00:00:00"/>
    <d v="2024-11-24T00:00:00"/>
    <n v="2024"/>
    <x v="7"/>
    <s v="Sunday"/>
    <s v="C99024"/>
    <n v="99024"/>
    <s v="Laptop"/>
    <x v="5"/>
    <n v="1"/>
    <n v="684.65"/>
    <n v="684.65"/>
    <s v="250 Main St"/>
    <s v="250"/>
    <s v="Main St"/>
    <s v="Credit Card"/>
    <x v="2"/>
    <s v="Delivered"/>
    <x v="3"/>
    <s v="TRK24675988"/>
    <s v="24675988"/>
    <n v="1"/>
    <s v="FREESHIP"/>
    <x v="1"/>
    <x v="0"/>
    <s v="Email"/>
    <x v="2"/>
    <n v="684.65"/>
    <n v="684.65"/>
    <n v="684.65"/>
    <s v="Customer_1121"/>
    <x v="0"/>
    <n v="27"/>
    <x v="0"/>
    <x v="0"/>
    <n v="0"/>
    <n v="0"/>
    <n v="479.25499999999994"/>
    <n v="479.25499999999994"/>
    <n v="684.65"/>
    <n v="205.39500000000004"/>
    <n v="1.4285714285714286"/>
  </r>
  <r>
    <x v="1120"/>
    <n v="201120"/>
    <d v="2025-05-10T00:00:00"/>
    <d v="2025-05-10T00:00:00"/>
    <n v="2025"/>
    <x v="4"/>
    <s v="Saturday"/>
    <s v="C22919"/>
    <n v="22919"/>
    <s v="Tablet"/>
    <x v="2"/>
    <n v="1"/>
    <n v="195.86"/>
    <n v="195.86"/>
    <s v="267 Main St"/>
    <s v="267"/>
    <s v="Main St"/>
    <s v="Online"/>
    <x v="1"/>
    <s v="Pending"/>
    <x v="4"/>
    <s v="TRK82416295"/>
    <s v="82416295"/>
    <n v="3"/>
    <m/>
    <x v="2"/>
    <x v="1"/>
    <s v="Facebook"/>
    <x v="3"/>
    <n v="195.86"/>
    <n v="195.86"/>
    <n v="195.86"/>
    <s v="Customer_1122"/>
    <x v="1"/>
    <n v="22"/>
    <x v="2"/>
    <x v="0"/>
    <n v="0"/>
    <n v="0"/>
    <n v="137.102"/>
    <n v="137.102"/>
    <n v="195.86"/>
    <n v="58.75800000000001"/>
    <n v="1.4285714285714286"/>
  </r>
  <r>
    <x v="1121"/>
    <n v="201121"/>
    <d v="2023-05-28T00:00:00"/>
    <d v="2023-05-28T00:00:00"/>
    <n v="2023"/>
    <x v="4"/>
    <s v="Sunday"/>
    <s v="C98354"/>
    <n v="98354"/>
    <s v="Phone"/>
    <x v="1"/>
    <n v="3"/>
    <n v="50.34"/>
    <n v="50.34"/>
    <s v="393 Main St"/>
    <s v="393"/>
    <s v="Main St"/>
    <s v="Gift Card"/>
    <x v="3"/>
    <s v="Returned"/>
    <x v="2"/>
    <s v="TRK43070888"/>
    <s v="43070888"/>
    <n v="3"/>
    <s v="FREESHIP"/>
    <x v="1"/>
    <x v="0"/>
    <s v="Instagram"/>
    <x v="0"/>
    <n v="151.02000000000001"/>
    <n v="151.02000000000001"/>
    <n v="151.02000000000001"/>
    <s v="Customer_1123"/>
    <x v="0"/>
    <n v="58"/>
    <x v="5"/>
    <x v="0"/>
    <n v="0"/>
    <n v="0"/>
    <n v="35.238"/>
    <n v="105.714"/>
    <n v="151.02000000000001"/>
    <n v="45.306000000000012"/>
    <n v="1.4285714285714286"/>
  </r>
  <r>
    <x v="1122"/>
    <n v="201122"/>
    <d v="2023-06-07T00:00:00"/>
    <d v="2023-06-07T00:00:00"/>
    <n v="2023"/>
    <x v="5"/>
    <s v="Wednesday"/>
    <s v="C38840"/>
    <n v="38840"/>
    <s v="Monitor"/>
    <x v="0"/>
    <n v="5"/>
    <n v="678.19"/>
    <n v="678.19"/>
    <s v="766 Main St"/>
    <s v="766"/>
    <s v="Main St"/>
    <s v="Online"/>
    <x v="1"/>
    <s v="Returned"/>
    <x v="2"/>
    <s v="TRK32496970"/>
    <s v="32496970"/>
    <n v="8"/>
    <m/>
    <x v="2"/>
    <x v="1"/>
    <s v="Facebook"/>
    <x v="3"/>
    <n v="3390.95"/>
    <n v="3390.95"/>
    <n v="3390.9500000000003"/>
    <s v="Customer_1124"/>
    <x v="0"/>
    <n v="41"/>
    <x v="4"/>
    <x v="0"/>
    <n v="0"/>
    <n v="0"/>
    <n v="474.733"/>
    <n v="2373.665"/>
    <n v="3390.9500000000003"/>
    <n v="1017.2850000000003"/>
    <n v="1.4285714285714286"/>
  </r>
  <r>
    <x v="1123"/>
    <n v="201123"/>
    <d v="2023-04-14T00:00:00"/>
    <d v="2023-04-14T00:00:00"/>
    <n v="2023"/>
    <x v="6"/>
    <s v="Friday"/>
    <s v="C68936"/>
    <n v="68936"/>
    <s v="Tablet"/>
    <x v="2"/>
    <n v="3"/>
    <n v="554.25"/>
    <n v="554.25"/>
    <s v="843 Main St"/>
    <s v="843"/>
    <s v="Main St"/>
    <s v="Debit Card"/>
    <x v="0"/>
    <s v="Shipped"/>
    <x v="0"/>
    <s v="TRK73163634"/>
    <s v="73163634"/>
    <n v="6"/>
    <s v="WINTER15"/>
    <x v="3"/>
    <x v="0"/>
    <s v="Referral"/>
    <x v="1"/>
    <n v="1662.75"/>
    <n v="1662.75"/>
    <n v="1662.75"/>
    <s v="Customer_1125"/>
    <x v="1"/>
    <n v="59"/>
    <x v="5"/>
    <x v="0"/>
    <n v="0.15"/>
    <n v="249.41249999999999"/>
    <n v="387.97499999999997"/>
    <n v="1163.925"/>
    <n v="1413.3375000000001"/>
    <n v="249.41250000000014"/>
    <n v="1.2142857142857144"/>
  </r>
  <r>
    <x v="1124"/>
    <n v="201124"/>
    <d v="2023-05-09T00:00:00"/>
    <d v="2023-05-09T00:00:00"/>
    <n v="2023"/>
    <x v="4"/>
    <s v="Tuesday"/>
    <s v="C33744"/>
    <n v="33744"/>
    <s v="Chair"/>
    <x v="3"/>
    <n v="4"/>
    <n v="576.87"/>
    <n v="576.87"/>
    <s v="888 Main St"/>
    <s v="888"/>
    <s v="Main St"/>
    <s v="Gift Card"/>
    <x v="3"/>
    <s v="Returned"/>
    <x v="2"/>
    <s v="TRK40245983"/>
    <s v="40245983"/>
    <n v="5"/>
    <m/>
    <x v="2"/>
    <x v="1"/>
    <s v="Instagram"/>
    <x v="0"/>
    <n v="2307.48"/>
    <n v="2307.48"/>
    <n v="2307.48"/>
    <s v="Customer_1126"/>
    <x v="0"/>
    <n v="39"/>
    <x v="1"/>
    <x v="1"/>
    <n v="0"/>
    <n v="0"/>
    <n v="403.80899999999997"/>
    <n v="1615.2359999999999"/>
    <n v="2307.48"/>
    <n v="692.24400000000014"/>
    <n v="1.4285714285714286"/>
  </r>
  <r>
    <x v="1125"/>
    <n v="201125"/>
    <d v="2023-10-16T00:00:00"/>
    <d v="2023-10-16T00:00:00"/>
    <n v="2023"/>
    <x v="3"/>
    <s v="Monday"/>
    <s v="C23555"/>
    <n v="23555"/>
    <s v="Desk"/>
    <x v="6"/>
    <n v="4"/>
    <n v="408.36"/>
    <n v="408.36"/>
    <s v="156 Main St"/>
    <s v="156"/>
    <s v="Main St"/>
    <s v="Gift Card"/>
    <x v="3"/>
    <s v="Cancelled"/>
    <x v="1"/>
    <s v="TRK67210247"/>
    <s v="67210247"/>
    <n v="4"/>
    <s v="FREESHIP"/>
    <x v="1"/>
    <x v="0"/>
    <s v="Referral"/>
    <x v="1"/>
    <n v="1633.44"/>
    <n v="1633.44"/>
    <n v="1633.44"/>
    <s v="Customer_1127"/>
    <x v="0"/>
    <n v="41"/>
    <x v="3"/>
    <x v="1"/>
    <n v="0"/>
    <n v="0"/>
    <n v="285.85199999999998"/>
    <n v="1143.4079999999999"/>
    <n v="1633.44"/>
    <n v="490.03200000000015"/>
    <n v="1.4285714285714288"/>
  </r>
  <r>
    <x v="1126"/>
    <n v="201126"/>
    <d v="2024-07-22T00:00:00"/>
    <d v="2024-07-22T00:00:00"/>
    <n v="2024"/>
    <x v="10"/>
    <s v="Monday"/>
    <s v="C34337"/>
    <n v="34337"/>
    <s v="Phone"/>
    <x v="1"/>
    <n v="5"/>
    <n v="190.11"/>
    <n v="190.11"/>
    <s v="325 Main St"/>
    <s v="325"/>
    <s v="Main St"/>
    <s v="Cash"/>
    <x v="4"/>
    <s v="Delivered"/>
    <x v="3"/>
    <s v="TRK36195559"/>
    <s v="36195559"/>
    <n v="7"/>
    <s v="SAVE10"/>
    <x v="0"/>
    <x v="0"/>
    <s v="Google"/>
    <x v="4"/>
    <n v="950.55000000000007"/>
    <n v="950.55000000000007"/>
    <n v="950.55000000000007"/>
    <s v="Customer_1128"/>
    <x v="1"/>
    <n v="34"/>
    <x v="3"/>
    <x v="0"/>
    <n v="0.1"/>
    <n v="95.055000000000007"/>
    <n v="133.077"/>
    <n v="665.38499999999999"/>
    <n v="855.49500000000012"/>
    <n v="190.11000000000013"/>
    <n v="1.2857142857142858"/>
  </r>
  <r>
    <x v="1127"/>
    <n v="201127"/>
    <d v="2025-03-15T00:00:00"/>
    <d v="2025-03-15T00:00:00"/>
    <n v="2025"/>
    <x v="9"/>
    <s v="Saturday"/>
    <s v="C69396"/>
    <n v="69396"/>
    <s v="Printer"/>
    <x v="4"/>
    <n v="3"/>
    <n v="602.75"/>
    <n v="602.75"/>
    <s v="920 Main St"/>
    <s v="920"/>
    <s v="Main St"/>
    <s v="Credit Card"/>
    <x v="2"/>
    <s v="Shipped"/>
    <x v="0"/>
    <s v="TRK33155049"/>
    <s v="33155049"/>
    <n v="6"/>
    <s v="SAVE10"/>
    <x v="0"/>
    <x v="0"/>
    <s v="Email"/>
    <x v="2"/>
    <n v="1808.25"/>
    <n v="1808.25"/>
    <n v="1808.25"/>
    <s v="Customer_1129"/>
    <x v="1"/>
    <n v="57"/>
    <x v="0"/>
    <x v="0"/>
    <n v="0.1"/>
    <n v="180.82500000000002"/>
    <n v="421.92499999999995"/>
    <n v="1265.7749999999999"/>
    <n v="1627.425"/>
    <n v="361.65000000000009"/>
    <n v="1.2857142857142858"/>
  </r>
  <r>
    <x v="1128"/>
    <n v="201128"/>
    <d v="2023-08-17T00:00:00"/>
    <d v="2023-08-17T00:00:00"/>
    <n v="2023"/>
    <x v="1"/>
    <s v="Thursday"/>
    <s v="C49198"/>
    <n v="49198"/>
    <s v="Monitor"/>
    <x v="0"/>
    <n v="3"/>
    <n v="646.79"/>
    <n v="646.79"/>
    <s v="447 Main St"/>
    <s v="447"/>
    <s v="Main St"/>
    <s v="Cash"/>
    <x v="4"/>
    <s v="Cancelled"/>
    <x v="1"/>
    <s v="TRK10883354"/>
    <s v="10883354"/>
    <n v="5"/>
    <s v="WINTER15"/>
    <x v="3"/>
    <x v="0"/>
    <s v="Google"/>
    <x v="4"/>
    <n v="1940.37"/>
    <n v="1940.37"/>
    <n v="1940.37"/>
    <s v="Customer_1130"/>
    <x v="0"/>
    <n v="35"/>
    <x v="5"/>
    <x v="0"/>
    <n v="0.15"/>
    <n v="291.05549999999999"/>
    <n v="452.75299999999993"/>
    <n v="1358.2589999999998"/>
    <n v="1649.3145"/>
    <n v="291.05550000000017"/>
    <n v="1.2142857142857144"/>
  </r>
  <r>
    <x v="1129"/>
    <n v="201129"/>
    <d v="2023-06-11T00:00:00"/>
    <d v="2023-06-11T00:00:00"/>
    <n v="2023"/>
    <x v="5"/>
    <s v="Sunday"/>
    <s v="C43911"/>
    <n v="43911"/>
    <s v="Chair"/>
    <x v="3"/>
    <n v="4"/>
    <n v="418.71"/>
    <n v="418.71"/>
    <s v="239 Main St"/>
    <s v="239"/>
    <s v="Main St"/>
    <s v="Cash"/>
    <x v="4"/>
    <s v="Pending"/>
    <x v="4"/>
    <s v="TRK37495481"/>
    <s v="37495481"/>
    <n v="8"/>
    <s v="FREESHIP"/>
    <x v="1"/>
    <x v="0"/>
    <s v="Instagram"/>
    <x v="0"/>
    <n v="1674.84"/>
    <n v="1674.84"/>
    <n v="1674.84"/>
    <s v="Customer_1131"/>
    <x v="1"/>
    <n v="44"/>
    <x v="3"/>
    <x v="1"/>
    <n v="0"/>
    <n v="0"/>
    <n v="293.09699999999998"/>
    <n v="1172.3879999999999"/>
    <n v="1674.84"/>
    <n v="502.452"/>
    <n v="1.4285714285714286"/>
  </r>
  <r>
    <x v="1130"/>
    <n v="201130"/>
    <d v="2025-02-16T00:00:00"/>
    <d v="2025-02-16T00:00:00"/>
    <n v="2025"/>
    <x v="2"/>
    <s v="Sunday"/>
    <s v="C24347"/>
    <n v="24347"/>
    <s v="Laptop"/>
    <x v="5"/>
    <n v="2"/>
    <n v="323.45"/>
    <n v="323.45"/>
    <s v="533 Main St"/>
    <s v="533"/>
    <s v="Main St"/>
    <s v="Credit Card"/>
    <x v="2"/>
    <s v="Returned"/>
    <x v="2"/>
    <s v="TRK27233265"/>
    <s v="27233265"/>
    <n v="5"/>
    <s v="FREESHIP"/>
    <x v="1"/>
    <x v="0"/>
    <s v="Instagram"/>
    <x v="0"/>
    <n v="646.9"/>
    <n v="646.9"/>
    <n v="646.9"/>
    <s v="Customer_1132"/>
    <x v="0"/>
    <n v="42"/>
    <x v="3"/>
    <x v="0"/>
    <n v="0"/>
    <n v="0"/>
    <n v="226.41499999999996"/>
    <n v="452.82999999999993"/>
    <n v="646.9"/>
    <n v="194.07000000000005"/>
    <n v="1.4285714285714288"/>
  </r>
  <r>
    <x v="1131"/>
    <n v="201131"/>
    <d v="2024-07-18T00:00:00"/>
    <d v="2024-07-18T00:00:00"/>
    <n v="2024"/>
    <x v="10"/>
    <s v="Thursday"/>
    <s v="C21043"/>
    <n v="21043"/>
    <s v="Phone"/>
    <x v="1"/>
    <n v="1"/>
    <n v="694.5"/>
    <n v="694.5"/>
    <s v="195 Main St"/>
    <s v="195"/>
    <s v="Main St"/>
    <s v="Credit Card"/>
    <x v="2"/>
    <s v="Pending"/>
    <x v="4"/>
    <s v="TRK41691086"/>
    <s v="41691086"/>
    <n v="3"/>
    <s v="WINTER15"/>
    <x v="3"/>
    <x v="0"/>
    <s v="Facebook"/>
    <x v="3"/>
    <n v="694.5"/>
    <n v="694.5"/>
    <n v="694.5"/>
    <s v="Customer_1133"/>
    <x v="1"/>
    <n v="46"/>
    <x v="2"/>
    <x v="0"/>
    <n v="0.15"/>
    <n v="104.175"/>
    <n v="486.15"/>
    <n v="486.15"/>
    <n v="590.32500000000005"/>
    <n v="104.17500000000007"/>
    <n v="1.2142857142857144"/>
  </r>
  <r>
    <x v="1132"/>
    <n v="201132"/>
    <d v="2024-12-02T00:00:00"/>
    <d v="2024-12-02T00:00:00"/>
    <n v="2024"/>
    <x v="8"/>
    <s v="Monday"/>
    <s v="C58858"/>
    <n v="58858"/>
    <s v="Chair"/>
    <x v="3"/>
    <n v="2"/>
    <n v="337.32"/>
    <n v="337.32"/>
    <s v="948 Main St"/>
    <s v="948"/>
    <s v="Main St"/>
    <s v="Credit Card"/>
    <x v="2"/>
    <s v="Cancelled"/>
    <x v="1"/>
    <s v="TRK30406357"/>
    <s v="30406357"/>
    <n v="4"/>
    <s v="SAVE10"/>
    <x v="0"/>
    <x v="0"/>
    <s v="Email"/>
    <x v="2"/>
    <n v="674.64"/>
    <n v="674.64"/>
    <n v="674.64"/>
    <s v="Customer_1134"/>
    <x v="0"/>
    <n v="50"/>
    <x v="2"/>
    <x v="1"/>
    <n v="0.1"/>
    <n v="67.463999999999999"/>
    <n v="236.12399999999997"/>
    <n v="472.24799999999993"/>
    <n v="607.17599999999993"/>
    <n v="134.928"/>
    <n v="1.2857142857142858"/>
  </r>
  <r>
    <x v="1133"/>
    <n v="201133"/>
    <d v="2024-04-09T00:00:00"/>
    <d v="2024-04-09T00:00:00"/>
    <n v="2024"/>
    <x v="6"/>
    <s v="Tuesday"/>
    <s v="C20670"/>
    <n v="20670"/>
    <s v="Printer"/>
    <x v="4"/>
    <n v="2"/>
    <n v="467.91"/>
    <n v="467.91"/>
    <s v="432 Main St"/>
    <s v="432"/>
    <s v="Main St"/>
    <s v="Gift Card"/>
    <x v="3"/>
    <s v="Returned"/>
    <x v="2"/>
    <s v="TRK76731303"/>
    <s v="76731303"/>
    <n v="5"/>
    <s v="WINTER15"/>
    <x v="3"/>
    <x v="0"/>
    <s v="Facebook"/>
    <x v="3"/>
    <n v="935.82"/>
    <n v="935.82"/>
    <n v="935.82"/>
    <s v="Customer_1135"/>
    <x v="1"/>
    <n v="36"/>
    <x v="3"/>
    <x v="0"/>
    <n v="0.15"/>
    <n v="140.37299999999999"/>
    <n v="327.53699999999998"/>
    <n v="655.07399999999996"/>
    <n v="795.44700000000012"/>
    <n v="140.37300000000016"/>
    <n v="1.2142857142857146"/>
  </r>
  <r>
    <x v="1134"/>
    <n v="201134"/>
    <d v="2024-06-08T00:00:00"/>
    <d v="2024-06-08T00:00:00"/>
    <n v="2024"/>
    <x v="5"/>
    <s v="Saturday"/>
    <s v="C90993"/>
    <n v="90993"/>
    <s v="Desk"/>
    <x v="6"/>
    <n v="4"/>
    <n v="38.28"/>
    <n v="38.28"/>
    <s v="950 Main St"/>
    <s v="950"/>
    <s v="Main St"/>
    <s v="Debit Card"/>
    <x v="0"/>
    <s v="Cancelled"/>
    <x v="1"/>
    <s v="TRK53964711"/>
    <s v="53964711"/>
    <n v="4"/>
    <s v="WINTER15"/>
    <x v="3"/>
    <x v="0"/>
    <s v="Facebook"/>
    <x v="3"/>
    <n v="153.12"/>
    <n v="153.12"/>
    <n v="153.12"/>
    <s v="Customer_1136"/>
    <x v="1"/>
    <n v="37"/>
    <x v="3"/>
    <x v="1"/>
    <n v="0.15"/>
    <n v="22.968"/>
    <n v="26.795999999999999"/>
    <n v="107.184"/>
    <n v="130.15200000000002"/>
    <n v="22.968000000000018"/>
    <n v="1.2142857142857144"/>
  </r>
  <r>
    <x v="1135"/>
    <n v="201135"/>
    <d v="2023-12-28T00:00:00"/>
    <d v="2023-12-28T00:00:00"/>
    <n v="2023"/>
    <x v="8"/>
    <s v="Thursday"/>
    <s v="C11473"/>
    <n v="11473"/>
    <s v="Printer"/>
    <x v="4"/>
    <n v="2"/>
    <n v="73.41"/>
    <n v="73.41"/>
    <s v="562 Main St"/>
    <s v="562"/>
    <s v="Main St"/>
    <s v="Online"/>
    <x v="1"/>
    <s v="Shipped"/>
    <x v="0"/>
    <s v="TRK97793275"/>
    <s v="97793275"/>
    <n v="2"/>
    <s v="SAVE10"/>
    <x v="0"/>
    <x v="0"/>
    <s v="Google"/>
    <x v="4"/>
    <n v="146.82"/>
    <n v="146.82"/>
    <n v="146.82"/>
    <s v="Customer_1137"/>
    <x v="1"/>
    <n v="25"/>
    <x v="5"/>
    <x v="0"/>
    <n v="0.1"/>
    <n v="14.682"/>
    <n v="51.386999999999993"/>
    <n v="102.77399999999999"/>
    <n v="132.13800000000001"/>
    <n v="29.364000000000019"/>
    <n v="1.285714285714286"/>
  </r>
  <r>
    <x v="1136"/>
    <n v="201136"/>
    <d v="2023-09-24T00:00:00"/>
    <d v="2023-09-24T00:00:00"/>
    <n v="2023"/>
    <x v="11"/>
    <s v="Sunday"/>
    <s v="C71899"/>
    <n v="71899"/>
    <s v="Tablet"/>
    <x v="2"/>
    <n v="3"/>
    <n v="668.33"/>
    <n v="668.33"/>
    <s v="799 Main St"/>
    <s v="799"/>
    <s v="Main St"/>
    <s v="Gift Card"/>
    <x v="3"/>
    <s v="Pending"/>
    <x v="4"/>
    <s v="TRK34856025"/>
    <s v="34856025"/>
    <n v="4"/>
    <s v="WINTER15"/>
    <x v="3"/>
    <x v="0"/>
    <s v="Facebook"/>
    <x v="3"/>
    <n v="2004.99"/>
    <n v="2004.99"/>
    <n v="2004.9900000000002"/>
    <s v="Customer_1138"/>
    <x v="1"/>
    <n v="55"/>
    <x v="5"/>
    <x v="0"/>
    <n v="0.15"/>
    <n v="300.74849999999998"/>
    <n v="467.83100000000002"/>
    <n v="1403.4929999999999"/>
    <n v="1704.2415000000003"/>
    <n v="300.74850000000038"/>
    <n v="1.2142857142857146"/>
  </r>
  <r>
    <x v="1137"/>
    <n v="201137"/>
    <d v="2024-07-29T00:00:00"/>
    <d v="2024-07-29T00:00:00"/>
    <n v="2024"/>
    <x v="10"/>
    <s v="Monday"/>
    <s v="C48577"/>
    <n v="48577"/>
    <s v="Printer"/>
    <x v="4"/>
    <n v="4"/>
    <n v="410.21"/>
    <n v="410.21"/>
    <s v="841 Main St"/>
    <s v="841"/>
    <s v="Main St"/>
    <s v="Cash"/>
    <x v="4"/>
    <s v="Pending"/>
    <x v="4"/>
    <s v="TRK59911645"/>
    <s v="59911645"/>
    <n v="5"/>
    <s v="WINTER15"/>
    <x v="3"/>
    <x v="0"/>
    <s v="Instagram"/>
    <x v="0"/>
    <n v="1640.84"/>
    <n v="1640.84"/>
    <n v="1640.84"/>
    <s v="Customer_1139"/>
    <x v="1"/>
    <n v="48"/>
    <x v="3"/>
    <x v="0"/>
    <n v="0.15"/>
    <n v="246.12599999999998"/>
    <n v="287.14699999999999"/>
    <n v="1148.588"/>
    <n v="1394.7139999999999"/>
    <n v="246.12599999999998"/>
    <n v="1.2142857142857142"/>
  </r>
  <r>
    <x v="1138"/>
    <n v="201138"/>
    <d v="2023-12-18T00:00:00"/>
    <d v="2023-12-18T00:00:00"/>
    <n v="2023"/>
    <x v="8"/>
    <s v="Monday"/>
    <s v="C13100"/>
    <n v="13100"/>
    <s v="Desk"/>
    <x v="6"/>
    <n v="4"/>
    <n v="294.41000000000003"/>
    <n v="294.41000000000003"/>
    <s v="188 Main St"/>
    <s v="188"/>
    <s v="Main St"/>
    <s v="Debit Card"/>
    <x v="0"/>
    <s v="Pending"/>
    <x v="4"/>
    <s v="TRK55565668"/>
    <s v="55565668"/>
    <n v="4"/>
    <m/>
    <x v="2"/>
    <x v="1"/>
    <s v="Instagram"/>
    <x v="0"/>
    <n v="1177.6400000000001"/>
    <n v="1177.6400000000001"/>
    <n v="1177.6400000000001"/>
    <s v="Customer_1140"/>
    <x v="0"/>
    <n v="46"/>
    <x v="0"/>
    <x v="1"/>
    <n v="0"/>
    <n v="0"/>
    <n v="206.08700000000002"/>
    <n v="824.34800000000007"/>
    <n v="1177.6400000000001"/>
    <n v="353.29200000000003"/>
    <n v="1.4285714285714286"/>
  </r>
  <r>
    <x v="1139"/>
    <n v="201139"/>
    <d v="2025-03-01T00:00:00"/>
    <d v="2025-03-01T00:00:00"/>
    <n v="2025"/>
    <x v="9"/>
    <s v="Saturday"/>
    <s v="C70659"/>
    <n v="70659"/>
    <s v="Chair"/>
    <x v="3"/>
    <n v="3"/>
    <n v="501.82"/>
    <n v="501.82"/>
    <s v="568 Main St"/>
    <s v="568"/>
    <s v="Main St"/>
    <s v="Gift Card"/>
    <x v="3"/>
    <s v="Cancelled"/>
    <x v="1"/>
    <s v="TRK28290825"/>
    <s v="28290825"/>
    <n v="4"/>
    <s v="FREESHIP"/>
    <x v="1"/>
    <x v="0"/>
    <s v="Email"/>
    <x v="2"/>
    <n v="1505.46"/>
    <n v="1505.46"/>
    <n v="1505.46"/>
    <s v="Customer_1141"/>
    <x v="0"/>
    <n v="21"/>
    <x v="5"/>
    <x v="1"/>
    <n v="0"/>
    <n v="0"/>
    <n v="351.274"/>
    <n v="1053.8220000000001"/>
    <n v="1505.46"/>
    <n v="451.63799999999992"/>
    <n v="1.4285714285714284"/>
  </r>
  <r>
    <x v="1140"/>
    <n v="201140"/>
    <d v="2024-06-24T00:00:00"/>
    <d v="2024-06-24T00:00:00"/>
    <n v="2024"/>
    <x v="5"/>
    <s v="Monday"/>
    <s v="C49838"/>
    <n v="49838"/>
    <s v="Printer"/>
    <x v="4"/>
    <n v="2"/>
    <n v="552.83000000000004"/>
    <n v="552.83000000000004"/>
    <s v="904 Main St"/>
    <s v="904"/>
    <s v="Main St"/>
    <s v="Credit Card"/>
    <x v="2"/>
    <s v="Cancelled"/>
    <x v="1"/>
    <s v="TRK38297718"/>
    <s v="38297718"/>
    <n v="3"/>
    <m/>
    <x v="2"/>
    <x v="1"/>
    <s v="Referral"/>
    <x v="1"/>
    <n v="1105.6600000000001"/>
    <n v="1105.6600000000001"/>
    <n v="1105.6600000000001"/>
    <s v="Customer_1142"/>
    <x v="1"/>
    <n v="18"/>
    <x v="0"/>
    <x v="0"/>
    <n v="0"/>
    <n v="0"/>
    <n v="386.98099999999999"/>
    <n v="773.96199999999999"/>
    <n v="1105.6600000000001"/>
    <n v="331.69800000000009"/>
    <n v="1.4285714285714286"/>
  </r>
  <r>
    <x v="1141"/>
    <n v="201141"/>
    <d v="2025-02-16T00:00:00"/>
    <d v="2025-02-16T00:00:00"/>
    <n v="2025"/>
    <x v="2"/>
    <s v="Sunday"/>
    <s v="C11998"/>
    <n v="11998"/>
    <s v="Chair"/>
    <x v="3"/>
    <n v="3"/>
    <n v="498.66"/>
    <n v="498.66"/>
    <s v="382 Main St"/>
    <s v="382"/>
    <s v="Main St"/>
    <s v="Cash"/>
    <x v="4"/>
    <s v="Cancelled"/>
    <x v="1"/>
    <s v="TRK26707221"/>
    <s v="26707221"/>
    <n v="6"/>
    <m/>
    <x v="2"/>
    <x v="1"/>
    <s v="Email"/>
    <x v="2"/>
    <n v="1495.98"/>
    <n v="1495.98"/>
    <n v="1495.98"/>
    <s v="Customer_1143"/>
    <x v="1"/>
    <n v="39"/>
    <x v="0"/>
    <x v="1"/>
    <n v="0"/>
    <n v="0"/>
    <n v="349.06200000000001"/>
    <n v="1047.1860000000001"/>
    <n v="1495.98"/>
    <n v="448.79399999999987"/>
    <n v="1.4285714285714284"/>
  </r>
  <r>
    <x v="1142"/>
    <n v="201142"/>
    <d v="2024-08-23T00:00:00"/>
    <d v="2024-08-23T00:00:00"/>
    <n v="2024"/>
    <x v="1"/>
    <s v="Friday"/>
    <s v="C23405"/>
    <n v="23405"/>
    <s v="Phone"/>
    <x v="1"/>
    <n v="4"/>
    <n v="695.1"/>
    <n v="695.1"/>
    <s v="484 Main St"/>
    <s v="484"/>
    <s v="Main St"/>
    <s v="Debit Card"/>
    <x v="0"/>
    <s v="Returned"/>
    <x v="2"/>
    <s v="TRK83678708"/>
    <s v="83678708"/>
    <n v="8"/>
    <m/>
    <x v="2"/>
    <x v="1"/>
    <s v="Email"/>
    <x v="2"/>
    <n v="2780.4"/>
    <n v="2780.4"/>
    <n v="2780.4"/>
    <s v="Customer_1144"/>
    <x v="0"/>
    <n v="58"/>
    <x v="3"/>
    <x v="0"/>
    <n v="0"/>
    <n v="0"/>
    <n v="486.57"/>
    <n v="1946.28"/>
    <n v="2780.4"/>
    <n v="834.12000000000012"/>
    <n v="1.4285714285714286"/>
  </r>
  <r>
    <x v="1143"/>
    <n v="201143"/>
    <d v="2023-04-03T00:00:00"/>
    <d v="2023-04-03T00:00:00"/>
    <n v="2023"/>
    <x v="6"/>
    <s v="Monday"/>
    <s v="C41132"/>
    <n v="41132"/>
    <s v="Chair"/>
    <x v="3"/>
    <n v="1"/>
    <n v="381.61"/>
    <n v="381.61"/>
    <s v="114 Main St"/>
    <s v="114"/>
    <s v="Main St"/>
    <s v="Debit Card"/>
    <x v="0"/>
    <s v="Pending"/>
    <x v="4"/>
    <s v="TRK51040137"/>
    <s v="51040137"/>
    <n v="5"/>
    <m/>
    <x v="2"/>
    <x v="1"/>
    <s v="Email"/>
    <x v="2"/>
    <n v="381.61"/>
    <n v="381.61"/>
    <n v="381.61"/>
    <s v="Customer_1145"/>
    <x v="0"/>
    <n v="34"/>
    <x v="1"/>
    <x v="1"/>
    <n v="0"/>
    <n v="0"/>
    <n v="267.12700000000001"/>
    <n v="267.12700000000001"/>
    <n v="381.61"/>
    <n v="114.483"/>
    <n v="1.4285714285714286"/>
  </r>
  <r>
    <x v="1144"/>
    <n v="201144"/>
    <d v="2023-02-16T00:00:00"/>
    <d v="2023-02-16T00:00:00"/>
    <n v="2023"/>
    <x v="2"/>
    <s v="Thursday"/>
    <s v="C88463"/>
    <n v="88463"/>
    <s v="Desk"/>
    <x v="6"/>
    <n v="5"/>
    <n v="507.94"/>
    <n v="507.94"/>
    <s v="292 Main St"/>
    <s v="292"/>
    <s v="Main St"/>
    <s v="Online"/>
    <x v="1"/>
    <s v="Cancelled"/>
    <x v="1"/>
    <s v="TRK88749996"/>
    <s v="88749996"/>
    <n v="9"/>
    <m/>
    <x v="2"/>
    <x v="1"/>
    <s v="Facebook"/>
    <x v="3"/>
    <n v="2539.6999999999998"/>
    <n v="2539.6999999999998"/>
    <n v="2539.6999999999998"/>
    <s v="Customer_1146"/>
    <x v="1"/>
    <n v="31"/>
    <x v="3"/>
    <x v="1"/>
    <n v="0"/>
    <n v="0"/>
    <n v="355.55799999999999"/>
    <n v="1777.79"/>
    <n v="2539.6999999999998"/>
    <n v="761.90999999999985"/>
    <n v="1.4285714285714286"/>
  </r>
  <r>
    <x v="1145"/>
    <n v="201145"/>
    <d v="2025-05-12T00:00:00"/>
    <d v="2025-05-12T00:00:00"/>
    <n v="2025"/>
    <x v="4"/>
    <s v="Monday"/>
    <s v="C28152"/>
    <n v="28152"/>
    <s v="Desk"/>
    <x v="6"/>
    <n v="3"/>
    <n v="571.53"/>
    <n v="571.53"/>
    <s v="821 Main St"/>
    <s v="821"/>
    <s v="Main St"/>
    <s v="Debit Card"/>
    <x v="0"/>
    <s v="Delivered"/>
    <x v="3"/>
    <s v="TRK59642814"/>
    <s v="59642814"/>
    <n v="6"/>
    <s v="FREESHIP"/>
    <x v="1"/>
    <x v="0"/>
    <s v="Facebook"/>
    <x v="3"/>
    <n v="1714.59"/>
    <n v="1714.59"/>
    <n v="1714.59"/>
    <s v="Customer_1147"/>
    <x v="1"/>
    <n v="45"/>
    <x v="0"/>
    <x v="1"/>
    <n v="0"/>
    <n v="0"/>
    <n v="400.07099999999997"/>
    <n v="1200.213"/>
    <n v="1714.59"/>
    <n v="514.37699999999995"/>
    <n v="1.4285714285714286"/>
  </r>
  <r>
    <x v="1146"/>
    <n v="201146"/>
    <d v="2024-10-03T00:00:00"/>
    <d v="2024-10-03T00:00:00"/>
    <n v="2024"/>
    <x v="3"/>
    <s v="Thursday"/>
    <s v="C36383"/>
    <n v="36383"/>
    <s v="Monitor"/>
    <x v="0"/>
    <n v="5"/>
    <n v="421.44"/>
    <n v="421.44"/>
    <s v="286 Main St"/>
    <s v="286"/>
    <s v="Main St"/>
    <s v="Cash"/>
    <x v="4"/>
    <s v="Pending"/>
    <x v="4"/>
    <s v="TRK93336357"/>
    <s v="93336357"/>
    <n v="5"/>
    <s v="SAVE10"/>
    <x v="0"/>
    <x v="0"/>
    <s v="Instagram"/>
    <x v="0"/>
    <n v="2107.1999999999998"/>
    <n v="2107.1999999999998"/>
    <n v="2107.1999999999998"/>
    <s v="Customer_1148"/>
    <x v="1"/>
    <n v="22"/>
    <x v="1"/>
    <x v="0"/>
    <n v="0.1"/>
    <n v="210.72"/>
    <n v="295.00799999999998"/>
    <n v="1475.04"/>
    <n v="1896.4799999999998"/>
    <n v="421.43999999999983"/>
    <n v="1.2857142857142856"/>
  </r>
  <r>
    <x v="1147"/>
    <n v="201147"/>
    <d v="2025-01-02T00:00:00"/>
    <d v="2025-01-02T00:00:00"/>
    <n v="2025"/>
    <x v="0"/>
    <s v="Thursday"/>
    <s v="C19759"/>
    <n v="19759"/>
    <s v="Chair"/>
    <x v="3"/>
    <n v="2"/>
    <n v="588.29999999999995"/>
    <n v="588.29999999999995"/>
    <s v="234 Main St"/>
    <s v="234"/>
    <s v="Main St"/>
    <s v="Online"/>
    <x v="1"/>
    <s v="Pending"/>
    <x v="4"/>
    <s v="TRK22515454"/>
    <s v="22515454"/>
    <n v="2"/>
    <s v="FREESHIP"/>
    <x v="1"/>
    <x v="0"/>
    <s v="Email"/>
    <x v="2"/>
    <n v="1176.5999999999999"/>
    <n v="1176.5999999999999"/>
    <n v="1176.5999999999999"/>
    <s v="Customer_1149"/>
    <x v="0"/>
    <n v="48"/>
    <x v="3"/>
    <x v="1"/>
    <n v="0"/>
    <n v="0"/>
    <n v="411.80999999999995"/>
    <n v="823.61999999999989"/>
    <n v="1176.5999999999999"/>
    <n v="352.98"/>
    <n v="1.4285714285714286"/>
  </r>
  <r>
    <x v="1148"/>
    <n v="201148"/>
    <d v="2024-06-25T00:00:00"/>
    <d v="2024-06-25T00:00:00"/>
    <n v="2024"/>
    <x v="5"/>
    <s v="Tuesday"/>
    <s v="C54886"/>
    <n v="54886"/>
    <s v="Phone"/>
    <x v="1"/>
    <n v="1"/>
    <n v="355.15"/>
    <n v="355.15"/>
    <s v="442 Main St"/>
    <s v="442"/>
    <s v="Main St"/>
    <s v="Cash"/>
    <x v="4"/>
    <s v="Returned"/>
    <x v="2"/>
    <s v="TRK66241930"/>
    <s v="66241930"/>
    <n v="2"/>
    <s v="SAVE10"/>
    <x v="0"/>
    <x v="0"/>
    <s v="Email"/>
    <x v="2"/>
    <n v="355.15"/>
    <n v="355.15"/>
    <n v="355.15"/>
    <s v="Customer_1150"/>
    <x v="1"/>
    <n v="26"/>
    <x v="4"/>
    <x v="0"/>
    <n v="0.1"/>
    <n v="35.515000000000001"/>
    <n v="248.60499999999996"/>
    <n v="248.60499999999996"/>
    <n v="319.63499999999999"/>
    <n v="71.03000000000003"/>
    <n v="1.2857142857142858"/>
  </r>
  <r>
    <x v="1149"/>
    <n v="201149"/>
    <d v="2024-07-25T00:00:00"/>
    <d v="2024-07-25T00:00:00"/>
    <n v="2024"/>
    <x v="10"/>
    <s v="Thursday"/>
    <s v="C27305"/>
    <n v="27305"/>
    <s v="Chair"/>
    <x v="3"/>
    <n v="2"/>
    <n v="695.29"/>
    <n v="695.29"/>
    <s v="957 Main St"/>
    <s v="957"/>
    <s v="Main St"/>
    <s v="Credit Card"/>
    <x v="2"/>
    <s v="Pending"/>
    <x v="4"/>
    <s v="TRK28789916"/>
    <s v="28789916"/>
    <n v="6"/>
    <s v="FREESHIP"/>
    <x v="1"/>
    <x v="0"/>
    <s v="Instagram"/>
    <x v="0"/>
    <n v="1390.58"/>
    <n v="1390.58"/>
    <n v="1390.58"/>
    <s v="Customer_1151"/>
    <x v="0"/>
    <n v="35"/>
    <x v="5"/>
    <x v="1"/>
    <n v="0"/>
    <n v="0"/>
    <n v="486.70299999999992"/>
    <n v="973.40599999999984"/>
    <n v="1390.58"/>
    <n v="417.17400000000009"/>
    <n v="1.4285714285714288"/>
  </r>
  <r>
    <x v="1150"/>
    <n v="201150"/>
    <d v="2023-02-20T00:00:00"/>
    <d v="2023-02-20T00:00:00"/>
    <n v="2023"/>
    <x v="2"/>
    <s v="Monday"/>
    <s v="C17921"/>
    <n v="17921"/>
    <s v="Desk"/>
    <x v="6"/>
    <n v="4"/>
    <n v="302.64999999999998"/>
    <n v="302.64999999999998"/>
    <s v="119 Main St"/>
    <s v="119"/>
    <s v="Main St"/>
    <s v="Credit Card"/>
    <x v="2"/>
    <s v="Cancelled"/>
    <x v="1"/>
    <s v="TRK79291524"/>
    <s v="79291524"/>
    <n v="8"/>
    <s v="SAVE10"/>
    <x v="0"/>
    <x v="0"/>
    <s v="Referral"/>
    <x v="1"/>
    <n v="1210.5999999999999"/>
    <n v="1210.5999999999999"/>
    <n v="1210.5999999999999"/>
    <s v="Customer_1152"/>
    <x v="1"/>
    <n v="40"/>
    <x v="2"/>
    <x v="1"/>
    <n v="0.1"/>
    <n v="121.06"/>
    <n v="211.85499999999996"/>
    <n v="847.41999999999985"/>
    <n v="1089.54"/>
    <n v="242.12000000000012"/>
    <n v="1.2857142857142858"/>
  </r>
  <r>
    <x v="1151"/>
    <n v="201151"/>
    <d v="2023-01-29T00:00:00"/>
    <d v="2023-01-29T00:00:00"/>
    <n v="2023"/>
    <x v="0"/>
    <s v="Sunday"/>
    <s v="C94381"/>
    <n v="94381"/>
    <s v="Chair"/>
    <x v="3"/>
    <n v="2"/>
    <n v="608.04"/>
    <n v="608.04"/>
    <s v="962 Main St"/>
    <s v="962"/>
    <s v="Main St"/>
    <s v="Cash"/>
    <x v="4"/>
    <s v="Cancelled"/>
    <x v="1"/>
    <s v="TRK69804304"/>
    <s v="69804304"/>
    <n v="4"/>
    <m/>
    <x v="2"/>
    <x v="1"/>
    <s v="Google"/>
    <x v="4"/>
    <n v="1216.08"/>
    <n v="1216.08"/>
    <n v="1216.08"/>
    <s v="Customer_1153"/>
    <x v="1"/>
    <n v="46"/>
    <x v="0"/>
    <x v="1"/>
    <n v="0"/>
    <n v="0"/>
    <n v="425.62799999999993"/>
    <n v="851.25599999999986"/>
    <n v="1216.08"/>
    <n v="364.82400000000007"/>
    <n v="1.4285714285714288"/>
  </r>
  <r>
    <x v="1152"/>
    <n v="201152"/>
    <d v="2023-11-09T00:00:00"/>
    <d v="2023-11-09T00:00:00"/>
    <n v="2023"/>
    <x v="7"/>
    <s v="Thursday"/>
    <s v="C25162"/>
    <n v="25162"/>
    <s v="Tablet"/>
    <x v="2"/>
    <n v="2"/>
    <n v="344.18"/>
    <n v="344.18"/>
    <s v="533 Main St"/>
    <s v="533"/>
    <s v="Main St"/>
    <s v="Credit Card"/>
    <x v="2"/>
    <s v="Shipped"/>
    <x v="0"/>
    <s v="TRK42183078"/>
    <s v="42183078"/>
    <n v="7"/>
    <m/>
    <x v="2"/>
    <x v="1"/>
    <s v="Referral"/>
    <x v="1"/>
    <n v="688.36"/>
    <n v="688.36"/>
    <n v="688.36"/>
    <s v="Customer_1154"/>
    <x v="1"/>
    <n v="32"/>
    <x v="0"/>
    <x v="0"/>
    <n v="0"/>
    <n v="0"/>
    <n v="240.92599999999999"/>
    <n v="481.85199999999998"/>
    <n v="688.36"/>
    <n v="206.50800000000004"/>
    <n v="1.4285714285714286"/>
  </r>
  <r>
    <x v="1153"/>
    <n v="201153"/>
    <d v="2024-12-16T00:00:00"/>
    <d v="2024-12-16T00:00:00"/>
    <n v="2024"/>
    <x v="8"/>
    <s v="Monday"/>
    <s v="C98317"/>
    <n v="98317"/>
    <s v="Monitor"/>
    <x v="0"/>
    <n v="4"/>
    <n v="696.71"/>
    <n v="696.71"/>
    <s v="276 Main St"/>
    <s v="276"/>
    <s v="Main St"/>
    <s v="Debit Card"/>
    <x v="0"/>
    <s v="Shipped"/>
    <x v="0"/>
    <s v="TRK37172138"/>
    <s v="37172138"/>
    <n v="4"/>
    <m/>
    <x v="2"/>
    <x v="1"/>
    <s v="Instagram"/>
    <x v="0"/>
    <n v="2786.84"/>
    <n v="2786.84"/>
    <n v="2786.84"/>
    <s v="Customer_1155"/>
    <x v="1"/>
    <n v="26"/>
    <x v="3"/>
    <x v="0"/>
    <n v="0"/>
    <n v="0"/>
    <n v="487.697"/>
    <n v="1950.788"/>
    <n v="2786.84"/>
    <n v="836.05200000000013"/>
    <n v="1.4285714285714286"/>
  </r>
  <r>
    <x v="1154"/>
    <n v="201154"/>
    <d v="2025-06-11T00:00:00"/>
    <d v="2025-06-11T00:00:00"/>
    <n v="2025"/>
    <x v="5"/>
    <s v="Wednesday"/>
    <s v="C53631"/>
    <n v="53631"/>
    <s v="Monitor"/>
    <x v="0"/>
    <n v="3"/>
    <n v="198.63"/>
    <n v="198.63"/>
    <s v="593 Main St"/>
    <s v="593"/>
    <s v="Main St"/>
    <s v="Cash"/>
    <x v="4"/>
    <s v="Pending"/>
    <x v="4"/>
    <s v="TRK67589167"/>
    <s v="67589167"/>
    <n v="8"/>
    <s v="SAVE10"/>
    <x v="0"/>
    <x v="0"/>
    <s v="Instagram"/>
    <x v="0"/>
    <n v="595.89"/>
    <n v="595.89"/>
    <n v="595.89"/>
    <s v="Customer_1156"/>
    <x v="1"/>
    <n v="48"/>
    <x v="2"/>
    <x v="0"/>
    <n v="0.1"/>
    <n v="59.588999999999999"/>
    <n v="139.041"/>
    <n v="417.12299999999999"/>
    <n v="536.30099999999993"/>
    <n v="119.17799999999994"/>
    <n v="1.2857142857142856"/>
  </r>
  <r>
    <x v="1155"/>
    <n v="201155"/>
    <d v="2023-08-13T00:00:00"/>
    <d v="2023-08-13T00:00:00"/>
    <n v="2023"/>
    <x v="1"/>
    <s v="Sunday"/>
    <s v="C41478"/>
    <n v="41478"/>
    <s v="Printer"/>
    <x v="4"/>
    <n v="4"/>
    <n v="534.57000000000005"/>
    <n v="534.57000000000005"/>
    <s v="667 Main St"/>
    <s v="667"/>
    <s v="Main St"/>
    <s v="Credit Card"/>
    <x v="2"/>
    <s v="Delivered"/>
    <x v="3"/>
    <s v="TRK62068126"/>
    <s v="62068126"/>
    <n v="6"/>
    <s v="FREESHIP"/>
    <x v="1"/>
    <x v="0"/>
    <s v="Facebook"/>
    <x v="3"/>
    <n v="2138.2800000000002"/>
    <n v="2138.2800000000002"/>
    <n v="2138.2800000000002"/>
    <s v="Customer_1157"/>
    <x v="0"/>
    <n v="53"/>
    <x v="0"/>
    <x v="0"/>
    <n v="0"/>
    <n v="0"/>
    <n v="374.19900000000001"/>
    <n v="1496.796"/>
    <n v="2138.2800000000002"/>
    <n v="641.48400000000015"/>
    <n v="1.4285714285714286"/>
  </r>
  <r>
    <x v="1156"/>
    <n v="201156"/>
    <d v="2023-07-19T00:00:00"/>
    <d v="2023-07-19T00:00:00"/>
    <n v="2023"/>
    <x v="10"/>
    <s v="Wednesday"/>
    <s v="C20512"/>
    <n v="20512"/>
    <s v="Laptop"/>
    <x v="5"/>
    <n v="4"/>
    <n v="690.78"/>
    <n v="690.78"/>
    <s v="980 Main St"/>
    <s v="980"/>
    <s v="Main St"/>
    <s v="Credit Card"/>
    <x v="2"/>
    <s v="Shipped"/>
    <x v="0"/>
    <s v="TRK98234737"/>
    <s v="98234737"/>
    <n v="9"/>
    <m/>
    <x v="2"/>
    <x v="1"/>
    <s v="Referral"/>
    <x v="1"/>
    <n v="2763.12"/>
    <n v="2763.12"/>
    <n v="2763.12"/>
    <s v="Customer_1158"/>
    <x v="0"/>
    <n v="19"/>
    <x v="0"/>
    <x v="0"/>
    <n v="0"/>
    <n v="0"/>
    <n v="483.54599999999994"/>
    <n v="1934.1839999999997"/>
    <n v="2763.12"/>
    <n v="828.93600000000015"/>
    <n v="1.4285714285714286"/>
  </r>
  <r>
    <x v="1157"/>
    <n v="201157"/>
    <d v="2024-05-29T00:00:00"/>
    <d v="2024-05-29T00:00:00"/>
    <n v="2024"/>
    <x v="4"/>
    <s v="Wednesday"/>
    <s v="C25841"/>
    <n v="25841"/>
    <s v="Monitor"/>
    <x v="0"/>
    <n v="3"/>
    <n v="301.55"/>
    <n v="301.55"/>
    <s v="242 Main St"/>
    <s v="242"/>
    <s v="Main St"/>
    <s v="Debit Card"/>
    <x v="0"/>
    <s v="Delivered"/>
    <x v="3"/>
    <s v="TRK21451375"/>
    <s v="21451375"/>
    <n v="5"/>
    <s v="FREESHIP"/>
    <x v="1"/>
    <x v="0"/>
    <s v="Google"/>
    <x v="4"/>
    <n v="904.65000000000009"/>
    <n v="904.65000000000009"/>
    <n v="904.65000000000009"/>
    <s v="Customer_1159"/>
    <x v="1"/>
    <n v="29"/>
    <x v="2"/>
    <x v="0"/>
    <n v="0"/>
    <n v="0"/>
    <n v="211.08500000000001"/>
    <n v="633.255"/>
    <n v="904.65000000000009"/>
    <n v="271.3950000000001"/>
    <n v="1.4285714285714288"/>
  </r>
  <r>
    <x v="1158"/>
    <n v="201158"/>
    <d v="2023-04-20T00:00:00"/>
    <d v="2023-04-20T00:00:00"/>
    <n v="2023"/>
    <x v="6"/>
    <s v="Thursday"/>
    <s v="C82781"/>
    <n v="82781"/>
    <s v="Monitor"/>
    <x v="0"/>
    <n v="4"/>
    <n v="27.42"/>
    <n v="27.42"/>
    <s v="661 Main St"/>
    <s v="661"/>
    <s v="Main St"/>
    <s v="Debit Card"/>
    <x v="0"/>
    <s v="Pending"/>
    <x v="4"/>
    <s v="TRK20605418"/>
    <s v="20605418"/>
    <n v="4"/>
    <s v="SAVE10"/>
    <x v="0"/>
    <x v="0"/>
    <s v="Referral"/>
    <x v="1"/>
    <n v="109.68"/>
    <n v="109.68"/>
    <n v="109.68"/>
    <s v="Customer_1160"/>
    <x v="1"/>
    <n v="59"/>
    <x v="2"/>
    <x v="0"/>
    <n v="0.1"/>
    <n v="10.968000000000002"/>
    <n v="19.193999999999999"/>
    <n v="76.775999999999996"/>
    <n v="98.712000000000003"/>
    <n v="21.936000000000007"/>
    <n v="1.2857142857142858"/>
  </r>
  <r>
    <x v="1159"/>
    <n v="201159"/>
    <d v="2024-02-23T00:00:00"/>
    <d v="2024-02-23T00:00:00"/>
    <n v="2024"/>
    <x v="2"/>
    <s v="Friday"/>
    <s v="C66112"/>
    <n v="66112"/>
    <s v="Desk"/>
    <x v="6"/>
    <n v="4"/>
    <n v="466.7"/>
    <n v="466.7"/>
    <s v="874 Main St"/>
    <s v="874"/>
    <s v="Main St"/>
    <s v="Debit Card"/>
    <x v="0"/>
    <s v="Returned"/>
    <x v="2"/>
    <s v="TRK60955607"/>
    <s v="60955607"/>
    <n v="8"/>
    <m/>
    <x v="2"/>
    <x v="1"/>
    <s v="Instagram"/>
    <x v="0"/>
    <n v="1866.8"/>
    <n v="1866.8"/>
    <n v="1866.8"/>
    <s v="Customer_1161"/>
    <x v="1"/>
    <n v="46"/>
    <x v="3"/>
    <x v="1"/>
    <n v="0"/>
    <n v="0"/>
    <n v="326.69"/>
    <n v="1306.76"/>
    <n v="1866.8"/>
    <n v="560.04"/>
    <n v="1.4285714285714286"/>
  </r>
  <r>
    <x v="1160"/>
    <n v="201160"/>
    <d v="2024-09-04T00:00:00"/>
    <d v="2024-09-04T00:00:00"/>
    <n v="2024"/>
    <x v="11"/>
    <s v="Wednesday"/>
    <s v="C40466"/>
    <n v="40466"/>
    <s v="Desk"/>
    <x v="6"/>
    <n v="1"/>
    <n v="541.64"/>
    <n v="541.64"/>
    <s v="449 Main St"/>
    <s v="449"/>
    <s v="Main St"/>
    <s v="Debit Card"/>
    <x v="0"/>
    <s v="Shipped"/>
    <x v="0"/>
    <s v="TRK70255168"/>
    <s v="70255168"/>
    <n v="5"/>
    <s v="SAVE10"/>
    <x v="0"/>
    <x v="0"/>
    <s v="Email"/>
    <x v="2"/>
    <n v="541.64"/>
    <n v="541.64"/>
    <n v="541.64"/>
    <s v="Customer_1162"/>
    <x v="1"/>
    <n v="23"/>
    <x v="5"/>
    <x v="1"/>
    <n v="0.1"/>
    <n v="54.164000000000001"/>
    <n v="379.14799999999997"/>
    <n v="379.14799999999997"/>
    <n v="487.476"/>
    <n v="108.32800000000003"/>
    <n v="1.2857142857142858"/>
  </r>
  <r>
    <x v="1161"/>
    <n v="201161"/>
    <d v="2023-10-16T00:00:00"/>
    <d v="2023-10-16T00:00:00"/>
    <n v="2023"/>
    <x v="3"/>
    <s v="Monday"/>
    <s v="C32570"/>
    <n v="32570"/>
    <s v="Phone"/>
    <x v="1"/>
    <n v="1"/>
    <n v="11.39"/>
    <n v="11.39"/>
    <s v="826 Main St"/>
    <s v="826"/>
    <s v="Main St"/>
    <s v="Cash"/>
    <x v="4"/>
    <s v="Cancelled"/>
    <x v="1"/>
    <s v="TRK35969968"/>
    <s v="35969968"/>
    <n v="6"/>
    <s v="WINTER15"/>
    <x v="3"/>
    <x v="0"/>
    <s v="Email"/>
    <x v="2"/>
    <n v="11.39"/>
    <n v="11.39"/>
    <n v="11.39"/>
    <s v="Customer_1163"/>
    <x v="0"/>
    <n v="20"/>
    <x v="5"/>
    <x v="0"/>
    <n v="0.15"/>
    <n v="1.7085000000000001"/>
    <n v="7.9729999999999999"/>
    <n v="7.9729999999999999"/>
    <n v="9.6814999999999998"/>
    <n v="1.7084999999999999"/>
    <n v="1.2142857142857142"/>
  </r>
  <r>
    <x v="1162"/>
    <n v="201162"/>
    <d v="2025-03-11T00:00:00"/>
    <d v="2025-03-11T00:00:00"/>
    <n v="2025"/>
    <x v="9"/>
    <s v="Tuesday"/>
    <s v="C29405"/>
    <n v="29405"/>
    <s v="Phone"/>
    <x v="1"/>
    <n v="2"/>
    <n v="224.37"/>
    <n v="224.37"/>
    <s v="251 Main St"/>
    <s v="251"/>
    <s v="Main St"/>
    <s v="Debit Card"/>
    <x v="0"/>
    <s v="Delivered"/>
    <x v="3"/>
    <s v="TRK33125798"/>
    <s v="33125798"/>
    <n v="3"/>
    <s v="WINTER15"/>
    <x v="3"/>
    <x v="0"/>
    <s v="Referral"/>
    <x v="1"/>
    <n v="448.74"/>
    <n v="448.74"/>
    <n v="448.74"/>
    <s v="Customer_1164"/>
    <x v="0"/>
    <n v="57"/>
    <x v="0"/>
    <x v="0"/>
    <n v="0.15"/>
    <n v="67.310999999999993"/>
    <n v="157.059"/>
    <n v="314.11799999999999"/>
    <n v="381.42900000000003"/>
    <n v="67.311000000000035"/>
    <n v="1.2142857142857144"/>
  </r>
  <r>
    <x v="1163"/>
    <n v="201163"/>
    <d v="2024-06-11T00:00:00"/>
    <d v="2024-06-11T00:00:00"/>
    <n v="2024"/>
    <x v="5"/>
    <s v="Tuesday"/>
    <s v="C30643"/>
    <n v="30643"/>
    <s v="Laptop"/>
    <x v="5"/>
    <n v="3"/>
    <n v="306.29000000000002"/>
    <n v="306.29000000000002"/>
    <s v="966 Main St"/>
    <s v="966"/>
    <s v="Main St"/>
    <s v="Credit Card"/>
    <x v="2"/>
    <s v="Returned"/>
    <x v="2"/>
    <s v="TRK19477485"/>
    <s v="19477485"/>
    <n v="7"/>
    <s v="WINTER15"/>
    <x v="3"/>
    <x v="0"/>
    <s v="Instagram"/>
    <x v="0"/>
    <n v="918.87000000000012"/>
    <n v="918.87000000000012"/>
    <n v="918.87000000000012"/>
    <s v="Customer_1165"/>
    <x v="0"/>
    <n v="37"/>
    <x v="2"/>
    <x v="0"/>
    <n v="0.15"/>
    <n v="137.8305"/>
    <n v="214.40299999999999"/>
    <n v="643.20899999999995"/>
    <n v="781.03950000000009"/>
    <n v="137.83050000000014"/>
    <n v="1.2142857142857146"/>
  </r>
  <r>
    <x v="1164"/>
    <n v="201164"/>
    <d v="2024-01-08T00:00:00"/>
    <d v="2024-01-08T00:00:00"/>
    <n v="2024"/>
    <x v="0"/>
    <s v="Monday"/>
    <s v="C65890"/>
    <n v="65890"/>
    <s v="Tablet"/>
    <x v="2"/>
    <n v="5"/>
    <n v="315.57"/>
    <n v="315.57"/>
    <s v="340 Main St"/>
    <s v="340"/>
    <s v="Main St"/>
    <s v="Debit Card"/>
    <x v="0"/>
    <s v="Delivered"/>
    <x v="3"/>
    <s v="TRK64530489"/>
    <s v="64530489"/>
    <n v="6"/>
    <s v="WINTER15"/>
    <x v="3"/>
    <x v="0"/>
    <s v="Email"/>
    <x v="2"/>
    <n v="1577.85"/>
    <n v="1577.85"/>
    <n v="1577.85"/>
    <s v="Customer_1166"/>
    <x v="0"/>
    <n v="21"/>
    <x v="1"/>
    <x v="0"/>
    <n v="0.15"/>
    <n v="236.67749999999998"/>
    <n v="220.89899999999997"/>
    <n v="1104.4949999999999"/>
    <n v="1341.1724999999999"/>
    <n v="236.67750000000001"/>
    <n v="1.2142857142857144"/>
  </r>
  <r>
    <x v="1165"/>
    <n v="201165"/>
    <d v="2023-07-14T00:00:00"/>
    <d v="2023-07-14T00:00:00"/>
    <n v="2023"/>
    <x v="10"/>
    <s v="Friday"/>
    <s v="C36992"/>
    <n v="36992"/>
    <s v="Chair"/>
    <x v="3"/>
    <n v="3"/>
    <n v="223.79"/>
    <n v="223.79"/>
    <s v="617 Main St"/>
    <s v="617"/>
    <s v="Main St"/>
    <s v="Debit Card"/>
    <x v="0"/>
    <s v="Pending"/>
    <x v="4"/>
    <s v="TRK63460217"/>
    <s v="63460217"/>
    <n v="3"/>
    <m/>
    <x v="2"/>
    <x v="1"/>
    <s v="Google"/>
    <x v="4"/>
    <n v="671.37"/>
    <n v="671.37"/>
    <n v="671.37"/>
    <s v="Customer_1167"/>
    <x v="0"/>
    <n v="47"/>
    <x v="3"/>
    <x v="1"/>
    <n v="0"/>
    <n v="0"/>
    <n v="156.65299999999999"/>
    <n v="469.95899999999995"/>
    <n v="671.37"/>
    <n v="201.41100000000006"/>
    <n v="1.4285714285714288"/>
  </r>
  <r>
    <x v="1166"/>
    <n v="201166"/>
    <d v="2023-07-31T00:00:00"/>
    <d v="2023-07-31T00:00:00"/>
    <n v="2023"/>
    <x v="10"/>
    <s v="Monday"/>
    <s v="C95568"/>
    <n v="95568"/>
    <s v="Chair"/>
    <x v="3"/>
    <n v="3"/>
    <n v="324.47000000000003"/>
    <n v="324.47000000000003"/>
    <s v="971 Main St"/>
    <s v="971"/>
    <s v="Main St"/>
    <s v="Cash"/>
    <x v="4"/>
    <s v="Delivered"/>
    <x v="3"/>
    <s v="TRK37075292"/>
    <s v="37075292"/>
    <n v="4"/>
    <s v="WINTER15"/>
    <x v="3"/>
    <x v="0"/>
    <s v="Email"/>
    <x v="2"/>
    <n v="973.41000000000008"/>
    <n v="973.41000000000008"/>
    <n v="973.41000000000008"/>
    <s v="Customer_1168"/>
    <x v="1"/>
    <n v="45"/>
    <x v="1"/>
    <x v="1"/>
    <n v="0.15"/>
    <n v="146.01150000000001"/>
    <n v="227.12899999999999"/>
    <n v="681.38699999999994"/>
    <n v="827.39850000000001"/>
    <n v="146.01150000000007"/>
    <n v="1.2142857142857144"/>
  </r>
  <r>
    <x v="1167"/>
    <n v="201167"/>
    <d v="2023-10-17T00:00:00"/>
    <d v="2023-10-17T00:00:00"/>
    <n v="2023"/>
    <x v="3"/>
    <s v="Tuesday"/>
    <s v="C17966"/>
    <n v="17966"/>
    <s v="Printer"/>
    <x v="4"/>
    <n v="2"/>
    <n v="92.87"/>
    <n v="92.87"/>
    <s v="360 Main St"/>
    <s v="360"/>
    <s v="Main St"/>
    <s v="Credit Card"/>
    <x v="2"/>
    <s v="Pending"/>
    <x v="4"/>
    <s v="TRK31169396"/>
    <s v="31169396"/>
    <n v="5"/>
    <s v="FREESHIP"/>
    <x v="1"/>
    <x v="0"/>
    <s v="Facebook"/>
    <x v="3"/>
    <n v="185.74"/>
    <n v="185.74"/>
    <n v="185.74"/>
    <s v="Customer_1169"/>
    <x v="0"/>
    <n v="52"/>
    <x v="0"/>
    <x v="0"/>
    <n v="0"/>
    <n v="0"/>
    <n v="65.009"/>
    <n v="130.018"/>
    <n v="185.74"/>
    <n v="55.722000000000008"/>
    <n v="1.4285714285714286"/>
  </r>
  <r>
    <x v="1168"/>
    <n v="201168"/>
    <d v="2023-04-08T00:00:00"/>
    <d v="2023-04-08T00:00:00"/>
    <n v="2023"/>
    <x v="6"/>
    <s v="Saturday"/>
    <s v="C89559"/>
    <n v="89559"/>
    <s v="Laptop"/>
    <x v="5"/>
    <n v="2"/>
    <n v="331.42"/>
    <n v="331.42"/>
    <s v="297 Main St"/>
    <s v="297"/>
    <s v="Main St"/>
    <s v="Credit Card"/>
    <x v="2"/>
    <s v="Delivered"/>
    <x v="3"/>
    <s v="TRK82838108"/>
    <s v="82838108"/>
    <n v="6"/>
    <s v="WINTER15"/>
    <x v="3"/>
    <x v="0"/>
    <s v="Google"/>
    <x v="4"/>
    <n v="662.84"/>
    <n v="662.84"/>
    <n v="662.84"/>
    <s v="Customer_1170"/>
    <x v="1"/>
    <n v="19"/>
    <x v="4"/>
    <x v="0"/>
    <n v="0.15"/>
    <n v="99.426000000000002"/>
    <n v="231.994"/>
    <n v="463.988"/>
    <n v="563.41399999999999"/>
    <n v="99.425999999999988"/>
    <n v="1.2142857142857142"/>
  </r>
  <r>
    <x v="1169"/>
    <n v="201169"/>
    <d v="2024-12-23T00:00:00"/>
    <d v="2024-12-23T00:00:00"/>
    <n v="2024"/>
    <x v="8"/>
    <s v="Monday"/>
    <s v="C15849"/>
    <n v="15849"/>
    <s v="Chair"/>
    <x v="3"/>
    <n v="1"/>
    <n v="525.42999999999995"/>
    <n v="525.42999999999995"/>
    <s v="643 Main St"/>
    <s v="643"/>
    <s v="Main St"/>
    <s v="Cash"/>
    <x v="4"/>
    <s v="Cancelled"/>
    <x v="1"/>
    <s v="TRK26794546"/>
    <s v="26794546"/>
    <n v="2"/>
    <s v="SAVE10"/>
    <x v="0"/>
    <x v="0"/>
    <s v="Instagram"/>
    <x v="0"/>
    <n v="525.42999999999995"/>
    <n v="525.42999999999995"/>
    <n v="525.42999999999995"/>
    <s v="Customer_1171"/>
    <x v="1"/>
    <n v="48"/>
    <x v="4"/>
    <x v="1"/>
    <n v="0.1"/>
    <n v="52.542999999999999"/>
    <n v="367.80099999999993"/>
    <n v="367.80099999999993"/>
    <n v="472.88699999999994"/>
    <n v="105.08600000000001"/>
    <n v="1.2857142857142858"/>
  </r>
  <r>
    <x v="1170"/>
    <n v="201170"/>
    <d v="2023-08-03T00:00:00"/>
    <d v="2023-08-03T00:00:00"/>
    <n v="2023"/>
    <x v="1"/>
    <s v="Thursday"/>
    <s v="C94257"/>
    <n v="94257"/>
    <s v="Printer"/>
    <x v="4"/>
    <n v="2"/>
    <n v="697.19"/>
    <n v="697.19"/>
    <s v="762 Main St"/>
    <s v="762"/>
    <s v="Main St"/>
    <s v="Cash"/>
    <x v="4"/>
    <s v="Returned"/>
    <x v="2"/>
    <s v="TRK40220743"/>
    <s v="40220743"/>
    <n v="7"/>
    <s v="FREESHIP"/>
    <x v="1"/>
    <x v="0"/>
    <s v="Email"/>
    <x v="2"/>
    <n v="1394.38"/>
    <n v="1394.38"/>
    <n v="1394.38"/>
    <s v="Customer_1172"/>
    <x v="0"/>
    <n v="26"/>
    <x v="1"/>
    <x v="0"/>
    <n v="0"/>
    <n v="0"/>
    <n v="488.03300000000002"/>
    <n v="976.06600000000003"/>
    <n v="1394.38"/>
    <n v="418.31400000000008"/>
    <n v="1.4285714285714286"/>
  </r>
  <r>
    <x v="1171"/>
    <n v="201171"/>
    <d v="2023-08-28T00:00:00"/>
    <d v="2023-08-28T00:00:00"/>
    <n v="2023"/>
    <x v="1"/>
    <s v="Monday"/>
    <s v="C39911"/>
    <n v="39911"/>
    <s v="Phone"/>
    <x v="1"/>
    <n v="4"/>
    <n v="518.4"/>
    <n v="518.4"/>
    <s v="699 Main St"/>
    <s v="699"/>
    <s v="Main St"/>
    <s v="Credit Card"/>
    <x v="2"/>
    <s v="Delivered"/>
    <x v="3"/>
    <s v="TRK80431998"/>
    <s v="80431998"/>
    <n v="7"/>
    <s v="SAVE10"/>
    <x v="0"/>
    <x v="0"/>
    <s v="Facebook"/>
    <x v="3"/>
    <n v="2073.6"/>
    <n v="2073.6"/>
    <n v="2073.6"/>
    <s v="Customer_1173"/>
    <x v="0"/>
    <n v="32"/>
    <x v="0"/>
    <x v="0"/>
    <n v="0.1"/>
    <n v="207.36"/>
    <n v="362.87999999999994"/>
    <n v="1451.5199999999998"/>
    <n v="1866.2399999999998"/>
    <n v="414.72"/>
    <n v="1.2857142857142858"/>
  </r>
  <r>
    <x v="1172"/>
    <n v="201172"/>
    <d v="2025-02-04T00:00:00"/>
    <d v="2025-02-04T00:00:00"/>
    <n v="2025"/>
    <x v="2"/>
    <s v="Tuesday"/>
    <s v="C28828"/>
    <n v="28828"/>
    <s v="Desk"/>
    <x v="6"/>
    <n v="3"/>
    <n v="131.96"/>
    <n v="131.96"/>
    <s v="745 Main St"/>
    <s v="745"/>
    <s v="Main St"/>
    <s v="Credit Card"/>
    <x v="2"/>
    <s v="Pending"/>
    <x v="4"/>
    <s v="TRK32550359"/>
    <s v="32550359"/>
    <n v="8"/>
    <m/>
    <x v="2"/>
    <x v="1"/>
    <s v="Instagram"/>
    <x v="0"/>
    <n v="395.88"/>
    <n v="395.88"/>
    <n v="395.88"/>
    <s v="Customer_1174"/>
    <x v="1"/>
    <n v="33"/>
    <x v="3"/>
    <x v="1"/>
    <n v="0"/>
    <n v="0"/>
    <n v="92.372"/>
    <n v="277.11599999999999"/>
    <n v="395.88"/>
    <n v="118.76400000000001"/>
    <n v="1.4285714285714286"/>
  </r>
  <r>
    <x v="1173"/>
    <n v="201173"/>
    <d v="2024-10-04T00:00:00"/>
    <d v="2024-10-04T00:00:00"/>
    <n v="2024"/>
    <x v="3"/>
    <s v="Friday"/>
    <s v="C82921"/>
    <n v="82921"/>
    <s v="Monitor"/>
    <x v="0"/>
    <n v="1"/>
    <n v="208.36"/>
    <n v="208.36"/>
    <s v="703 Main St"/>
    <s v="703"/>
    <s v="Main St"/>
    <s v="Online"/>
    <x v="1"/>
    <s v="Shipped"/>
    <x v="0"/>
    <s v="TRK31079911"/>
    <s v="31079911"/>
    <n v="4"/>
    <s v="FREESHIP"/>
    <x v="1"/>
    <x v="0"/>
    <s v="Email"/>
    <x v="2"/>
    <n v="208.36"/>
    <n v="208.36"/>
    <n v="208.36"/>
    <s v="Customer_1175"/>
    <x v="0"/>
    <n v="54"/>
    <x v="5"/>
    <x v="0"/>
    <n v="0"/>
    <n v="0"/>
    <n v="145.852"/>
    <n v="145.852"/>
    <n v="208.36"/>
    <n v="62.50800000000001"/>
    <n v="1.4285714285714286"/>
  </r>
  <r>
    <x v="1174"/>
    <n v="201174"/>
    <d v="2023-11-27T00:00:00"/>
    <d v="2023-11-27T00:00:00"/>
    <n v="2023"/>
    <x v="7"/>
    <s v="Monday"/>
    <s v="C50159"/>
    <n v="50159"/>
    <s v="Printer"/>
    <x v="4"/>
    <n v="3"/>
    <n v="222.34"/>
    <n v="222.34"/>
    <s v="105 Main St"/>
    <s v="105"/>
    <s v="Main St"/>
    <s v="Credit Card"/>
    <x v="2"/>
    <s v="Returned"/>
    <x v="2"/>
    <s v="TRK53737452"/>
    <s v="53737452"/>
    <n v="5"/>
    <s v="WINTER15"/>
    <x v="3"/>
    <x v="0"/>
    <s v="Email"/>
    <x v="2"/>
    <n v="667.02"/>
    <n v="667.02"/>
    <n v="667.02"/>
    <s v="Customer_1176"/>
    <x v="0"/>
    <n v="55"/>
    <x v="4"/>
    <x v="0"/>
    <n v="0.15"/>
    <n v="100.053"/>
    <n v="155.63800000000001"/>
    <n v="466.91399999999999"/>
    <n v="566.96699999999998"/>
    <n v="100.053"/>
    <n v="1.2142857142857142"/>
  </r>
  <r>
    <x v="1175"/>
    <n v="201175"/>
    <d v="2024-09-10T00:00:00"/>
    <d v="2024-09-10T00:00:00"/>
    <n v="2024"/>
    <x v="11"/>
    <s v="Tuesday"/>
    <s v="C62512"/>
    <n v="62512"/>
    <s v="Printer"/>
    <x v="4"/>
    <n v="3"/>
    <n v="91.74"/>
    <n v="91.74"/>
    <s v="368 Main St"/>
    <s v="368"/>
    <s v="Main St"/>
    <s v="Debit Card"/>
    <x v="0"/>
    <s v="Returned"/>
    <x v="2"/>
    <s v="TRK24139954"/>
    <s v="24139954"/>
    <n v="8"/>
    <s v="FREESHIP"/>
    <x v="1"/>
    <x v="0"/>
    <s v="Referral"/>
    <x v="1"/>
    <n v="275.22000000000003"/>
    <n v="275.22000000000003"/>
    <n v="275.21999999999997"/>
    <s v="Customer_1177"/>
    <x v="0"/>
    <n v="31"/>
    <x v="5"/>
    <x v="0"/>
    <n v="0"/>
    <n v="0"/>
    <n v="64.217999999999989"/>
    <n v="192.65399999999997"/>
    <n v="275.21999999999997"/>
    <n v="82.566000000000003"/>
    <n v="1.4285714285714286"/>
  </r>
  <r>
    <x v="1176"/>
    <n v="201176"/>
    <d v="2023-08-13T00:00:00"/>
    <d v="2023-08-13T00:00:00"/>
    <n v="2023"/>
    <x v="1"/>
    <s v="Sunday"/>
    <s v="C39260"/>
    <n v="39260"/>
    <s v="Tablet"/>
    <x v="2"/>
    <n v="2"/>
    <n v="213.83"/>
    <n v="213.83"/>
    <s v="374 Main St"/>
    <s v="374"/>
    <s v="Main St"/>
    <s v="Debit Card"/>
    <x v="0"/>
    <s v="Cancelled"/>
    <x v="1"/>
    <s v="TRK55587314"/>
    <s v="55587314"/>
    <n v="2"/>
    <s v="WINTER15"/>
    <x v="3"/>
    <x v="0"/>
    <s v="Email"/>
    <x v="2"/>
    <n v="427.66"/>
    <n v="427.66"/>
    <n v="427.66"/>
    <s v="Customer_1178"/>
    <x v="1"/>
    <n v="49"/>
    <x v="4"/>
    <x v="0"/>
    <n v="0.15"/>
    <n v="64.149000000000001"/>
    <n v="149.68100000000001"/>
    <n v="299.36200000000002"/>
    <n v="363.51100000000002"/>
    <n v="64.149000000000001"/>
    <n v="1.2142857142857142"/>
  </r>
  <r>
    <x v="1177"/>
    <n v="201177"/>
    <d v="2023-04-27T00:00:00"/>
    <d v="2023-04-27T00:00:00"/>
    <n v="2023"/>
    <x v="6"/>
    <s v="Thursday"/>
    <s v="C23917"/>
    <n v="23917"/>
    <s v="Printer"/>
    <x v="4"/>
    <n v="1"/>
    <n v="127.55"/>
    <n v="127.55"/>
    <s v="433 Main St"/>
    <s v="433"/>
    <s v="Main St"/>
    <s v="Cash"/>
    <x v="4"/>
    <s v="Shipped"/>
    <x v="0"/>
    <s v="TRK44434536"/>
    <s v="44434536"/>
    <n v="3"/>
    <s v="SAVE10"/>
    <x v="0"/>
    <x v="0"/>
    <s v="Referral"/>
    <x v="1"/>
    <n v="127.55"/>
    <n v="127.55"/>
    <n v="127.55"/>
    <s v="Customer_1179"/>
    <x v="0"/>
    <n v="26"/>
    <x v="0"/>
    <x v="0"/>
    <n v="0.1"/>
    <n v="12.755000000000001"/>
    <n v="89.284999999999997"/>
    <n v="89.284999999999997"/>
    <n v="114.795"/>
    <n v="25.510000000000005"/>
    <n v="1.2857142857142858"/>
  </r>
  <r>
    <x v="1178"/>
    <n v="201178"/>
    <d v="2024-09-08T00:00:00"/>
    <d v="2024-09-08T00:00:00"/>
    <n v="2024"/>
    <x v="11"/>
    <s v="Sunday"/>
    <s v="C65107"/>
    <n v="65107"/>
    <s v="Monitor"/>
    <x v="0"/>
    <n v="1"/>
    <n v="70.239999999999995"/>
    <n v="70.239999999999995"/>
    <s v="456 Main St"/>
    <s v="456"/>
    <s v="Main St"/>
    <s v="Credit Card"/>
    <x v="2"/>
    <s v="Cancelled"/>
    <x v="1"/>
    <s v="TRK10261578"/>
    <s v="10261578"/>
    <n v="4"/>
    <s v="FREESHIP"/>
    <x v="1"/>
    <x v="0"/>
    <s v="Google"/>
    <x v="4"/>
    <n v="70.239999999999995"/>
    <n v="70.239999999999995"/>
    <n v="70.239999999999995"/>
    <s v="Customer_1180"/>
    <x v="1"/>
    <n v="44"/>
    <x v="0"/>
    <x v="0"/>
    <n v="0"/>
    <n v="0"/>
    <n v="49.167999999999992"/>
    <n v="49.167999999999992"/>
    <n v="70.239999999999995"/>
    <n v="21.072000000000003"/>
    <n v="1.4285714285714286"/>
  </r>
  <r>
    <x v="1179"/>
    <n v="201179"/>
    <d v="2023-01-08T00:00:00"/>
    <d v="2023-01-08T00:00:00"/>
    <n v="2023"/>
    <x v="0"/>
    <s v="Sunday"/>
    <s v="C84630"/>
    <n v="84630"/>
    <s v="Laptop"/>
    <x v="5"/>
    <n v="5"/>
    <n v="518.54999999999995"/>
    <n v="518.54999999999995"/>
    <s v="907 Main St"/>
    <s v="907"/>
    <s v="Main St"/>
    <s v="Credit Card"/>
    <x v="2"/>
    <s v="Cancelled"/>
    <x v="1"/>
    <s v="TRK48054997"/>
    <s v="48054997"/>
    <n v="6"/>
    <s v="WINTER15"/>
    <x v="3"/>
    <x v="0"/>
    <s v="Instagram"/>
    <x v="0"/>
    <n v="2592.75"/>
    <n v="2592.75"/>
    <n v="2592.75"/>
    <s v="Customer_1181"/>
    <x v="1"/>
    <n v="47"/>
    <x v="3"/>
    <x v="0"/>
    <n v="0.15"/>
    <n v="388.91249999999997"/>
    <n v="362.98499999999996"/>
    <n v="1814.9249999999997"/>
    <n v="2203.8375000000001"/>
    <n v="388.91250000000036"/>
    <n v="1.2142857142857144"/>
  </r>
  <r>
    <x v="1180"/>
    <n v="201180"/>
    <d v="2023-10-31T00:00:00"/>
    <d v="2023-10-31T00:00:00"/>
    <n v="2023"/>
    <x v="3"/>
    <s v="Tuesday"/>
    <s v="C42235"/>
    <n v="42235"/>
    <s v="Chair"/>
    <x v="3"/>
    <n v="4"/>
    <n v="298.36"/>
    <n v="298.36"/>
    <s v="722 Main St"/>
    <s v="722"/>
    <s v="Main St"/>
    <s v="Debit Card"/>
    <x v="0"/>
    <s v="Pending"/>
    <x v="4"/>
    <s v="TRK49379882"/>
    <s v="49379882"/>
    <n v="8"/>
    <s v="FREESHIP"/>
    <x v="1"/>
    <x v="0"/>
    <s v="Google"/>
    <x v="4"/>
    <n v="1193.44"/>
    <n v="1193.44"/>
    <n v="1193.44"/>
    <s v="Customer_1182"/>
    <x v="1"/>
    <n v="36"/>
    <x v="0"/>
    <x v="1"/>
    <n v="0"/>
    <n v="0"/>
    <n v="208.852"/>
    <n v="835.40800000000002"/>
    <n v="1193.44"/>
    <n v="358.03200000000004"/>
    <n v="1.4285714285714286"/>
  </r>
  <r>
    <x v="1181"/>
    <n v="201181"/>
    <d v="2023-07-27T00:00:00"/>
    <d v="2023-07-27T00:00:00"/>
    <n v="2023"/>
    <x v="10"/>
    <s v="Thursday"/>
    <s v="C70246"/>
    <n v="70246"/>
    <s v="Desk"/>
    <x v="6"/>
    <n v="3"/>
    <n v="158.74"/>
    <n v="158.74"/>
    <s v="293 Main St"/>
    <s v="293"/>
    <s v="Main St"/>
    <s v="Online"/>
    <x v="1"/>
    <s v="Pending"/>
    <x v="4"/>
    <s v="TRK45708320"/>
    <s v="45708320"/>
    <n v="7"/>
    <s v="FREESHIP"/>
    <x v="1"/>
    <x v="0"/>
    <s v="Instagram"/>
    <x v="0"/>
    <n v="476.22"/>
    <n v="476.22"/>
    <n v="476.22"/>
    <s v="Customer_1183"/>
    <x v="0"/>
    <n v="60"/>
    <x v="5"/>
    <x v="1"/>
    <n v="0"/>
    <n v="0"/>
    <n v="111.11799999999999"/>
    <n v="333.35399999999998"/>
    <n v="476.22"/>
    <n v="142.86600000000004"/>
    <n v="1.4285714285714288"/>
  </r>
  <r>
    <x v="1182"/>
    <n v="201182"/>
    <d v="2025-06-14T00:00:00"/>
    <d v="2025-06-14T00:00:00"/>
    <n v="2025"/>
    <x v="5"/>
    <s v="Saturday"/>
    <s v="C18473"/>
    <n v="18473"/>
    <s v="Chair"/>
    <x v="3"/>
    <n v="2"/>
    <n v="420.29"/>
    <n v="420.29"/>
    <s v="700 Main St"/>
    <s v="700"/>
    <s v="Main St"/>
    <s v="Gift Card"/>
    <x v="3"/>
    <s v="Returned"/>
    <x v="2"/>
    <s v="TRK97834202"/>
    <s v="97834202"/>
    <n v="3"/>
    <s v="SAVE10"/>
    <x v="0"/>
    <x v="0"/>
    <s v="Google"/>
    <x v="4"/>
    <n v="840.58"/>
    <n v="840.58"/>
    <n v="840.58"/>
    <s v="Customer_1184"/>
    <x v="1"/>
    <n v="46"/>
    <x v="5"/>
    <x v="1"/>
    <n v="0.1"/>
    <n v="84.058000000000007"/>
    <n v="294.20299999999997"/>
    <n v="588.40599999999995"/>
    <n v="756.52200000000005"/>
    <n v="168.1160000000001"/>
    <n v="1.2857142857142858"/>
  </r>
  <r>
    <x v="1183"/>
    <n v="201183"/>
    <d v="2023-04-05T00:00:00"/>
    <d v="2023-04-05T00:00:00"/>
    <n v="2023"/>
    <x v="6"/>
    <s v="Wednesday"/>
    <s v="C12607"/>
    <n v="12607"/>
    <s v="Desk"/>
    <x v="6"/>
    <n v="1"/>
    <n v="281.52"/>
    <n v="281.52"/>
    <s v="460 Main St"/>
    <s v="460"/>
    <s v="Main St"/>
    <s v="Gift Card"/>
    <x v="3"/>
    <s v="Shipped"/>
    <x v="0"/>
    <s v="TRK83653396"/>
    <s v="83653396"/>
    <n v="6"/>
    <s v="WINTER15"/>
    <x v="3"/>
    <x v="0"/>
    <s v="Referral"/>
    <x v="1"/>
    <n v="281.52"/>
    <n v="281.52"/>
    <n v="281.52"/>
    <s v="Customer_1185"/>
    <x v="0"/>
    <n v="22"/>
    <x v="1"/>
    <x v="1"/>
    <n v="0.15"/>
    <n v="42.227999999999994"/>
    <n v="197.06399999999996"/>
    <n v="197.06399999999996"/>
    <n v="239.29199999999997"/>
    <n v="42.228000000000009"/>
    <n v="1.2142857142857144"/>
  </r>
  <r>
    <x v="1184"/>
    <n v="201184"/>
    <d v="2023-09-27T00:00:00"/>
    <d v="2023-09-27T00:00:00"/>
    <n v="2023"/>
    <x v="11"/>
    <s v="Wednesday"/>
    <s v="C10222"/>
    <n v="10222"/>
    <s v="Laptop"/>
    <x v="5"/>
    <n v="1"/>
    <n v="204.08"/>
    <n v="204.08"/>
    <s v="979 Main St"/>
    <s v="979"/>
    <s v="Main St"/>
    <s v="Gift Card"/>
    <x v="3"/>
    <s v="Returned"/>
    <x v="2"/>
    <s v="TRK86297895"/>
    <s v="86297895"/>
    <n v="4"/>
    <m/>
    <x v="2"/>
    <x v="1"/>
    <s v="Google"/>
    <x v="4"/>
    <n v="204.08"/>
    <n v="204.08"/>
    <n v="204.08"/>
    <s v="Customer_1186"/>
    <x v="1"/>
    <n v="25"/>
    <x v="5"/>
    <x v="0"/>
    <n v="0"/>
    <n v="0"/>
    <n v="142.85599999999999"/>
    <n v="142.85599999999999"/>
    <n v="204.08"/>
    <n v="61.224000000000018"/>
    <n v="1.4285714285714286"/>
  </r>
  <r>
    <x v="1185"/>
    <n v="201185"/>
    <d v="2024-07-08T00:00:00"/>
    <d v="2024-07-08T00:00:00"/>
    <n v="2024"/>
    <x v="10"/>
    <s v="Monday"/>
    <s v="C77344"/>
    <n v="77344"/>
    <s v="Chair"/>
    <x v="3"/>
    <n v="1"/>
    <n v="343.31"/>
    <n v="343.31"/>
    <s v="777 Main St"/>
    <s v="777"/>
    <s v="Main St"/>
    <s v="Gift Card"/>
    <x v="3"/>
    <s v="Returned"/>
    <x v="2"/>
    <s v="TRK20605055"/>
    <s v="20605055"/>
    <n v="6"/>
    <s v="SAVE10"/>
    <x v="0"/>
    <x v="0"/>
    <s v="Google"/>
    <x v="4"/>
    <n v="343.31"/>
    <n v="343.31"/>
    <n v="343.31"/>
    <s v="Customer_1187"/>
    <x v="1"/>
    <n v="57"/>
    <x v="5"/>
    <x v="1"/>
    <n v="0.1"/>
    <n v="34.331000000000003"/>
    <n v="240.31699999999998"/>
    <n v="240.31699999999998"/>
    <n v="308.97899999999998"/>
    <n v="68.662000000000006"/>
    <n v="1.2857142857142858"/>
  </r>
  <r>
    <x v="1186"/>
    <n v="201186"/>
    <d v="2023-11-18T00:00:00"/>
    <d v="2023-11-18T00:00:00"/>
    <n v="2023"/>
    <x v="7"/>
    <s v="Saturday"/>
    <s v="C65497"/>
    <n v="65497"/>
    <s v="Monitor"/>
    <x v="0"/>
    <n v="1"/>
    <n v="163.32"/>
    <n v="163.32"/>
    <s v="676 Main St"/>
    <s v="676"/>
    <s v="Main St"/>
    <s v="Cash"/>
    <x v="4"/>
    <s v="Shipped"/>
    <x v="0"/>
    <s v="TRK83702761"/>
    <s v="83702761"/>
    <n v="6"/>
    <s v="WINTER15"/>
    <x v="3"/>
    <x v="0"/>
    <s v="Facebook"/>
    <x v="3"/>
    <n v="163.32"/>
    <n v="163.32"/>
    <n v="163.32"/>
    <s v="Customer_1188"/>
    <x v="0"/>
    <n v="32"/>
    <x v="2"/>
    <x v="0"/>
    <n v="0.15"/>
    <n v="24.497999999999998"/>
    <n v="114.32399999999998"/>
    <n v="114.32399999999998"/>
    <n v="138.822"/>
    <n v="24.498000000000019"/>
    <n v="1.2142857142857144"/>
  </r>
  <r>
    <x v="1187"/>
    <n v="201187"/>
    <d v="2024-03-13T00:00:00"/>
    <d v="2024-03-13T00:00:00"/>
    <n v="2024"/>
    <x v="9"/>
    <s v="Wednesday"/>
    <s v="C26340"/>
    <n v="26340"/>
    <s v="Desk"/>
    <x v="6"/>
    <n v="2"/>
    <n v="184.6"/>
    <n v="184.6"/>
    <s v="562 Main St"/>
    <s v="562"/>
    <s v="Main St"/>
    <s v="Gift Card"/>
    <x v="3"/>
    <s v="Delivered"/>
    <x v="3"/>
    <s v="TRK59962703"/>
    <s v="59962703"/>
    <n v="7"/>
    <s v="WINTER15"/>
    <x v="3"/>
    <x v="0"/>
    <s v="Email"/>
    <x v="2"/>
    <n v="369.2"/>
    <n v="369.2"/>
    <n v="369.2"/>
    <s v="Customer_1189"/>
    <x v="0"/>
    <n v="56"/>
    <x v="5"/>
    <x v="1"/>
    <n v="0.15"/>
    <n v="55.379999999999995"/>
    <n v="129.22"/>
    <n v="258.44"/>
    <n v="313.82"/>
    <n v="55.379999999999995"/>
    <n v="1.2142857142857142"/>
  </r>
  <r>
    <x v="1188"/>
    <n v="201188"/>
    <d v="2023-10-07T00:00:00"/>
    <d v="2023-10-07T00:00:00"/>
    <n v="2023"/>
    <x v="3"/>
    <s v="Saturday"/>
    <s v="C75619"/>
    <n v="75619"/>
    <s v="Printer"/>
    <x v="4"/>
    <n v="2"/>
    <n v="371.29"/>
    <n v="371.29"/>
    <s v="924 Main St"/>
    <s v="924"/>
    <s v="Main St"/>
    <s v="Gift Card"/>
    <x v="3"/>
    <s v="Shipped"/>
    <x v="0"/>
    <s v="TRK23086941"/>
    <s v="23086941"/>
    <n v="5"/>
    <s v="WINTER15"/>
    <x v="3"/>
    <x v="0"/>
    <s v="Facebook"/>
    <x v="3"/>
    <n v="742.58"/>
    <n v="742.58"/>
    <n v="742.58"/>
    <s v="Customer_1190"/>
    <x v="0"/>
    <n v="30"/>
    <x v="4"/>
    <x v="0"/>
    <n v="0.15"/>
    <n v="111.387"/>
    <n v="259.90300000000002"/>
    <n v="519.80600000000004"/>
    <n v="631.19299999999998"/>
    <n v="111.38699999999994"/>
    <n v="1.2142857142857142"/>
  </r>
  <r>
    <x v="1189"/>
    <n v="201189"/>
    <d v="2024-08-17T00:00:00"/>
    <d v="2024-08-17T00:00:00"/>
    <n v="2024"/>
    <x v="1"/>
    <s v="Saturday"/>
    <s v="C96136"/>
    <n v="96136"/>
    <s v="Tablet"/>
    <x v="2"/>
    <n v="5"/>
    <n v="389.22"/>
    <n v="389.22"/>
    <s v="149 Main St"/>
    <s v="149"/>
    <s v="Main St"/>
    <s v="Cash"/>
    <x v="4"/>
    <s v="Cancelled"/>
    <x v="1"/>
    <s v="TRK60856682"/>
    <s v="60856682"/>
    <n v="7"/>
    <m/>
    <x v="2"/>
    <x v="1"/>
    <s v="Referral"/>
    <x v="1"/>
    <n v="1946.1"/>
    <n v="1946.1"/>
    <n v="1946.1000000000001"/>
    <s v="Customer_1191"/>
    <x v="0"/>
    <n v="43"/>
    <x v="3"/>
    <x v="0"/>
    <n v="0"/>
    <n v="0"/>
    <n v="272.45400000000001"/>
    <n v="1362.27"/>
    <n v="1946.1000000000001"/>
    <n v="583.83000000000015"/>
    <n v="1.4285714285714286"/>
  </r>
  <r>
    <x v="1190"/>
    <n v="201190"/>
    <d v="2025-06-08T00:00:00"/>
    <d v="2025-06-08T00:00:00"/>
    <n v="2025"/>
    <x v="5"/>
    <s v="Sunday"/>
    <s v="C46886"/>
    <n v="46886"/>
    <s v="Desk"/>
    <x v="6"/>
    <n v="3"/>
    <n v="616.39"/>
    <n v="616.39"/>
    <s v="754 Main St"/>
    <s v="754"/>
    <s v="Main St"/>
    <s v="Credit Card"/>
    <x v="2"/>
    <s v="Shipped"/>
    <x v="0"/>
    <s v="TRK82791646"/>
    <s v="82791646"/>
    <n v="6"/>
    <s v="FREESHIP"/>
    <x v="1"/>
    <x v="0"/>
    <s v="Instagram"/>
    <x v="0"/>
    <n v="1849.17"/>
    <n v="1849.17"/>
    <n v="1849.17"/>
    <s v="Customer_1192"/>
    <x v="1"/>
    <n v="44"/>
    <x v="0"/>
    <x v="1"/>
    <n v="0"/>
    <n v="0"/>
    <n v="431.47299999999996"/>
    <n v="1294.4189999999999"/>
    <n v="1849.17"/>
    <n v="554.7510000000002"/>
    <n v="1.4285714285714288"/>
  </r>
  <r>
    <x v="1191"/>
    <n v="201191"/>
    <d v="2025-02-10T00:00:00"/>
    <d v="2025-02-10T00:00:00"/>
    <n v="2025"/>
    <x v="2"/>
    <s v="Monday"/>
    <s v="C44148"/>
    <n v="44148"/>
    <s v="Desk"/>
    <x v="6"/>
    <n v="4"/>
    <n v="376.43"/>
    <n v="376.43"/>
    <s v="809 Main St"/>
    <s v="809"/>
    <s v="Main St"/>
    <s v="Gift Card"/>
    <x v="3"/>
    <s v="Pending"/>
    <x v="4"/>
    <s v="TRK67872709"/>
    <s v="67872709"/>
    <n v="5"/>
    <s v="WINTER15"/>
    <x v="3"/>
    <x v="0"/>
    <s v="Instagram"/>
    <x v="0"/>
    <n v="1505.72"/>
    <n v="1505.72"/>
    <n v="1505.72"/>
    <s v="Customer_1193"/>
    <x v="0"/>
    <n v="45"/>
    <x v="0"/>
    <x v="1"/>
    <n v="0.15"/>
    <n v="225.858"/>
    <n v="263.50099999999998"/>
    <n v="1054.0039999999999"/>
    <n v="1279.8620000000001"/>
    <n v="225.85800000000017"/>
    <n v="1.2142857142857144"/>
  </r>
  <r>
    <x v="1192"/>
    <n v="201192"/>
    <d v="2024-02-28T00:00:00"/>
    <d v="2024-02-28T00:00:00"/>
    <n v="2024"/>
    <x v="2"/>
    <s v="Wednesday"/>
    <s v="C72007"/>
    <n v="72007"/>
    <s v="Chair"/>
    <x v="3"/>
    <n v="3"/>
    <n v="432.85"/>
    <n v="432.85"/>
    <s v="999 Main St"/>
    <s v="999"/>
    <s v="Main St"/>
    <s v="Online"/>
    <x v="1"/>
    <s v="Pending"/>
    <x v="4"/>
    <s v="TRK16240916"/>
    <s v="16240916"/>
    <n v="4"/>
    <m/>
    <x v="2"/>
    <x v="1"/>
    <s v="Instagram"/>
    <x v="0"/>
    <n v="1298.55"/>
    <n v="1298.55"/>
    <n v="1298.5500000000002"/>
    <s v="Customer_1194"/>
    <x v="1"/>
    <n v="32"/>
    <x v="5"/>
    <x v="1"/>
    <n v="0"/>
    <n v="0"/>
    <n v="302.995"/>
    <n v="908.98500000000001"/>
    <n v="1298.5500000000002"/>
    <n v="389.56500000000017"/>
    <n v="1.4285714285714288"/>
  </r>
  <r>
    <x v="1193"/>
    <n v="201193"/>
    <d v="2025-06-16T00:00:00"/>
    <d v="2025-06-16T00:00:00"/>
    <n v="2025"/>
    <x v="5"/>
    <s v="Monday"/>
    <s v="C45104"/>
    <n v="45104"/>
    <s v="Tablet"/>
    <x v="2"/>
    <n v="1"/>
    <n v="687.89"/>
    <n v="687.89"/>
    <s v="348 Main St"/>
    <s v="348"/>
    <s v="Main St"/>
    <s v="Cash"/>
    <x v="4"/>
    <s v="Returned"/>
    <x v="2"/>
    <s v="TRK38559816"/>
    <s v="38559816"/>
    <n v="1"/>
    <s v="FREESHIP"/>
    <x v="1"/>
    <x v="0"/>
    <s v="Email"/>
    <x v="2"/>
    <n v="687.89"/>
    <n v="687.89"/>
    <n v="687.89"/>
    <s v="Customer_1195"/>
    <x v="0"/>
    <n v="54"/>
    <x v="0"/>
    <x v="0"/>
    <n v="0"/>
    <n v="0"/>
    <n v="481.52299999999997"/>
    <n v="481.52299999999997"/>
    <n v="687.89"/>
    <n v="206.36700000000002"/>
    <n v="1.4285714285714286"/>
  </r>
  <r>
    <x v="1194"/>
    <n v="201194"/>
    <d v="2023-11-19T00:00:00"/>
    <d v="2023-11-19T00:00:00"/>
    <n v="2023"/>
    <x v="7"/>
    <s v="Sunday"/>
    <s v="C29885"/>
    <n v="29885"/>
    <s v="Printer"/>
    <x v="4"/>
    <n v="3"/>
    <n v="189.44"/>
    <n v="189.44"/>
    <s v="725 Main St"/>
    <s v="725"/>
    <s v="Main St"/>
    <s v="Cash"/>
    <x v="4"/>
    <s v="Pending"/>
    <x v="4"/>
    <s v="TRK62067865"/>
    <s v="62067865"/>
    <n v="4"/>
    <s v="FREESHIP"/>
    <x v="1"/>
    <x v="0"/>
    <s v="Email"/>
    <x v="2"/>
    <n v="568.31999999999994"/>
    <n v="568.31999999999994"/>
    <n v="568.31999999999994"/>
    <s v="Customer_1196"/>
    <x v="0"/>
    <n v="60"/>
    <x v="0"/>
    <x v="0"/>
    <n v="0"/>
    <n v="0"/>
    <n v="132.608"/>
    <n v="397.82400000000001"/>
    <n v="568.31999999999994"/>
    <n v="170.49599999999992"/>
    <n v="1.4285714285714284"/>
  </r>
  <r>
    <x v="1195"/>
    <n v="201195"/>
    <d v="2024-06-20T00:00:00"/>
    <d v="2024-06-20T00:00:00"/>
    <n v="2024"/>
    <x v="5"/>
    <s v="Thursday"/>
    <s v="C21126"/>
    <n v="21126"/>
    <s v="Desk"/>
    <x v="6"/>
    <n v="1"/>
    <n v="107.04"/>
    <n v="107.04"/>
    <s v="392 Main St"/>
    <s v="392"/>
    <s v="Main St"/>
    <s v="Credit Card"/>
    <x v="2"/>
    <s v="Cancelled"/>
    <x v="1"/>
    <s v="TRK38009181"/>
    <s v="38009181"/>
    <n v="6"/>
    <s v="FREESHIP"/>
    <x v="1"/>
    <x v="0"/>
    <s v="Google"/>
    <x v="4"/>
    <n v="107.04"/>
    <n v="107.04"/>
    <n v="107.04"/>
    <s v="Customer_1197"/>
    <x v="0"/>
    <n v="38"/>
    <x v="1"/>
    <x v="1"/>
    <n v="0"/>
    <n v="0"/>
    <n v="74.927999999999997"/>
    <n v="74.927999999999997"/>
    <n v="107.04"/>
    <n v="32.112000000000009"/>
    <n v="1.4285714285714286"/>
  </r>
  <r>
    <x v="1196"/>
    <n v="201196"/>
    <d v="2024-03-04T00:00:00"/>
    <d v="2024-03-04T00:00:00"/>
    <n v="2024"/>
    <x v="9"/>
    <s v="Monday"/>
    <s v="C20095"/>
    <n v="20095"/>
    <s v="Monitor"/>
    <x v="0"/>
    <n v="2"/>
    <n v="662.53"/>
    <n v="662.53"/>
    <s v="778 Main St"/>
    <s v="778"/>
    <s v="Main St"/>
    <s v="Online"/>
    <x v="1"/>
    <s v="Cancelled"/>
    <x v="1"/>
    <s v="TRK69207593"/>
    <s v="69207593"/>
    <n v="5"/>
    <m/>
    <x v="2"/>
    <x v="1"/>
    <s v="Facebook"/>
    <x v="3"/>
    <n v="1325.06"/>
    <n v="1325.06"/>
    <n v="1325.06"/>
    <s v="Customer_1198"/>
    <x v="0"/>
    <n v="58"/>
    <x v="5"/>
    <x v="0"/>
    <n v="0"/>
    <n v="0"/>
    <n v="463.77099999999996"/>
    <n v="927.54199999999992"/>
    <n v="1325.06"/>
    <n v="397.51800000000003"/>
    <n v="1.4285714285714286"/>
  </r>
  <r>
    <x v="1197"/>
    <n v="201197"/>
    <d v="2023-07-13T00:00:00"/>
    <d v="2023-07-13T00:00:00"/>
    <n v="2023"/>
    <x v="10"/>
    <s v="Thursday"/>
    <s v="C79674"/>
    <n v="79674"/>
    <s v="Tablet"/>
    <x v="2"/>
    <n v="2"/>
    <n v="436.84"/>
    <n v="436.84"/>
    <s v="275 Main St"/>
    <s v="275"/>
    <s v="Main St"/>
    <s v="Online"/>
    <x v="1"/>
    <s v="Delivered"/>
    <x v="3"/>
    <s v="TRK88039356"/>
    <s v="88039356"/>
    <n v="2"/>
    <s v="FREESHIP"/>
    <x v="1"/>
    <x v="0"/>
    <s v="Instagram"/>
    <x v="0"/>
    <n v="873.68"/>
    <n v="873.68"/>
    <n v="873.68"/>
    <s v="Customer_1199"/>
    <x v="1"/>
    <n v="28"/>
    <x v="4"/>
    <x v="0"/>
    <n v="0"/>
    <n v="0"/>
    <n v="305.78799999999995"/>
    <n v="611.57599999999991"/>
    <n v="873.68"/>
    <n v="262.10400000000004"/>
    <n v="1.4285714285714286"/>
  </r>
  <r>
    <x v="1198"/>
    <n v="201198"/>
    <d v="2024-08-22T00:00:00"/>
    <d v="2024-08-22T00:00:00"/>
    <n v="2024"/>
    <x v="1"/>
    <s v="Thursday"/>
    <s v="C64753"/>
    <n v="64753"/>
    <s v="Chair"/>
    <x v="3"/>
    <n v="4"/>
    <n v="262.52"/>
    <n v="262.52"/>
    <s v="509 Main St"/>
    <s v="509"/>
    <s v="Main St"/>
    <s v="Debit Card"/>
    <x v="0"/>
    <s v="Cancelled"/>
    <x v="1"/>
    <s v="TRK71683331"/>
    <s v="71683331"/>
    <n v="4"/>
    <s v="WINTER15"/>
    <x v="3"/>
    <x v="0"/>
    <s v="Instagram"/>
    <x v="0"/>
    <n v="1050.08"/>
    <n v="1050.08"/>
    <n v="1050.08"/>
    <s v="Customer_1200"/>
    <x v="0"/>
    <n v="22"/>
    <x v="2"/>
    <x v="1"/>
    <n v="0.15"/>
    <n v="157.51199999999997"/>
    <n v="183.76399999999998"/>
    <n v="735.05599999999993"/>
    <n v="892.56799999999998"/>
    <n v="157.51200000000006"/>
    <n v="1.2142857142857144"/>
  </r>
  <r>
    <x v="1199"/>
    <n v="201199"/>
    <d v="2023-06-11T00:00:00"/>
    <d v="2023-06-11T00:00:00"/>
    <n v="2023"/>
    <x v="5"/>
    <s v="Sunday"/>
    <s v="C57502"/>
    <n v="57502"/>
    <s v="Tablet"/>
    <x v="2"/>
    <n v="4"/>
    <n v="560.58000000000004"/>
    <n v="560.58000000000004"/>
    <s v="201 Main St"/>
    <s v="201"/>
    <s v="Main St"/>
    <s v="Gift Card"/>
    <x v="3"/>
    <s v="Returned"/>
    <x v="2"/>
    <s v="TRK51116746"/>
    <s v="51116746"/>
    <n v="6"/>
    <s v="SAVE10"/>
    <x v="0"/>
    <x v="0"/>
    <s v="Referral"/>
    <x v="1"/>
    <n v="2242.3200000000002"/>
    <n v="2242.3200000000002"/>
    <n v="2242.3200000000002"/>
    <s v="Customer_1201"/>
    <x v="0"/>
    <n v="36"/>
    <x v="4"/>
    <x v="0"/>
    <n v="0.1"/>
    <n v="224.23200000000003"/>
    <n v="392.40600000000001"/>
    <n v="1569.624"/>
    <n v="2018.0880000000002"/>
    <n v="448.46400000000017"/>
    <n v="1.28571428571428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1F8576-B522-4D54-9805-D7FFEAA3A60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9:B192" firstHeaderRow="1" firstDataRow="1" firstDataCol="1"/>
  <pivotFields count="4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items count="6">
        <item x="2"/>
        <item x="3"/>
        <item x="4"/>
        <item x="0"/>
        <item x="1"/>
        <item t="default"/>
      </items>
    </pivotField>
    <pivotField showAll="0"/>
    <pivotField numFmtId="165" showAll="0"/>
    <pivotField numFmtId="165" showAll="0"/>
    <pivotField showAll="0"/>
    <pivotField axis="axisRow"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33"/>
  </rowFields>
  <rowItems count="3">
    <i>
      <x/>
    </i>
    <i>
      <x v="1"/>
    </i>
    <i t="grand">
      <x/>
    </i>
  </rowItems>
  <colItems count="1">
    <i/>
  </colItems>
  <dataFields count="1">
    <dataField name="Count of Order_ID" fld="1" subtotal="count" baseField="18" baseItem="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3" count="1" selected="0">
            <x v="0"/>
          </reference>
        </references>
      </pivotArea>
    </chartFormat>
    <chartFormat chart="13" format="6">
      <pivotArea type="data" outline="0" fieldPosition="0">
        <references count="2">
          <reference field="4294967294" count="1" selected="0">
            <x v="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521AE-4BA9-4EA7-BFF5-10A48EF89E9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6:B204" firstHeaderRow="1" firstDataRow="1" firstDataCol="1"/>
  <pivotFields count="4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numFmtId="165"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10"/>
  </rowFields>
  <rowItems count="8">
    <i>
      <x/>
    </i>
    <i>
      <x v="5"/>
    </i>
    <i>
      <x v="2"/>
    </i>
    <i>
      <x v="1"/>
    </i>
    <i>
      <x v="6"/>
    </i>
    <i>
      <x v="3"/>
    </i>
    <i>
      <x v="4"/>
    </i>
    <i t="grand">
      <x/>
    </i>
  </rowItems>
  <colItems count="1">
    <i/>
  </colItems>
  <dataFields count="1">
    <dataField name="Sum of Quantity"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4651B-3AAB-4C7B-ADB5-7D78D5FFC6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8:B71"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dataField="1" numFmtId="165" showAll="0"/>
    <pivotField showAll="0"/>
    <pivotField axis="axisRow" showAll="0" sortType="descending">
      <items count="4">
        <item x="1"/>
        <item x="0"/>
        <item m="1" x="2"/>
        <item t="default"/>
      </items>
      <autoSortScope>
        <pivotArea dataOnly="0" outline="0" fieldPosition="0">
          <references count="1">
            <reference field="4294967294" count="1" selected="0">
              <x v="0"/>
            </reference>
          </references>
        </pivotArea>
      </autoSortScope>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33"/>
  </rowFields>
  <rowItems count="3">
    <i>
      <x v="1"/>
    </i>
    <i>
      <x/>
    </i>
    <i t="grand">
      <x/>
    </i>
  </rowItems>
  <colItems count="1">
    <i/>
  </colItems>
  <dataFields count="1">
    <dataField name="Sum of Revenue" fld="31" baseField="0" baseItem="0" numFmtId="165"/>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3" count="1" selected="0">
            <x v="1"/>
          </reference>
        </references>
      </pivotArea>
    </chartFormat>
    <chartFormat chart="2" format="6">
      <pivotArea type="data" outline="0" fieldPosition="0">
        <references count="2">
          <reference field="4294967294" count="1" selected="0">
            <x v="0"/>
          </reference>
          <reference field="3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CE6EE9-B78C-4137-A9EF-049A7EAE6E0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5:B118" firstHeaderRow="1" firstDataRow="1" firstDataCol="1"/>
  <pivotFields count="44">
    <pivotField showAll="0"/>
    <pivotField showAll="0"/>
    <pivotField numFmtId="164" showAll="0"/>
    <pivotField numFmtId="14" showAll="0"/>
    <pivotField showAll="0"/>
    <pivotField axis="axisRow"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numFmtId="9" showAll="0"/>
  </pivotFields>
  <rowFields count="1">
    <field x="5"/>
  </rowFields>
  <rowItems count="13">
    <i>
      <x/>
    </i>
    <i>
      <x v="1"/>
    </i>
    <i>
      <x v="2"/>
    </i>
    <i>
      <x v="3"/>
    </i>
    <i>
      <x v="4"/>
    </i>
    <i>
      <x v="5"/>
    </i>
    <i>
      <x v="6"/>
    </i>
    <i>
      <x v="7"/>
    </i>
    <i>
      <x v="8"/>
    </i>
    <i>
      <x v="9"/>
    </i>
    <i>
      <x v="10"/>
    </i>
    <i>
      <x v="11"/>
    </i>
    <i t="grand">
      <x/>
    </i>
  </rowItems>
  <colItems count="1">
    <i/>
  </colItems>
  <dataFields count="1">
    <dataField name="Sum of Profit" fld="42"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4042EA-707E-4595-B1CB-DFBDC91EC5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2:B35"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dataField="1" numFmtId="165" showAll="0"/>
    <pivotField numFmtId="165" showAll="0"/>
    <pivotField numFmtId="9" showAll="0"/>
  </pivotFields>
  <rowFields count="1">
    <field x="36"/>
  </rowFields>
  <rowItems count="3">
    <i>
      <x/>
    </i>
    <i>
      <x v="1"/>
    </i>
    <i t="grand">
      <x/>
    </i>
  </rowItems>
  <colItems count="1">
    <i/>
  </colItems>
  <dataFields count="1">
    <dataField name="Sum of  Net Revenue" fld="41" baseField="0" baseItem="0" numFmtId="165"/>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6" count="1" selected="0">
            <x v="0"/>
          </reference>
        </references>
      </pivotArea>
    </chartFormat>
    <chartFormat chart="13" format="6">
      <pivotArea type="data" outline="0" fieldPosition="0">
        <references count="2">
          <reference field="4294967294" count="1" selected="0">
            <x v="0"/>
          </reference>
          <reference field="3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874B29-18E0-4D1D-AC21-5A5C5DC3C0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9:B54"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3"/>
        <item x="4"/>
        <item x="0"/>
        <item x="1"/>
        <item t="default"/>
      </items>
    </pivotField>
    <pivotField showAll="0"/>
    <pivotField numFmtId="165" showAll="0"/>
    <pivotField dataField="1"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25"/>
  </rowFields>
  <rowItems count="5">
    <i>
      <x/>
    </i>
    <i>
      <x v="1"/>
    </i>
    <i>
      <x v="2"/>
    </i>
    <i>
      <x v="3"/>
    </i>
    <i t="grand">
      <x/>
    </i>
  </rowItems>
  <colItems count="1">
    <i/>
  </colItems>
  <dataFields count="1">
    <dataField name="Sum of Revenue" fld="31" baseField="0" baseItem="0" numFmtId="165"/>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FF90BA-CC12-42D3-AFDA-C6E352D765A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9:B175" firstHeaderRow="1" firstDataRow="1" firstDataCol="1"/>
  <pivotFields count="4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18"/>
  </rowFields>
  <rowItems count="6">
    <i>
      <x v="4"/>
    </i>
    <i>
      <x/>
    </i>
    <i>
      <x v="1"/>
    </i>
    <i>
      <x v="2"/>
    </i>
    <i>
      <x v="3"/>
    </i>
    <i t="grand">
      <x/>
    </i>
  </rowItems>
  <colItems count="1">
    <i/>
  </colItems>
  <dataFields count="1">
    <dataField name="Count of Order_ID" fld="1" subtotal="count" baseField="18"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DAC5B9-E6B9-477A-B4B7-9D2E69D292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44">
    <pivotField showAll="0"/>
    <pivotField showAll="0"/>
    <pivotField numFmtId="164" showAll="0"/>
    <pivotField numFmtId="14" showAll="0"/>
    <pivotField showAll="0"/>
    <pivotField axis="axisRow"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dataField="1" numFmtId="165" showAll="0"/>
    <pivotField numFmtId="165" showAll="0"/>
    <pivotField numFmtId="9" showAll="0"/>
  </pivotFields>
  <rowFields count="1">
    <field x="5"/>
  </rowFields>
  <rowItems count="13">
    <i>
      <x/>
    </i>
    <i>
      <x v="1"/>
    </i>
    <i>
      <x v="2"/>
    </i>
    <i>
      <x v="3"/>
    </i>
    <i>
      <x v="4"/>
    </i>
    <i>
      <x v="5"/>
    </i>
    <i>
      <x v="6"/>
    </i>
    <i>
      <x v="7"/>
    </i>
    <i>
      <x v="8"/>
    </i>
    <i>
      <x v="9"/>
    </i>
    <i>
      <x v="10"/>
    </i>
    <i>
      <x v="11"/>
    </i>
    <i t="grand">
      <x/>
    </i>
  </rowItems>
  <colItems count="1">
    <i/>
  </colItems>
  <dataFields count="1">
    <dataField name="Sum of  Net Revenue" fld="41"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14F84D-5982-4E83-AC08-592F31975C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9:B45" firstHeaderRow="1" firstDataRow="1" firstDataCol="1"/>
  <pivotFields count="44">
    <pivotField showAll="0"/>
    <pivotField dataField="1" showAll="0"/>
    <pivotField numFmtId="164" showAll="0"/>
    <pivotField numFmtId="14" showAll="0"/>
    <pivotField showAll="0"/>
    <pivotField showAll="0"/>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20"/>
  </rowFields>
  <rowItems count="6">
    <i>
      <x/>
    </i>
    <i>
      <x v="3"/>
    </i>
    <i>
      <x v="2"/>
    </i>
    <i>
      <x v="4"/>
    </i>
    <i>
      <x v="1"/>
    </i>
    <i t="grand">
      <x/>
    </i>
  </rowItems>
  <colItems count="1">
    <i/>
  </colItems>
  <dataFields count="1">
    <dataField name="Count of Order_ID" fld="1" subtotal="count" baseField="20" baseItem="0"/>
  </dataFields>
  <chartFormats count="2">
    <chartFormat chart="2"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DA7581-C308-4F6A-8569-5CC634DBD3C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9:B185" firstHeaderRow="1" firstDataRow="1" firstDataCol="1"/>
  <pivotFields count="4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axis="axisRow"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28"/>
  </rowFields>
  <rowItems count="6">
    <i>
      <x/>
    </i>
    <i>
      <x v="1"/>
    </i>
    <i>
      <x v="2"/>
    </i>
    <i>
      <x v="3"/>
    </i>
    <i>
      <x v="4"/>
    </i>
    <i t="grand">
      <x/>
    </i>
  </rowItems>
  <colItems count="1">
    <i/>
  </colItems>
  <dataFields count="1">
    <dataField name="Count of Order_ID" fld="1" subtotal="count" baseField="1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B2A430-68F1-4AE5-B63E-72DDE896919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6:B94"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numFmtId="9" showAll="0"/>
  </pivotFields>
  <rowFields count="1">
    <field x="10"/>
  </rowFields>
  <rowItems count="8">
    <i>
      <x/>
    </i>
    <i>
      <x v="5"/>
    </i>
    <i>
      <x v="2"/>
    </i>
    <i>
      <x v="6"/>
    </i>
    <i>
      <x v="1"/>
    </i>
    <i>
      <x v="3"/>
    </i>
    <i>
      <x v="4"/>
    </i>
    <i t="grand">
      <x/>
    </i>
  </rowItems>
  <colItems count="1">
    <i/>
  </colItems>
  <dataFields count="1">
    <dataField name="Sum of Profit" fld="4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73D194-7005-4B82-B953-7E6E02FCC3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5:B82"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dataField="1" numFmtId="165" showAll="0"/>
    <pivotField showAll="0"/>
    <pivotField showAll="0">
      <items count="4">
        <item x="1"/>
        <item x="0"/>
        <item m="1" x="2"/>
        <item t="default"/>
      </items>
    </pivotField>
    <pivotField showAll="0"/>
    <pivotField axis="axisRow" showAll="0" sortType="descending">
      <items count="7">
        <item x="1"/>
        <item x="2"/>
        <item x="4"/>
        <item x="0"/>
        <item x="5"/>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35"/>
  </rowFields>
  <rowItems count="7">
    <i>
      <x v="3"/>
    </i>
    <i>
      <x v="2"/>
    </i>
    <i>
      <x v="5"/>
    </i>
    <i>
      <x/>
    </i>
    <i>
      <x v="4"/>
    </i>
    <i>
      <x v="1"/>
    </i>
    <i t="grand">
      <x/>
    </i>
  </rowItems>
  <colItems count="1">
    <i/>
  </colItems>
  <dataFields count="1">
    <dataField name="Sum of Revenue" fld="31"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62E657-B2A3-499D-963D-835865ACA9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8:B64"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numFmtId="165" showAll="0"/>
    <pivotField numFmtId="9" showAll="0"/>
  </pivotFields>
  <rowFields count="1">
    <field x="28"/>
  </rowFields>
  <rowItems count="6">
    <i>
      <x v="3"/>
    </i>
    <i>
      <x/>
    </i>
    <i>
      <x v="2"/>
    </i>
    <i>
      <x v="1"/>
    </i>
    <i>
      <x v="4"/>
    </i>
    <i t="grand">
      <x/>
    </i>
  </rowItems>
  <colItems count="1">
    <i/>
  </colItems>
  <dataFields count="1">
    <dataField name="Sum of Revenue" fld="31" baseField="0" baseItem="0" numFmtId="165"/>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8" count="1" selected="0">
            <x v="3"/>
          </reference>
        </references>
      </pivotArea>
    </chartFormat>
    <chartFormat chart="5" format="9">
      <pivotArea type="data" outline="0" fieldPosition="0">
        <references count="2">
          <reference field="4294967294" count="1" selected="0">
            <x v="0"/>
          </reference>
          <reference field="28" count="1" selected="0">
            <x v="0"/>
          </reference>
        </references>
      </pivotArea>
    </chartFormat>
    <chartFormat chart="5" format="10">
      <pivotArea type="data" outline="0" fieldPosition="0">
        <references count="2">
          <reference field="4294967294" count="1" selected="0">
            <x v="0"/>
          </reference>
          <reference field="28" count="1" selected="0">
            <x v="2"/>
          </reference>
        </references>
      </pivotArea>
    </chartFormat>
    <chartFormat chart="5" format="11">
      <pivotArea type="data" outline="0" fieldPosition="0">
        <references count="2">
          <reference field="4294967294" count="1" selected="0">
            <x v="0"/>
          </reference>
          <reference field="28" count="1" selected="0">
            <x v="1"/>
          </reference>
        </references>
      </pivotArea>
    </chartFormat>
    <chartFormat chart="5" format="12">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F5D3B4-47B1-43A0-88EC-565579CF4F1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8:B214" firstHeaderRow="1" firstDataRow="1" firstDataCol="1"/>
  <pivotFields count="4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axis="axisRow" showAll="0" measureFilter="1"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dataField="1" numFmtId="165" showAll="0"/>
    <pivotField numFmtId="165" showAll="0"/>
    <pivotField numFmtId="9" showAll="0"/>
  </pivotFields>
  <rowFields count="1">
    <field x="10"/>
  </rowFields>
  <rowItems count="6">
    <i>
      <x/>
    </i>
    <i>
      <x v="5"/>
    </i>
    <i>
      <x v="2"/>
    </i>
    <i>
      <x v="6"/>
    </i>
    <i>
      <x v="3"/>
    </i>
    <i t="grand">
      <x/>
    </i>
  </rowItems>
  <colItems count="1">
    <i/>
  </colItems>
  <dataFields count="1">
    <dataField name="Sum of  Net Revenue" fld="41"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89ED78-C230-48DE-B939-98F28718EDE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8:B165" firstHeaderRow="1" firstDataRow="1" firstDataCol="1"/>
  <pivotFields count="44">
    <pivotField showAll="0"/>
    <pivotField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showAll="0"/>
    <pivotField showAll="0">
      <items count="4">
        <item x="1"/>
        <item x="0"/>
        <item m="1" x="2"/>
        <item t="default"/>
      </items>
    </pivotField>
    <pivotField showAll="0"/>
    <pivotField axis="axisRow" showAll="0" sortType="descending">
      <items count="7">
        <item x="1"/>
        <item x="2"/>
        <item x="4"/>
        <item x="0"/>
        <item x="5"/>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numFmtId="9" showAll="0"/>
  </pivotFields>
  <rowFields count="1">
    <field x="35"/>
  </rowFields>
  <rowItems count="7">
    <i>
      <x v="3"/>
    </i>
    <i>
      <x v="2"/>
    </i>
    <i>
      <x v="5"/>
    </i>
    <i>
      <x/>
    </i>
    <i>
      <x v="4"/>
    </i>
    <i>
      <x v="1"/>
    </i>
    <i t="grand">
      <x/>
    </i>
  </rowItems>
  <colItems count="1">
    <i/>
  </colItems>
  <dataFields count="1">
    <dataField name="Sum of Profit" fld="4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479165-5E8C-4C5A-B196-7EA1A24E02C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9:B134" firstHeaderRow="1" firstDataRow="1" firstDataCol="1"/>
  <pivotFields count="44">
    <pivotField showAll="0"/>
    <pivotField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numFmtId="9" showAll="0"/>
  </pivotFields>
  <rowFields count="1">
    <field x="25"/>
  </rowFields>
  <rowItems count="5">
    <i>
      <x/>
    </i>
    <i>
      <x v="1"/>
    </i>
    <i>
      <x v="2"/>
    </i>
    <i>
      <x v="3"/>
    </i>
    <i t="grand">
      <x/>
    </i>
  </rowItems>
  <colItems count="1">
    <i/>
  </colItems>
  <dataFields count="1">
    <dataField name="Sum of Profit" fld="4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ADC5867-6F7E-42F0-908B-51FFA24D37D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8:B144" firstHeaderRow="1" firstDataRow="1" firstDataCol="1"/>
  <pivotFields count="44">
    <pivotField showAll="0"/>
    <pivotField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numFmtId="9" showAll="0"/>
  </pivotFields>
  <rowFields count="1">
    <field x="28"/>
  </rowFields>
  <rowItems count="6">
    <i>
      <x v="3"/>
    </i>
    <i>
      <x/>
    </i>
    <i>
      <x v="1"/>
    </i>
    <i>
      <x v="2"/>
    </i>
    <i>
      <x v="4"/>
    </i>
    <i t="grand">
      <x/>
    </i>
  </rowItems>
  <colItems count="1">
    <i/>
  </colItems>
  <dataFields count="1">
    <dataField name="Sum of Profit" fld="4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313D3F5-98E3-4224-818A-35F428688E7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8:B101"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numFmtId="165" showAll="0"/>
    <pivotField dataField="1" numFmtId="165" showAll="0"/>
    <pivotField numFmtId="9" showAll="0"/>
  </pivotFields>
  <rowFields count="1">
    <field x="36"/>
  </rowFields>
  <rowItems count="3">
    <i>
      <x/>
    </i>
    <i>
      <x v="1"/>
    </i>
    <i t="grand">
      <x/>
    </i>
  </rowItems>
  <colItems count="1">
    <i/>
  </colItems>
  <dataFields count="1">
    <dataField name="Sum of Profit" fld="42" baseField="0" baseItem="0" numFmtId="165"/>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6" count="1" selected="0">
            <x v="0"/>
          </reference>
        </references>
      </pivotArea>
    </chartFormat>
    <chartFormat chart="2" format="6">
      <pivotArea type="data" outline="0" fieldPosition="0">
        <references count="2">
          <reference field="4294967294" count="1" selected="0">
            <x v="0"/>
          </reference>
          <reference field="3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7750085-A752-4882-B635-BF4C3CB08BA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8:B154" firstHeaderRow="1" firstDataRow="1" firstDataCol="1"/>
  <pivotFields count="44">
    <pivotField showAll="0"/>
    <pivotField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numFmtId="9" showAll="0"/>
  </pivotFields>
  <rowFields count="1">
    <field x="18"/>
  </rowFields>
  <rowItems count="6">
    <i>
      <x v="4"/>
    </i>
    <i>
      <x/>
    </i>
    <i>
      <x v="1"/>
    </i>
    <i>
      <x v="3"/>
    </i>
    <i>
      <x v="2"/>
    </i>
    <i t="grand">
      <x/>
    </i>
  </rowItems>
  <colItems count="1">
    <i/>
  </colItems>
  <dataFields count="1">
    <dataField name="Sum of Profit" fld="4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64F8EF6-5E36-4068-8D69-16DD9A06EE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0:B28" firstHeaderRow="1" firstDataRow="1" firstDataCol="1"/>
  <pivotFields count="44">
    <pivotField showAll="0"/>
    <pivotField showAll="0"/>
    <pivotField numFmtId="164" showAll="0"/>
    <pivotField numFmtId="14" showAll="0"/>
    <pivotField showAll="0"/>
    <pivotField showAll="0"/>
    <pivotField showAll="0"/>
    <pivotField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dataField="1" numFmtId="165" showAll="0"/>
    <pivotField numFmtId="165" showAll="0"/>
    <pivotField numFmtId="9" showAll="0"/>
  </pivotFields>
  <rowFields count="1">
    <field x="10"/>
  </rowFields>
  <rowItems count="8">
    <i>
      <x/>
    </i>
    <i>
      <x v="5"/>
    </i>
    <i>
      <x v="2"/>
    </i>
    <i>
      <x v="6"/>
    </i>
    <i>
      <x v="3"/>
    </i>
    <i>
      <x v="1"/>
    </i>
    <i>
      <x v="4"/>
    </i>
    <i t="grand">
      <x/>
    </i>
  </rowItems>
  <colItems count="1">
    <i/>
  </colItems>
  <dataFields count="1">
    <dataField name="Sum of  Net Revenue" fld="41" baseField="0" baseItem="0" numFmtId="165"/>
  </dataField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DC04C97-F3ED-4822-93A1-9EC70FD19DF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2:B125" firstHeaderRow="1" firstDataRow="1" firstDataCol="1"/>
  <pivotFields count="44">
    <pivotField showAll="0"/>
    <pivotField showAll="0"/>
    <pivotField numFmtId="164" showAll="0"/>
    <pivotField numFmtId="14" showAll="0"/>
    <pivotField showAll="0"/>
    <pivotField showAll="0">
      <items count="13">
        <item x="0"/>
        <item x="2"/>
        <item x="9"/>
        <item x="6"/>
        <item x="4"/>
        <item x="5"/>
        <item x="10"/>
        <item x="1"/>
        <item x="11"/>
        <item x="3"/>
        <item x="7"/>
        <item x="8"/>
        <item t="default"/>
      </items>
    </pivotField>
    <pivotField showAll="0"/>
    <pivotField showAll="0"/>
    <pivotField showAll="0"/>
    <pivotField showAll="0"/>
    <pivotField showAll="0">
      <items count="8">
        <item x="3"/>
        <item x="6"/>
        <item x="5"/>
        <item x="0"/>
        <item x="1"/>
        <item x="4"/>
        <item x="2"/>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6">
        <item x="2"/>
        <item x="3"/>
        <item x="4"/>
        <item x="0"/>
        <item x="1"/>
        <item t="default"/>
      </items>
    </pivotField>
    <pivotField showAll="0"/>
    <pivotField numFmtId="165" showAll="0"/>
    <pivotField numFmtId="165" showAll="0"/>
    <pivotField showAll="0"/>
    <pivotField showAll="0">
      <items count="4">
        <item x="1"/>
        <item x="0"/>
        <item m="1" x="2"/>
        <item t="default"/>
      </items>
    </pivotField>
    <pivotField showAll="0"/>
    <pivotField showAll="0">
      <items count="7">
        <item x="1"/>
        <item x="2"/>
        <item x="4"/>
        <item x="0"/>
        <item x="5"/>
        <item x="3"/>
        <item t="default"/>
      </items>
    </pivotField>
    <pivotField showAll="0">
      <items count="3">
        <item x="0"/>
        <item x="1"/>
        <item t="default"/>
      </items>
    </pivotField>
    <pivotField showAll="0"/>
    <pivotField numFmtId="165" showAll="0"/>
    <pivotField numFmtId="165" showAll="0"/>
    <pivotField numFmtId="165" showAll="0"/>
    <pivotField numFmtId="165" showAll="0"/>
    <pivotField dataField="1" numFmtId="165" showAll="0"/>
    <pivotField numFmtId="9" showAll="0"/>
  </pivotFields>
  <rowFields count="1">
    <field x="26"/>
  </rowFields>
  <rowItems count="3">
    <i>
      <x v="1"/>
    </i>
    <i>
      <x/>
    </i>
    <i t="grand">
      <x/>
    </i>
  </rowItems>
  <colItems count="1">
    <i/>
  </colItems>
  <dataFields count="1">
    <dataField name="Sum of Profit" fld="42" baseField="0" baseItem="0" numFmtId="165"/>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6" count="1" selected="0">
            <x v="1"/>
          </reference>
        </references>
      </pivotArea>
    </chartFormat>
    <chartFormat chart="2" format="6">
      <pivotArea type="data" outline="0" fieldPosition="0">
        <references count="2">
          <reference field="4294967294" count="1" selected="0">
            <x v="0"/>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ADB7648-877F-4832-B5AC-68CFCC4C9209}" sourceName="PRODUCTS">
  <pivotTables>
    <pivotTable tabId="7" name="PivotTable22"/>
    <pivotTable tabId="7" name="PivotTable1"/>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s>
  <data>
    <tabular pivotCacheId="1711843533">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6DFD384F-ED93-4CAE-AE48-7C9E21966978}" sourceName="Coupon_Code">
  <pivotTables>
    <pivotTable tabId="7" name="PivotTable22"/>
    <pivotTable tabId="7" name="PivotTable1"/>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s>
  <data>
    <tabular pivotCacheId="1711843533">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39F60F7F-B72B-4158-BDDE-2EB7C95E2B69}" sourceName="Referral_Source">
  <pivotTables>
    <pivotTable tabId="7" name="PivotTable22"/>
    <pivotTable tabId="7" name="PivotTable1"/>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s>
  <data>
    <tabular pivotCacheId="1711843533">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5523D2F-F07E-45A1-BF4F-5F68743D5996}" sourceName="Gender">
  <pivotTables>
    <pivotTable tabId="7" name="PivotTable22"/>
    <pivotTable tabId="7" name="PivotTable1"/>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s>
  <data>
    <tabular pivotCacheId="1711843533">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3F97DC3-0CC1-41D2-A0D7-39F821AD0A7F}" sourceName="City">
  <pivotTables>
    <pivotTable tabId="7" name="PivotTable22"/>
    <pivotTable tabId="7" name="PivotTable1"/>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s>
  <data>
    <tabular pivotCacheId="1711843533">
      <items count="6">
        <i x="1" s="1"/>
        <i x="2" s="1"/>
        <i x="4" s="1"/>
        <i x="0" s="1"/>
        <i x="5"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7EB14AC-71B0-4FED-9D03-C89B97B55913}" sourceName="Product Category">
  <pivotTables>
    <pivotTable tabId="7" name="PivotTable22"/>
    <pivotTable tabId="7" name="PivotTable1"/>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s>
  <data>
    <tabular pivotCacheId="17118435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F2355869-8F8D-4847-845F-99A67499665D}" cache="Slicer_PRODUCTS" caption="PRODUCTS" rowHeight="241300"/>
  <slicer name="Coupon_Code" xr10:uid="{671C5988-4EE3-44C0-B227-1E68E8CD5DBE}" cache="Slicer_Coupon_Code" caption="Coupon_Code" rowHeight="241300"/>
  <slicer name="Referral_Source" xr10:uid="{032420F3-FA95-404E-AA2D-5B2026036A45}" cache="Slicer_Referral_Source" caption="Referral_Source" rowHeight="241300"/>
  <slicer name="Gender" xr10:uid="{AF474C60-30D1-4DE7-A16A-2AABD6021BDD}" cache="Slicer_Gender" caption="Gender" rowHeight="241300"/>
  <slicer name="City" xr10:uid="{7FDE6C3B-E1CD-4CFE-B72E-0E5EC060AAF6}" cache="Slicer_City" caption="City" rowHeight="241300"/>
  <slicer name="Product Category" xr10:uid="{F135FE7C-1489-49F4-AB81-2641C8765FF4}" cache="Slicer_Product_Category" caption="Product Category"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N1201"/>
    </sheetView>
  </sheetViews>
  <sheetFormatPr defaultRowHeight="14.5" x14ac:dyDescent="0.35"/>
  <cols>
    <col min="1" max="1" width="10.54296875" bestFit="1" customWidth="1"/>
    <col min="2" max="2" width="10.08984375" bestFit="1" customWidth="1"/>
    <col min="7" max="7" width="13.6328125" customWidth="1"/>
    <col min="8" max="8" width="15.08984375" bestFit="1" customWidth="1"/>
    <col min="9" max="9" width="11" bestFit="1" customWidth="1"/>
    <col min="10" max="10" width="14.7265625" bestFit="1" customWidth="1"/>
    <col min="12" max="12" width="11.6328125" bestFit="1" customWidth="1"/>
    <col min="13" max="13" width="13.17968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M33" t="s">
        <v>4281</v>
      </c>
      <c r="N33">
        <v>1500.24</v>
      </c>
    </row>
    <row r="34" spans="1:14" x14ac:dyDescent="0.35">
      <c r="A34" t="s">
        <v>46</v>
      </c>
      <c r="B34" s="2">
        <v>45047</v>
      </c>
      <c r="C34" t="s">
        <v>1246</v>
      </c>
      <c r="D34" t="s">
        <v>2405</v>
      </c>
      <c r="E34">
        <v>5</v>
      </c>
      <c r="F34">
        <v>536.72</v>
      </c>
      <c r="G34" t="s">
        <v>2442</v>
      </c>
      <c r="H34" t="s">
        <v>3069</v>
      </c>
      <c r="I34" t="s">
        <v>3073</v>
      </c>
      <c r="J34" t="s">
        <v>3107</v>
      </c>
      <c r="K34">
        <v>10</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M44" t="s">
        <v>4278</v>
      </c>
      <c r="N44">
        <v>303.32</v>
      </c>
    </row>
    <row r="45" spans="1:14" x14ac:dyDescent="0.35">
      <c r="A45" t="s">
        <v>57</v>
      </c>
      <c r="B45" s="2">
        <v>45274</v>
      </c>
      <c r="C45" t="s">
        <v>1257</v>
      </c>
      <c r="D45" t="s">
        <v>2406</v>
      </c>
      <c r="E45">
        <v>3</v>
      </c>
      <c r="F45">
        <v>499.21</v>
      </c>
      <c r="G45" t="s">
        <v>2452</v>
      </c>
      <c r="H45" t="s">
        <v>3066</v>
      </c>
      <c r="I45" t="s">
        <v>3071</v>
      </c>
      <c r="J45" t="s">
        <v>3118</v>
      </c>
      <c r="K45">
        <v>8</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M75" t="s">
        <v>4281</v>
      </c>
      <c r="N75">
        <v>1733.8</v>
      </c>
    </row>
    <row r="76" spans="1:14" x14ac:dyDescent="0.35">
      <c r="A76" t="s">
        <v>88</v>
      </c>
      <c r="B76" s="2">
        <v>45101</v>
      </c>
      <c r="C76" t="s">
        <v>1288</v>
      </c>
      <c r="D76" t="s">
        <v>2404</v>
      </c>
      <c r="E76">
        <v>5</v>
      </c>
      <c r="F76">
        <v>90.87</v>
      </c>
      <c r="G76" t="s">
        <v>2478</v>
      </c>
      <c r="H76" t="s">
        <v>3069</v>
      </c>
      <c r="I76" t="s">
        <v>3074</v>
      </c>
      <c r="J76" t="s">
        <v>3149</v>
      </c>
      <c r="K76">
        <v>5</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M97" t="s">
        <v>4279</v>
      </c>
      <c r="N97">
        <v>470.04</v>
      </c>
    </row>
    <row r="98" spans="1:14" x14ac:dyDescent="0.35">
      <c r="A98" t="s">
        <v>110</v>
      </c>
      <c r="B98" s="2">
        <v>45444</v>
      </c>
      <c r="C98" t="s">
        <v>1310</v>
      </c>
      <c r="D98" t="s">
        <v>2404</v>
      </c>
      <c r="E98">
        <v>2</v>
      </c>
      <c r="F98">
        <v>232.83</v>
      </c>
      <c r="G98" t="s">
        <v>2483</v>
      </c>
      <c r="H98" t="s">
        <v>3068</v>
      </c>
      <c r="I98" t="s">
        <v>3073</v>
      </c>
      <c r="J98" t="s">
        <v>3171</v>
      </c>
      <c r="K98">
        <v>7</v>
      </c>
      <c r="M98" t="s">
        <v>4278</v>
      </c>
      <c r="N98">
        <v>465.66</v>
      </c>
    </row>
    <row r="99" spans="1:14" x14ac:dyDescent="0.35">
      <c r="A99" t="s">
        <v>111</v>
      </c>
      <c r="B99" s="2">
        <v>45678</v>
      </c>
      <c r="C99" t="s">
        <v>1311</v>
      </c>
      <c r="D99" t="s">
        <v>2405</v>
      </c>
      <c r="E99">
        <v>5</v>
      </c>
      <c r="F99">
        <v>619.52</v>
      </c>
      <c r="G99" t="s">
        <v>2500</v>
      </c>
      <c r="H99" t="s">
        <v>3065</v>
      </c>
      <c r="I99" t="s">
        <v>3074</v>
      </c>
      <c r="J99" t="s">
        <v>3172</v>
      </c>
      <c r="K99">
        <v>9</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7F43-C04B-4E5F-A0AA-97B8461D09D4}">
  <dimension ref="A1:E1201"/>
  <sheetViews>
    <sheetView workbookViewId="0">
      <selection activeCell="C1" sqref="C1"/>
    </sheetView>
  </sheetViews>
  <sheetFormatPr defaultRowHeight="14.5" x14ac:dyDescent="0.35"/>
  <cols>
    <col min="1" max="1" width="10.7265625" bestFit="1" customWidth="1"/>
    <col min="2" max="2" width="14.36328125" bestFit="1" customWidth="1"/>
    <col min="5" max="5" width="13.7265625" customWidth="1"/>
  </cols>
  <sheetData>
    <row r="1" spans="1:5" x14ac:dyDescent="0.35">
      <c r="A1" s="8" t="s">
        <v>4288</v>
      </c>
      <c r="B1" s="8" t="s">
        <v>4301</v>
      </c>
      <c r="C1" s="8" t="s">
        <v>4302</v>
      </c>
      <c r="D1" s="8" t="s">
        <v>4312</v>
      </c>
      <c r="E1" s="8" t="s">
        <v>4311</v>
      </c>
    </row>
    <row r="2" spans="1:5" x14ac:dyDescent="0.35">
      <c r="A2" t="s">
        <v>1214</v>
      </c>
      <c r="B2" t="str">
        <f t="shared" ref="B2:B65" si="0">"Customer_" &amp; ROW()</f>
        <v>Customer_2</v>
      </c>
      <c r="C2" t="s">
        <v>4304</v>
      </c>
      <c r="D2">
        <v>40</v>
      </c>
      <c r="E2" t="s">
        <v>4309</v>
      </c>
    </row>
    <row r="3" spans="1:5" x14ac:dyDescent="0.35">
      <c r="A3" t="s">
        <v>1215</v>
      </c>
      <c r="B3" t="str">
        <f t="shared" si="0"/>
        <v>Customer_3</v>
      </c>
      <c r="C3" t="s">
        <v>4306</v>
      </c>
      <c r="D3">
        <v>44</v>
      </c>
      <c r="E3" t="s">
        <v>4308</v>
      </c>
    </row>
    <row r="4" spans="1:5" x14ac:dyDescent="0.35">
      <c r="A4" t="s">
        <v>1216</v>
      </c>
      <c r="B4" t="str">
        <f t="shared" si="0"/>
        <v>Customer_4</v>
      </c>
      <c r="C4" t="s">
        <v>4306</v>
      </c>
      <c r="D4">
        <v>25</v>
      </c>
      <c r="E4" t="s">
        <v>4308</v>
      </c>
    </row>
    <row r="5" spans="1:5" x14ac:dyDescent="0.35">
      <c r="A5" t="s">
        <v>1217</v>
      </c>
      <c r="B5" t="str">
        <f t="shared" si="0"/>
        <v>Customer_5</v>
      </c>
      <c r="C5" t="s">
        <v>4306</v>
      </c>
      <c r="D5">
        <v>46</v>
      </c>
      <c r="E5" t="s">
        <v>4305</v>
      </c>
    </row>
    <row r="6" spans="1:5" x14ac:dyDescent="0.35">
      <c r="A6" t="s">
        <v>1218</v>
      </c>
      <c r="B6" t="str">
        <f t="shared" si="0"/>
        <v>Customer_6</v>
      </c>
      <c r="C6" t="s">
        <v>4304</v>
      </c>
      <c r="D6">
        <v>55</v>
      </c>
      <c r="E6" t="s">
        <v>4308</v>
      </c>
    </row>
    <row r="7" spans="1:5" x14ac:dyDescent="0.35">
      <c r="A7" t="s">
        <v>1219</v>
      </c>
      <c r="B7" t="str">
        <f t="shared" si="0"/>
        <v>Customer_7</v>
      </c>
      <c r="C7" t="s">
        <v>4306</v>
      </c>
      <c r="D7">
        <v>18</v>
      </c>
      <c r="E7" t="s">
        <v>4310</v>
      </c>
    </row>
    <row r="8" spans="1:5" x14ac:dyDescent="0.35">
      <c r="A8" t="s">
        <v>1220</v>
      </c>
      <c r="B8" t="str">
        <f t="shared" si="0"/>
        <v>Customer_8</v>
      </c>
      <c r="C8" t="s">
        <v>4306</v>
      </c>
      <c r="D8">
        <v>33</v>
      </c>
      <c r="E8" t="s">
        <v>4303</v>
      </c>
    </row>
    <row r="9" spans="1:5" x14ac:dyDescent="0.35">
      <c r="A9" t="s">
        <v>1221</v>
      </c>
      <c r="B9" t="str">
        <f t="shared" si="0"/>
        <v>Customer_9</v>
      </c>
      <c r="C9" t="s">
        <v>4306</v>
      </c>
      <c r="D9">
        <v>59</v>
      </c>
      <c r="E9" t="s">
        <v>4307</v>
      </c>
    </row>
    <row r="10" spans="1:5" x14ac:dyDescent="0.35">
      <c r="A10" t="s">
        <v>1222</v>
      </c>
      <c r="B10" t="str">
        <f t="shared" si="0"/>
        <v>Customer_10</v>
      </c>
      <c r="C10" t="s">
        <v>4304</v>
      </c>
      <c r="D10">
        <v>41</v>
      </c>
      <c r="E10" t="s">
        <v>4310</v>
      </c>
    </row>
    <row r="11" spans="1:5" x14ac:dyDescent="0.35">
      <c r="A11" t="s">
        <v>1223</v>
      </c>
      <c r="B11" t="str">
        <f t="shared" si="0"/>
        <v>Customer_11</v>
      </c>
      <c r="C11" t="s">
        <v>4306</v>
      </c>
      <c r="D11">
        <v>56</v>
      </c>
      <c r="E11" t="s">
        <v>4303</v>
      </c>
    </row>
    <row r="12" spans="1:5" x14ac:dyDescent="0.35">
      <c r="A12" t="s">
        <v>1224</v>
      </c>
      <c r="B12" t="str">
        <f t="shared" si="0"/>
        <v>Customer_12</v>
      </c>
      <c r="C12" t="s">
        <v>4306</v>
      </c>
      <c r="D12">
        <v>21</v>
      </c>
      <c r="E12" t="s">
        <v>4303</v>
      </c>
    </row>
    <row r="13" spans="1:5" x14ac:dyDescent="0.35">
      <c r="A13" t="s">
        <v>1225</v>
      </c>
      <c r="B13" t="str">
        <f t="shared" si="0"/>
        <v>Customer_13</v>
      </c>
      <c r="C13" t="s">
        <v>4306</v>
      </c>
      <c r="D13">
        <v>19</v>
      </c>
      <c r="E13" t="s">
        <v>4309</v>
      </c>
    </row>
    <row r="14" spans="1:5" x14ac:dyDescent="0.35">
      <c r="A14" t="s">
        <v>1226</v>
      </c>
      <c r="B14" t="str">
        <f t="shared" si="0"/>
        <v>Customer_14</v>
      </c>
      <c r="C14" t="s">
        <v>4306</v>
      </c>
      <c r="D14">
        <v>27</v>
      </c>
      <c r="E14" t="s">
        <v>4305</v>
      </c>
    </row>
    <row r="15" spans="1:5" x14ac:dyDescent="0.35">
      <c r="A15" t="s">
        <v>1227</v>
      </c>
      <c r="B15" t="str">
        <f t="shared" si="0"/>
        <v>Customer_15</v>
      </c>
      <c r="C15" t="s">
        <v>4306</v>
      </c>
      <c r="D15">
        <v>40</v>
      </c>
      <c r="E15" t="s">
        <v>4305</v>
      </c>
    </row>
    <row r="16" spans="1:5" x14ac:dyDescent="0.35">
      <c r="A16" t="s">
        <v>1228</v>
      </c>
      <c r="B16" t="str">
        <f t="shared" si="0"/>
        <v>Customer_16</v>
      </c>
      <c r="C16" t="s">
        <v>4304</v>
      </c>
      <c r="D16">
        <v>19</v>
      </c>
      <c r="E16" t="s">
        <v>4307</v>
      </c>
    </row>
    <row r="17" spans="1:5" x14ac:dyDescent="0.35">
      <c r="A17" t="s">
        <v>1229</v>
      </c>
      <c r="B17" t="str">
        <f t="shared" si="0"/>
        <v>Customer_17</v>
      </c>
      <c r="C17" t="s">
        <v>4306</v>
      </c>
      <c r="D17">
        <v>38</v>
      </c>
      <c r="E17" t="s">
        <v>4303</v>
      </c>
    </row>
    <row r="18" spans="1:5" x14ac:dyDescent="0.35">
      <c r="A18" t="s">
        <v>1230</v>
      </c>
      <c r="B18" t="str">
        <f t="shared" si="0"/>
        <v>Customer_18</v>
      </c>
      <c r="C18" t="s">
        <v>4304</v>
      </c>
      <c r="D18">
        <v>51</v>
      </c>
      <c r="E18" t="s">
        <v>4307</v>
      </c>
    </row>
    <row r="19" spans="1:5" x14ac:dyDescent="0.35">
      <c r="A19" t="s">
        <v>1231</v>
      </c>
      <c r="B19" t="str">
        <f t="shared" si="0"/>
        <v>Customer_19</v>
      </c>
      <c r="C19" t="s">
        <v>4304</v>
      </c>
      <c r="D19">
        <v>37</v>
      </c>
      <c r="E19" t="s">
        <v>4307</v>
      </c>
    </row>
    <row r="20" spans="1:5" x14ac:dyDescent="0.35">
      <c r="A20" t="s">
        <v>1232</v>
      </c>
      <c r="B20" t="str">
        <f t="shared" si="0"/>
        <v>Customer_20</v>
      </c>
      <c r="C20" t="s">
        <v>4306</v>
      </c>
      <c r="D20">
        <v>25</v>
      </c>
      <c r="E20" t="s">
        <v>4307</v>
      </c>
    </row>
    <row r="21" spans="1:5" x14ac:dyDescent="0.35">
      <c r="A21" t="s">
        <v>1233</v>
      </c>
      <c r="B21" t="str">
        <f t="shared" si="0"/>
        <v>Customer_21</v>
      </c>
      <c r="C21" t="s">
        <v>4306</v>
      </c>
      <c r="D21">
        <v>57</v>
      </c>
      <c r="E21" t="s">
        <v>4308</v>
      </c>
    </row>
    <row r="22" spans="1:5" x14ac:dyDescent="0.35">
      <c r="A22" t="s">
        <v>1234</v>
      </c>
      <c r="B22" t="str">
        <f t="shared" si="0"/>
        <v>Customer_22</v>
      </c>
      <c r="C22" t="s">
        <v>4306</v>
      </c>
      <c r="D22">
        <v>30</v>
      </c>
      <c r="E22" t="s">
        <v>4307</v>
      </c>
    </row>
    <row r="23" spans="1:5" x14ac:dyDescent="0.35">
      <c r="A23" t="s">
        <v>1235</v>
      </c>
      <c r="B23" t="str">
        <f t="shared" si="0"/>
        <v>Customer_23</v>
      </c>
      <c r="C23" t="s">
        <v>4304</v>
      </c>
      <c r="D23">
        <v>57</v>
      </c>
      <c r="E23" t="s">
        <v>4305</v>
      </c>
    </row>
    <row r="24" spans="1:5" x14ac:dyDescent="0.35">
      <c r="A24" t="s">
        <v>1236</v>
      </c>
      <c r="B24" t="str">
        <f t="shared" si="0"/>
        <v>Customer_24</v>
      </c>
      <c r="C24" t="s">
        <v>4304</v>
      </c>
      <c r="D24">
        <v>38</v>
      </c>
      <c r="E24" t="s">
        <v>4305</v>
      </c>
    </row>
    <row r="25" spans="1:5" x14ac:dyDescent="0.35">
      <c r="A25" t="s">
        <v>1237</v>
      </c>
      <c r="B25" t="str">
        <f t="shared" si="0"/>
        <v>Customer_25</v>
      </c>
      <c r="C25" t="s">
        <v>4304</v>
      </c>
      <c r="D25">
        <v>39</v>
      </c>
      <c r="E25" t="s">
        <v>4308</v>
      </c>
    </row>
    <row r="26" spans="1:5" x14ac:dyDescent="0.35">
      <c r="A26" t="s">
        <v>1238</v>
      </c>
      <c r="B26" t="str">
        <f t="shared" si="0"/>
        <v>Customer_26</v>
      </c>
      <c r="C26" t="s">
        <v>4304</v>
      </c>
      <c r="D26">
        <v>51</v>
      </c>
      <c r="E26" t="s">
        <v>4303</v>
      </c>
    </row>
    <row r="27" spans="1:5" x14ac:dyDescent="0.35">
      <c r="A27" t="s">
        <v>1239</v>
      </c>
      <c r="B27" t="str">
        <f t="shared" si="0"/>
        <v>Customer_27</v>
      </c>
      <c r="C27" t="s">
        <v>4306</v>
      </c>
      <c r="D27">
        <v>41</v>
      </c>
      <c r="E27" t="s">
        <v>4310</v>
      </c>
    </row>
    <row r="28" spans="1:5" x14ac:dyDescent="0.35">
      <c r="A28" t="s">
        <v>1240</v>
      </c>
      <c r="B28" t="str">
        <f t="shared" si="0"/>
        <v>Customer_28</v>
      </c>
      <c r="C28" t="s">
        <v>4306</v>
      </c>
      <c r="D28">
        <v>53</v>
      </c>
      <c r="E28" t="s">
        <v>4308</v>
      </c>
    </row>
    <row r="29" spans="1:5" x14ac:dyDescent="0.35">
      <c r="A29" t="s">
        <v>1241</v>
      </c>
      <c r="B29" t="str">
        <f t="shared" si="0"/>
        <v>Customer_29</v>
      </c>
      <c r="C29" t="s">
        <v>4306</v>
      </c>
      <c r="D29">
        <v>23</v>
      </c>
      <c r="E29" t="s">
        <v>4310</v>
      </c>
    </row>
    <row r="30" spans="1:5" x14ac:dyDescent="0.35">
      <c r="A30" t="s">
        <v>1242</v>
      </c>
      <c r="B30" t="str">
        <f t="shared" si="0"/>
        <v>Customer_30</v>
      </c>
      <c r="C30" t="s">
        <v>4306</v>
      </c>
      <c r="D30">
        <v>49</v>
      </c>
      <c r="E30" t="s">
        <v>4308</v>
      </c>
    </row>
    <row r="31" spans="1:5" x14ac:dyDescent="0.35">
      <c r="A31" t="s">
        <v>1243</v>
      </c>
      <c r="B31" t="str">
        <f t="shared" si="0"/>
        <v>Customer_31</v>
      </c>
      <c r="C31" t="s">
        <v>4304</v>
      </c>
      <c r="D31">
        <v>52</v>
      </c>
      <c r="E31" t="s">
        <v>4309</v>
      </c>
    </row>
    <row r="32" spans="1:5" x14ac:dyDescent="0.35">
      <c r="A32" t="s">
        <v>1244</v>
      </c>
      <c r="B32" t="str">
        <f t="shared" si="0"/>
        <v>Customer_32</v>
      </c>
      <c r="C32" t="s">
        <v>4304</v>
      </c>
      <c r="D32">
        <v>52</v>
      </c>
      <c r="E32" t="s">
        <v>4309</v>
      </c>
    </row>
    <row r="33" spans="1:5" x14ac:dyDescent="0.35">
      <c r="A33" t="s">
        <v>1245</v>
      </c>
      <c r="B33" t="str">
        <f t="shared" si="0"/>
        <v>Customer_33</v>
      </c>
      <c r="C33" t="s">
        <v>4306</v>
      </c>
      <c r="D33">
        <v>52</v>
      </c>
      <c r="E33" t="s">
        <v>4310</v>
      </c>
    </row>
    <row r="34" spans="1:5" x14ac:dyDescent="0.35">
      <c r="A34" t="s">
        <v>1246</v>
      </c>
      <c r="B34" t="str">
        <f t="shared" si="0"/>
        <v>Customer_34</v>
      </c>
      <c r="C34" t="s">
        <v>4306</v>
      </c>
      <c r="D34">
        <v>26</v>
      </c>
      <c r="E34" t="s">
        <v>4310</v>
      </c>
    </row>
    <row r="35" spans="1:5" x14ac:dyDescent="0.35">
      <c r="A35" t="s">
        <v>1247</v>
      </c>
      <c r="B35" t="str">
        <f t="shared" si="0"/>
        <v>Customer_35</v>
      </c>
      <c r="C35" t="s">
        <v>4306</v>
      </c>
      <c r="D35">
        <v>56</v>
      </c>
      <c r="E35" t="s">
        <v>4307</v>
      </c>
    </row>
    <row r="36" spans="1:5" x14ac:dyDescent="0.35">
      <c r="A36" t="s">
        <v>1248</v>
      </c>
      <c r="B36" t="str">
        <f t="shared" si="0"/>
        <v>Customer_36</v>
      </c>
      <c r="C36" t="s">
        <v>4304</v>
      </c>
      <c r="D36">
        <v>23</v>
      </c>
      <c r="E36" t="s">
        <v>4307</v>
      </c>
    </row>
    <row r="37" spans="1:5" x14ac:dyDescent="0.35">
      <c r="A37" t="s">
        <v>1249</v>
      </c>
      <c r="B37" t="str">
        <f t="shared" si="0"/>
        <v>Customer_37</v>
      </c>
      <c r="C37" t="s">
        <v>4306</v>
      </c>
      <c r="D37">
        <v>49</v>
      </c>
      <c r="E37" t="s">
        <v>4303</v>
      </c>
    </row>
    <row r="38" spans="1:5" x14ac:dyDescent="0.35">
      <c r="A38" t="s">
        <v>1250</v>
      </c>
      <c r="B38" t="str">
        <f t="shared" si="0"/>
        <v>Customer_38</v>
      </c>
      <c r="C38" t="s">
        <v>4304</v>
      </c>
      <c r="D38">
        <v>43</v>
      </c>
      <c r="E38" t="s">
        <v>4310</v>
      </c>
    </row>
    <row r="39" spans="1:5" x14ac:dyDescent="0.35">
      <c r="A39" t="s">
        <v>1251</v>
      </c>
      <c r="B39" t="str">
        <f t="shared" si="0"/>
        <v>Customer_39</v>
      </c>
      <c r="C39" t="s">
        <v>4306</v>
      </c>
      <c r="D39">
        <v>54</v>
      </c>
      <c r="E39" t="s">
        <v>4307</v>
      </c>
    </row>
    <row r="40" spans="1:5" x14ac:dyDescent="0.35">
      <c r="A40" t="s">
        <v>1252</v>
      </c>
      <c r="B40" t="str">
        <f t="shared" si="0"/>
        <v>Customer_40</v>
      </c>
      <c r="C40" t="s">
        <v>4306</v>
      </c>
      <c r="D40">
        <v>40</v>
      </c>
      <c r="E40" t="s">
        <v>4305</v>
      </c>
    </row>
    <row r="41" spans="1:5" x14ac:dyDescent="0.35">
      <c r="A41" t="s">
        <v>1253</v>
      </c>
      <c r="B41" t="str">
        <f t="shared" si="0"/>
        <v>Customer_41</v>
      </c>
      <c r="C41" t="s">
        <v>4304</v>
      </c>
      <c r="D41">
        <v>24</v>
      </c>
      <c r="E41" t="s">
        <v>4308</v>
      </c>
    </row>
    <row r="42" spans="1:5" x14ac:dyDescent="0.35">
      <c r="A42" t="s">
        <v>1254</v>
      </c>
      <c r="B42" t="str">
        <f t="shared" si="0"/>
        <v>Customer_42</v>
      </c>
      <c r="C42" t="s">
        <v>4304</v>
      </c>
      <c r="D42">
        <v>58</v>
      </c>
      <c r="E42" t="s">
        <v>4305</v>
      </c>
    </row>
    <row r="43" spans="1:5" x14ac:dyDescent="0.35">
      <c r="A43" t="s">
        <v>1255</v>
      </c>
      <c r="B43" t="str">
        <f t="shared" si="0"/>
        <v>Customer_43</v>
      </c>
      <c r="C43" t="s">
        <v>4304</v>
      </c>
      <c r="D43">
        <v>37</v>
      </c>
      <c r="E43" t="s">
        <v>4307</v>
      </c>
    </row>
    <row r="44" spans="1:5" x14ac:dyDescent="0.35">
      <c r="A44" t="s">
        <v>1256</v>
      </c>
      <c r="B44" t="str">
        <f t="shared" si="0"/>
        <v>Customer_44</v>
      </c>
      <c r="C44" t="s">
        <v>4306</v>
      </c>
      <c r="D44">
        <v>23</v>
      </c>
      <c r="E44" t="s">
        <v>4310</v>
      </c>
    </row>
    <row r="45" spans="1:5" x14ac:dyDescent="0.35">
      <c r="A45" t="s">
        <v>1257</v>
      </c>
      <c r="B45" t="str">
        <f t="shared" si="0"/>
        <v>Customer_45</v>
      </c>
      <c r="C45" t="s">
        <v>4304</v>
      </c>
      <c r="D45">
        <v>56</v>
      </c>
      <c r="E45" t="s">
        <v>4303</v>
      </c>
    </row>
    <row r="46" spans="1:5" x14ac:dyDescent="0.35">
      <c r="A46" t="s">
        <v>1258</v>
      </c>
      <c r="B46" t="str">
        <f t="shared" si="0"/>
        <v>Customer_46</v>
      </c>
      <c r="C46" t="s">
        <v>4306</v>
      </c>
      <c r="D46">
        <v>31</v>
      </c>
      <c r="E46" t="s">
        <v>4303</v>
      </c>
    </row>
    <row r="47" spans="1:5" x14ac:dyDescent="0.35">
      <c r="A47" t="s">
        <v>1259</v>
      </c>
      <c r="B47" t="str">
        <f t="shared" si="0"/>
        <v>Customer_47</v>
      </c>
      <c r="C47" t="s">
        <v>4306</v>
      </c>
      <c r="D47">
        <v>18</v>
      </c>
      <c r="E47" t="s">
        <v>4305</v>
      </c>
    </row>
    <row r="48" spans="1:5" x14ac:dyDescent="0.35">
      <c r="A48" t="s">
        <v>1260</v>
      </c>
      <c r="B48" t="str">
        <f t="shared" si="0"/>
        <v>Customer_48</v>
      </c>
      <c r="C48" t="s">
        <v>4306</v>
      </c>
      <c r="D48">
        <v>46</v>
      </c>
      <c r="E48" t="s">
        <v>4305</v>
      </c>
    </row>
    <row r="49" spans="1:5" x14ac:dyDescent="0.35">
      <c r="A49" t="s">
        <v>1261</v>
      </c>
      <c r="B49" t="str">
        <f t="shared" si="0"/>
        <v>Customer_49</v>
      </c>
      <c r="C49" t="s">
        <v>4306</v>
      </c>
      <c r="D49">
        <v>40</v>
      </c>
      <c r="E49" t="s">
        <v>4303</v>
      </c>
    </row>
    <row r="50" spans="1:5" x14ac:dyDescent="0.35">
      <c r="A50" t="s">
        <v>1262</v>
      </c>
      <c r="B50" t="str">
        <f t="shared" si="0"/>
        <v>Customer_50</v>
      </c>
      <c r="C50" t="s">
        <v>4304</v>
      </c>
      <c r="D50">
        <v>19</v>
      </c>
      <c r="E50" t="s">
        <v>4307</v>
      </c>
    </row>
    <row r="51" spans="1:5" x14ac:dyDescent="0.35">
      <c r="A51" t="s">
        <v>1263</v>
      </c>
      <c r="B51" t="str">
        <f t="shared" si="0"/>
        <v>Customer_51</v>
      </c>
      <c r="C51" t="s">
        <v>4304</v>
      </c>
      <c r="D51">
        <v>45</v>
      </c>
      <c r="E51" t="s">
        <v>4309</v>
      </c>
    </row>
    <row r="52" spans="1:5" x14ac:dyDescent="0.35">
      <c r="A52" t="s">
        <v>1264</v>
      </c>
      <c r="B52" t="str">
        <f t="shared" si="0"/>
        <v>Customer_52</v>
      </c>
      <c r="C52" t="s">
        <v>4304</v>
      </c>
      <c r="D52">
        <v>37</v>
      </c>
      <c r="E52" t="s">
        <v>4305</v>
      </c>
    </row>
    <row r="53" spans="1:5" x14ac:dyDescent="0.35">
      <c r="A53" t="s">
        <v>1265</v>
      </c>
      <c r="B53" t="str">
        <f t="shared" si="0"/>
        <v>Customer_53</v>
      </c>
      <c r="C53" t="s">
        <v>4306</v>
      </c>
      <c r="D53">
        <v>57</v>
      </c>
      <c r="E53" t="s">
        <v>4305</v>
      </c>
    </row>
    <row r="54" spans="1:5" x14ac:dyDescent="0.35">
      <c r="A54" t="s">
        <v>1266</v>
      </c>
      <c r="B54" t="str">
        <f t="shared" si="0"/>
        <v>Customer_54</v>
      </c>
      <c r="C54" t="s">
        <v>4306</v>
      </c>
      <c r="D54">
        <v>18</v>
      </c>
      <c r="E54" t="s">
        <v>4308</v>
      </c>
    </row>
    <row r="55" spans="1:5" x14ac:dyDescent="0.35">
      <c r="A55" t="s">
        <v>1267</v>
      </c>
      <c r="B55" t="str">
        <f t="shared" si="0"/>
        <v>Customer_55</v>
      </c>
      <c r="C55" t="s">
        <v>4304</v>
      </c>
      <c r="D55">
        <v>56</v>
      </c>
      <c r="E55" t="s">
        <v>4310</v>
      </c>
    </row>
    <row r="56" spans="1:5" x14ac:dyDescent="0.35">
      <c r="A56" t="s">
        <v>1268</v>
      </c>
      <c r="B56" t="str">
        <f t="shared" si="0"/>
        <v>Customer_56</v>
      </c>
      <c r="C56" t="s">
        <v>4306</v>
      </c>
      <c r="D56">
        <v>29</v>
      </c>
      <c r="E56" t="s">
        <v>4305</v>
      </c>
    </row>
    <row r="57" spans="1:5" x14ac:dyDescent="0.35">
      <c r="A57" t="s">
        <v>1269</v>
      </c>
      <c r="B57" t="str">
        <f t="shared" si="0"/>
        <v>Customer_57</v>
      </c>
      <c r="C57" t="s">
        <v>4304</v>
      </c>
      <c r="D57">
        <v>25</v>
      </c>
      <c r="E57" t="s">
        <v>4309</v>
      </c>
    </row>
    <row r="58" spans="1:5" x14ac:dyDescent="0.35">
      <c r="A58" t="s">
        <v>1270</v>
      </c>
      <c r="B58" t="str">
        <f t="shared" si="0"/>
        <v>Customer_58</v>
      </c>
      <c r="C58" t="s">
        <v>4306</v>
      </c>
      <c r="D58">
        <v>38</v>
      </c>
      <c r="E58" t="s">
        <v>4305</v>
      </c>
    </row>
    <row r="59" spans="1:5" x14ac:dyDescent="0.35">
      <c r="A59" t="s">
        <v>1271</v>
      </c>
      <c r="B59" t="str">
        <f t="shared" si="0"/>
        <v>Customer_59</v>
      </c>
      <c r="C59" t="s">
        <v>4304</v>
      </c>
      <c r="D59">
        <v>49</v>
      </c>
      <c r="E59" t="s">
        <v>4310</v>
      </c>
    </row>
    <row r="60" spans="1:5" x14ac:dyDescent="0.35">
      <c r="A60" t="s">
        <v>1272</v>
      </c>
      <c r="B60" t="str">
        <f t="shared" si="0"/>
        <v>Customer_60</v>
      </c>
      <c r="C60" t="s">
        <v>4306</v>
      </c>
      <c r="D60">
        <v>36</v>
      </c>
      <c r="E60" t="s">
        <v>4309</v>
      </c>
    </row>
    <row r="61" spans="1:5" x14ac:dyDescent="0.35">
      <c r="A61" t="s">
        <v>1273</v>
      </c>
      <c r="B61" t="str">
        <f t="shared" si="0"/>
        <v>Customer_61</v>
      </c>
      <c r="C61" t="s">
        <v>4304</v>
      </c>
      <c r="D61">
        <v>48</v>
      </c>
      <c r="E61" t="s">
        <v>4309</v>
      </c>
    </row>
    <row r="62" spans="1:5" x14ac:dyDescent="0.35">
      <c r="A62" t="s">
        <v>1274</v>
      </c>
      <c r="B62" t="str">
        <f t="shared" si="0"/>
        <v>Customer_62</v>
      </c>
      <c r="C62" t="s">
        <v>4306</v>
      </c>
      <c r="D62">
        <v>37</v>
      </c>
      <c r="E62" t="s">
        <v>4308</v>
      </c>
    </row>
    <row r="63" spans="1:5" x14ac:dyDescent="0.35">
      <c r="A63" t="s">
        <v>1275</v>
      </c>
      <c r="B63" t="str">
        <f t="shared" si="0"/>
        <v>Customer_63</v>
      </c>
      <c r="C63" t="s">
        <v>4304</v>
      </c>
      <c r="D63">
        <v>22</v>
      </c>
      <c r="E63" t="s">
        <v>4309</v>
      </c>
    </row>
    <row r="64" spans="1:5" x14ac:dyDescent="0.35">
      <c r="A64" t="s">
        <v>1276</v>
      </c>
      <c r="B64" t="str">
        <f t="shared" si="0"/>
        <v>Customer_64</v>
      </c>
      <c r="C64" t="s">
        <v>4306</v>
      </c>
      <c r="D64">
        <v>46</v>
      </c>
      <c r="E64" t="s">
        <v>4305</v>
      </c>
    </row>
    <row r="65" spans="1:5" x14ac:dyDescent="0.35">
      <c r="A65" t="s">
        <v>1277</v>
      </c>
      <c r="B65" t="str">
        <f t="shared" si="0"/>
        <v>Customer_65</v>
      </c>
      <c r="C65" t="s">
        <v>4306</v>
      </c>
      <c r="D65">
        <v>25</v>
      </c>
      <c r="E65" t="s">
        <v>4308</v>
      </c>
    </row>
    <row r="66" spans="1:5" x14ac:dyDescent="0.35">
      <c r="A66" t="s">
        <v>1278</v>
      </c>
      <c r="B66" t="str">
        <f t="shared" ref="B66:B129" si="1">"Customer_" &amp; ROW()</f>
        <v>Customer_66</v>
      </c>
      <c r="C66" t="s">
        <v>4304</v>
      </c>
      <c r="D66">
        <v>48</v>
      </c>
      <c r="E66" t="s">
        <v>4310</v>
      </c>
    </row>
    <row r="67" spans="1:5" x14ac:dyDescent="0.35">
      <c r="A67" t="s">
        <v>1279</v>
      </c>
      <c r="B67" t="str">
        <f t="shared" si="1"/>
        <v>Customer_67</v>
      </c>
      <c r="C67" t="s">
        <v>4304</v>
      </c>
      <c r="D67">
        <v>52</v>
      </c>
      <c r="E67" t="s">
        <v>4310</v>
      </c>
    </row>
    <row r="68" spans="1:5" x14ac:dyDescent="0.35">
      <c r="A68" t="s">
        <v>1280</v>
      </c>
      <c r="B68" t="str">
        <f t="shared" si="1"/>
        <v>Customer_68</v>
      </c>
      <c r="C68" t="s">
        <v>4304</v>
      </c>
      <c r="D68">
        <v>53</v>
      </c>
      <c r="E68" t="s">
        <v>4309</v>
      </c>
    </row>
    <row r="69" spans="1:5" x14ac:dyDescent="0.35">
      <c r="A69" t="s">
        <v>1281</v>
      </c>
      <c r="B69" t="str">
        <f t="shared" si="1"/>
        <v>Customer_69</v>
      </c>
      <c r="C69" t="s">
        <v>4306</v>
      </c>
      <c r="D69">
        <v>44</v>
      </c>
      <c r="E69" t="s">
        <v>4310</v>
      </c>
    </row>
    <row r="70" spans="1:5" x14ac:dyDescent="0.35">
      <c r="A70" t="s">
        <v>1282</v>
      </c>
      <c r="B70" t="str">
        <f t="shared" si="1"/>
        <v>Customer_70</v>
      </c>
      <c r="C70" t="s">
        <v>4304</v>
      </c>
      <c r="D70">
        <v>42</v>
      </c>
      <c r="E70" t="s">
        <v>4308</v>
      </c>
    </row>
    <row r="71" spans="1:5" x14ac:dyDescent="0.35">
      <c r="A71" t="s">
        <v>1283</v>
      </c>
      <c r="B71" t="str">
        <f t="shared" si="1"/>
        <v>Customer_71</v>
      </c>
      <c r="C71" t="s">
        <v>4306</v>
      </c>
      <c r="D71">
        <v>32</v>
      </c>
      <c r="E71" t="s">
        <v>4305</v>
      </c>
    </row>
    <row r="72" spans="1:5" x14ac:dyDescent="0.35">
      <c r="A72" t="s">
        <v>1284</v>
      </c>
      <c r="B72" t="str">
        <f t="shared" si="1"/>
        <v>Customer_72</v>
      </c>
      <c r="C72" t="s">
        <v>4304</v>
      </c>
      <c r="D72">
        <v>20</v>
      </c>
      <c r="E72" t="s">
        <v>4305</v>
      </c>
    </row>
    <row r="73" spans="1:5" x14ac:dyDescent="0.35">
      <c r="A73" t="s">
        <v>1285</v>
      </c>
      <c r="B73" t="str">
        <f t="shared" si="1"/>
        <v>Customer_73</v>
      </c>
      <c r="C73" t="s">
        <v>4306</v>
      </c>
      <c r="D73">
        <v>34</v>
      </c>
      <c r="E73" t="s">
        <v>4309</v>
      </c>
    </row>
    <row r="74" spans="1:5" x14ac:dyDescent="0.35">
      <c r="A74" t="s">
        <v>1286</v>
      </c>
      <c r="B74" t="str">
        <f t="shared" si="1"/>
        <v>Customer_74</v>
      </c>
      <c r="C74" t="s">
        <v>4304</v>
      </c>
      <c r="D74">
        <v>50</v>
      </c>
      <c r="E74" t="s">
        <v>4303</v>
      </c>
    </row>
    <row r="75" spans="1:5" x14ac:dyDescent="0.35">
      <c r="A75" t="s">
        <v>1287</v>
      </c>
      <c r="B75" t="str">
        <f t="shared" si="1"/>
        <v>Customer_75</v>
      </c>
      <c r="C75" t="s">
        <v>4304</v>
      </c>
      <c r="D75">
        <v>38</v>
      </c>
      <c r="E75" t="s">
        <v>4309</v>
      </c>
    </row>
    <row r="76" spans="1:5" x14ac:dyDescent="0.35">
      <c r="A76" t="s">
        <v>1288</v>
      </c>
      <c r="B76" t="str">
        <f t="shared" si="1"/>
        <v>Customer_76</v>
      </c>
      <c r="C76" t="s">
        <v>4304</v>
      </c>
      <c r="D76">
        <v>32</v>
      </c>
      <c r="E76" t="s">
        <v>4308</v>
      </c>
    </row>
    <row r="77" spans="1:5" x14ac:dyDescent="0.35">
      <c r="A77" t="s">
        <v>1289</v>
      </c>
      <c r="B77" t="str">
        <f t="shared" si="1"/>
        <v>Customer_77</v>
      </c>
      <c r="C77" t="s">
        <v>4306</v>
      </c>
      <c r="D77">
        <v>53</v>
      </c>
      <c r="E77" t="s">
        <v>4309</v>
      </c>
    </row>
    <row r="78" spans="1:5" x14ac:dyDescent="0.35">
      <c r="A78" t="s">
        <v>1290</v>
      </c>
      <c r="B78" t="str">
        <f t="shared" si="1"/>
        <v>Customer_78</v>
      </c>
      <c r="C78" t="s">
        <v>4306</v>
      </c>
      <c r="D78">
        <v>28</v>
      </c>
      <c r="E78" t="s">
        <v>4309</v>
      </c>
    </row>
    <row r="79" spans="1:5" x14ac:dyDescent="0.35">
      <c r="A79" t="s">
        <v>1291</v>
      </c>
      <c r="B79" t="str">
        <f t="shared" si="1"/>
        <v>Customer_79</v>
      </c>
      <c r="C79" t="s">
        <v>4306</v>
      </c>
      <c r="D79">
        <v>20</v>
      </c>
      <c r="E79" t="s">
        <v>4305</v>
      </c>
    </row>
    <row r="80" spans="1:5" x14ac:dyDescent="0.35">
      <c r="A80" t="s">
        <v>1292</v>
      </c>
      <c r="B80" t="str">
        <f t="shared" si="1"/>
        <v>Customer_80</v>
      </c>
      <c r="C80" t="s">
        <v>4306</v>
      </c>
      <c r="D80">
        <v>45</v>
      </c>
      <c r="E80" t="s">
        <v>4308</v>
      </c>
    </row>
    <row r="81" spans="1:5" x14ac:dyDescent="0.35">
      <c r="A81" t="s">
        <v>1293</v>
      </c>
      <c r="B81" t="str">
        <f t="shared" si="1"/>
        <v>Customer_81</v>
      </c>
      <c r="C81" t="s">
        <v>4306</v>
      </c>
      <c r="D81">
        <v>38</v>
      </c>
      <c r="E81" t="s">
        <v>4310</v>
      </c>
    </row>
    <row r="82" spans="1:5" x14ac:dyDescent="0.35">
      <c r="A82" t="s">
        <v>1294</v>
      </c>
      <c r="B82" t="str">
        <f t="shared" si="1"/>
        <v>Customer_82</v>
      </c>
      <c r="C82" t="s">
        <v>4306</v>
      </c>
      <c r="D82">
        <v>42</v>
      </c>
      <c r="E82" t="s">
        <v>4303</v>
      </c>
    </row>
    <row r="83" spans="1:5" x14ac:dyDescent="0.35">
      <c r="A83" t="s">
        <v>1295</v>
      </c>
      <c r="B83" t="str">
        <f t="shared" si="1"/>
        <v>Customer_83</v>
      </c>
      <c r="C83" t="s">
        <v>4306</v>
      </c>
      <c r="D83">
        <v>40</v>
      </c>
      <c r="E83" t="s">
        <v>4303</v>
      </c>
    </row>
    <row r="84" spans="1:5" x14ac:dyDescent="0.35">
      <c r="A84" t="s">
        <v>1296</v>
      </c>
      <c r="B84" t="str">
        <f t="shared" si="1"/>
        <v>Customer_84</v>
      </c>
      <c r="C84" t="s">
        <v>4304</v>
      </c>
      <c r="D84">
        <v>53</v>
      </c>
      <c r="E84" t="s">
        <v>4308</v>
      </c>
    </row>
    <row r="85" spans="1:5" x14ac:dyDescent="0.35">
      <c r="A85" t="s">
        <v>1297</v>
      </c>
      <c r="B85" t="str">
        <f t="shared" si="1"/>
        <v>Customer_85</v>
      </c>
      <c r="C85" t="s">
        <v>4306</v>
      </c>
      <c r="D85">
        <v>60</v>
      </c>
      <c r="E85" t="s">
        <v>4310</v>
      </c>
    </row>
    <row r="86" spans="1:5" x14ac:dyDescent="0.35">
      <c r="A86" t="s">
        <v>1298</v>
      </c>
      <c r="B86" t="str">
        <f t="shared" si="1"/>
        <v>Customer_86</v>
      </c>
      <c r="C86" t="s">
        <v>4304</v>
      </c>
      <c r="D86">
        <v>42</v>
      </c>
      <c r="E86" t="s">
        <v>4305</v>
      </c>
    </row>
    <row r="87" spans="1:5" x14ac:dyDescent="0.35">
      <c r="A87" t="s">
        <v>1299</v>
      </c>
      <c r="B87" t="str">
        <f t="shared" si="1"/>
        <v>Customer_87</v>
      </c>
      <c r="C87" t="s">
        <v>4304</v>
      </c>
      <c r="D87">
        <v>39</v>
      </c>
      <c r="E87" t="s">
        <v>4310</v>
      </c>
    </row>
    <row r="88" spans="1:5" x14ac:dyDescent="0.35">
      <c r="A88" t="s">
        <v>1300</v>
      </c>
      <c r="B88" t="str">
        <f t="shared" si="1"/>
        <v>Customer_88</v>
      </c>
      <c r="C88" t="s">
        <v>4306</v>
      </c>
      <c r="D88">
        <v>36</v>
      </c>
      <c r="E88" t="s">
        <v>4307</v>
      </c>
    </row>
    <row r="89" spans="1:5" x14ac:dyDescent="0.35">
      <c r="A89" t="s">
        <v>1301</v>
      </c>
      <c r="B89" t="str">
        <f t="shared" si="1"/>
        <v>Customer_89</v>
      </c>
      <c r="C89" t="s">
        <v>4306</v>
      </c>
      <c r="D89">
        <v>35</v>
      </c>
      <c r="E89" t="s">
        <v>4303</v>
      </c>
    </row>
    <row r="90" spans="1:5" x14ac:dyDescent="0.35">
      <c r="A90" t="s">
        <v>1302</v>
      </c>
      <c r="B90" t="str">
        <f t="shared" si="1"/>
        <v>Customer_90</v>
      </c>
      <c r="C90" t="s">
        <v>4304</v>
      </c>
      <c r="D90">
        <v>38</v>
      </c>
      <c r="E90" t="s">
        <v>4305</v>
      </c>
    </row>
    <row r="91" spans="1:5" x14ac:dyDescent="0.35">
      <c r="A91" t="s">
        <v>1303</v>
      </c>
      <c r="B91" t="str">
        <f t="shared" si="1"/>
        <v>Customer_91</v>
      </c>
      <c r="C91" t="s">
        <v>4304</v>
      </c>
      <c r="D91">
        <v>28</v>
      </c>
      <c r="E91" t="s">
        <v>4308</v>
      </c>
    </row>
    <row r="92" spans="1:5" x14ac:dyDescent="0.35">
      <c r="A92" t="s">
        <v>1304</v>
      </c>
      <c r="B92" t="str">
        <f t="shared" si="1"/>
        <v>Customer_92</v>
      </c>
      <c r="C92" t="s">
        <v>4306</v>
      </c>
      <c r="D92">
        <v>39</v>
      </c>
      <c r="E92" t="s">
        <v>4310</v>
      </c>
    </row>
    <row r="93" spans="1:5" x14ac:dyDescent="0.35">
      <c r="A93" t="s">
        <v>1305</v>
      </c>
      <c r="B93" t="str">
        <f t="shared" si="1"/>
        <v>Customer_93</v>
      </c>
      <c r="C93" t="s">
        <v>4306</v>
      </c>
      <c r="D93">
        <v>18</v>
      </c>
      <c r="E93" t="s">
        <v>4310</v>
      </c>
    </row>
    <row r="94" spans="1:5" x14ac:dyDescent="0.35">
      <c r="A94" t="s">
        <v>1306</v>
      </c>
      <c r="B94" t="str">
        <f t="shared" si="1"/>
        <v>Customer_94</v>
      </c>
      <c r="C94" t="s">
        <v>4304</v>
      </c>
      <c r="D94">
        <v>46</v>
      </c>
      <c r="E94" t="s">
        <v>4307</v>
      </c>
    </row>
    <row r="95" spans="1:5" x14ac:dyDescent="0.35">
      <c r="A95" t="s">
        <v>1307</v>
      </c>
      <c r="B95" t="str">
        <f t="shared" si="1"/>
        <v>Customer_95</v>
      </c>
      <c r="C95" t="s">
        <v>4304</v>
      </c>
      <c r="D95">
        <v>60</v>
      </c>
      <c r="E95" t="s">
        <v>4310</v>
      </c>
    </row>
    <row r="96" spans="1:5" x14ac:dyDescent="0.35">
      <c r="A96" t="s">
        <v>1308</v>
      </c>
      <c r="B96" t="str">
        <f t="shared" si="1"/>
        <v>Customer_96</v>
      </c>
      <c r="C96" t="s">
        <v>4306</v>
      </c>
      <c r="D96">
        <v>44</v>
      </c>
      <c r="E96" t="s">
        <v>4310</v>
      </c>
    </row>
    <row r="97" spans="1:5" x14ac:dyDescent="0.35">
      <c r="A97" t="s">
        <v>1309</v>
      </c>
      <c r="B97" t="str">
        <f t="shared" si="1"/>
        <v>Customer_97</v>
      </c>
      <c r="C97" t="s">
        <v>4304</v>
      </c>
      <c r="D97">
        <v>24</v>
      </c>
      <c r="E97" t="s">
        <v>4307</v>
      </c>
    </row>
    <row r="98" spans="1:5" x14ac:dyDescent="0.35">
      <c r="A98" t="s">
        <v>1310</v>
      </c>
      <c r="B98" t="str">
        <f t="shared" si="1"/>
        <v>Customer_98</v>
      </c>
      <c r="C98" t="s">
        <v>4306</v>
      </c>
      <c r="D98">
        <v>34</v>
      </c>
      <c r="E98" t="s">
        <v>4310</v>
      </c>
    </row>
    <row r="99" spans="1:5" x14ac:dyDescent="0.35">
      <c r="A99" t="s">
        <v>1311</v>
      </c>
      <c r="B99" t="str">
        <f t="shared" si="1"/>
        <v>Customer_99</v>
      </c>
      <c r="C99" t="s">
        <v>4304</v>
      </c>
      <c r="D99">
        <v>32</v>
      </c>
      <c r="E99" t="s">
        <v>4305</v>
      </c>
    </row>
    <row r="100" spans="1:5" x14ac:dyDescent="0.35">
      <c r="A100" t="s">
        <v>1312</v>
      </c>
      <c r="B100" t="str">
        <f t="shared" si="1"/>
        <v>Customer_100</v>
      </c>
      <c r="C100" t="s">
        <v>4304</v>
      </c>
      <c r="D100">
        <v>29</v>
      </c>
      <c r="E100" t="s">
        <v>4310</v>
      </c>
    </row>
    <row r="101" spans="1:5" x14ac:dyDescent="0.35">
      <c r="A101" t="s">
        <v>1313</v>
      </c>
      <c r="B101" t="str">
        <f t="shared" si="1"/>
        <v>Customer_101</v>
      </c>
      <c r="C101" t="s">
        <v>4306</v>
      </c>
      <c r="D101">
        <v>47</v>
      </c>
      <c r="E101" t="s">
        <v>4309</v>
      </c>
    </row>
    <row r="102" spans="1:5" x14ac:dyDescent="0.35">
      <c r="A102" t="s">
        <v>1314</v>
      </c>
      <c r="B102" t="str">
        <f t="shared" si="1"/>
        <v>Customer_102</v>
      </c>
      <c r="C102" t="s">
        <v>4304</v>
      </c>
      <c r="D102">
        <v>28</v>
      </c>
      <c r="E102" t="s">
        <v>4307</v>
      </c>
    </row>
    <row r="103" spans="1:5" x14ac:dyDescent="0.35">
      <c r="A103" t="s">
        <v>1315</v>
      </c>
      <c r="B103" t="str">
        <f t="shared" si="1"/>
        <v>Customer_103</v>
      </c>
      <c r="C103" t="s">
        <v>4306</v>
      </c>
      <c r="D103">
        <v>32</v>
      </c>
      <c r="E103" t="s">
        <v>4303</v>
      </c>
    </row>
    <row r="104" spans="1:5" x14ac:dyDescent="0.35">
      <c r="A104" t="s">
        <v>1316</v>
      </c>
      <c r="B104" t="str">
        <f t="shared" si="1"/>
        <v>Customer_104</v>
      </c>
      <c r="C104" t="s">
        <v>4306</v>
      </c>
      <c r="D104">
        <v>56</v>
      </c>
      <c r="E104" t="s">
        <v>4307</v>
      </c>
    </row>
    <row r="105" spans="1:5" x14ac:dyDescent="0.35">
      <c r="A105" t="s">
        <v>1317</v>
      </c>
      <c r="B105" t="str">
        <f t="shared" si="1"/>
        <v>Customer_105</v>
      </c>
      <c r="C105" t="s">
        <v>4304</v>
      </c>
      <c r="D105">
        <v>29</v>
      </c>
      <c r="E105" t="s">
        <v>4309</v>
      </c>
    </row>
    <row r="106" spans="1:5" x14ac:dyDescent="0.35">
      <c r="A106" t="s">
        <v>1318</v>
      </c>
      <c r="B106" t="str">
        <f t="shared" si="1"/>
        <v>Customer_106</v>
      </c>
      <c r="C106" t="s">
        <v>4306</v>
      </c>
      <c r="D106">
        <v>47</v>
      </c>
      <c r="E106" t="s">
        <v>4310</v>
      </c>
    </row>
    <row r="107" spans="1:5" x14ac:dyDescent="0.35">
      <c r="A107" t="s">
        <v>1319</v>
      </c>
      <c r="B107" t="str">
        <f t="shared" si="1"/>
        <v>Customer_107</v>
      </c>
      <c r="C107" t="s">
        <v>4306</v>
      </c>
      <c r="D107">
        <v>25</v>
      </c>
      <c r="E107" t="s">
        <v>4303</v>
      </c>
    </row>
    <row r="108" spans="1:5" x14ac:dyDescent="0.35">
      <c r="A108" t="s">
        <v>1320</v>
      </c>
      <c r="B108" t="str">
        <f t="shared" si="1"/>
        <v>Customer_108</v>
      </c>
      <c r="C108" t="s">
        <v>4306</v>
      </c>
      <c r="D108">
        <v>57</v>
      </c>
      <c r="E108" t="s">
        <v>4307</v>
      </c>
    </row>
    <row r="109" spans="1:5" x14ac:dyDescent="0.35">
      <c r="A109" t="s">
        <v>1321</v>
      </c>
      <c r="B109" t="str">
        <f t="shared" si="1"/>
        <v>Customer_109</v>
      </c>
      <c r="C109" t="s">
        <v>4304</v>
      </c>
      <c r="D109">
        <v>60</v>
      </c>
      <c r="E109" t="s">
        <v>4303</v>
      </c>
    </row>
    <row r="110" spans="1:5" x14ac:dyDescent="0.35">
      <c r="A110" t="s">
        <v>1322</v>
      </c>
      <c r="B110" t="str">
        <f t="shared" si="1"/>
        <v>Customer_110</v>
      </c>
      <c r="C110" t="s">
        <v>4304</v>
      </c>
      <c r="D110">
        <v>52</v>
      </c>
      <c r="E110" t="s">
        <v>4308</v>
      </c>
    </row>
    <row r="111" spans="1:5" x14ac:dyDescent="0.35">
      <c r="A111" t="s">
        <v>1323</v>
      </c>
      <c r="B111" t="str">
        <f t="shared" si="1"/>
        <v>Customer_111</v>
      </c>
      <c r="C111" t="s">
        <v>4306</v>
      </c>
      <c r="D111">
        <v>19</v>
      </c>
      <c r="E111" t="s">
        <v>4303</v>
      </c>
    </row>
    <row r="112" spans="1:5" x14ac:dyDescent="0.35">
      <c r="A112" t="s">
        <v>1324</v>
      </c>
      <c r="B112" t="str">
        <f t="shared" si="1"/>
        <v>Customer_112</v>
      </c>
      <c r="C112" t="s">
        <v>4306</v>
      </c>
      <c r="D112">
        <v>50</v>
      </c>
      <c r="E112" t="s">
        <v>4307</v>
      </c>
    </row>
    <row r="113" spans="1:5" x14ac:dyDescent="0.35">
      <c r="A113" t="s">
        <v>1325</v>
      </c>
      <c r="B113" t="str">
        <f t="shared" si="1"/>
        <v>Customer_113</v>
      </c>
      <c r="C113" t="s">
        <v>4306</v>
      </c>
      <c r="D113">
        <v>19</v>
      </c>
      <c r="E113" t="s">
        <v>4310</v>
      </c>
    </row>
    <row r="114" spans="1:5" x14ac:dyDescent="0.35">
      <c r="A114" t="s">
        <v>1326</v>
      </c>
      <c r="B114" t="str">
        <f t="shared" si="1"/>
        <v>Customer_114</v>
      </c>
      <c r="C114" t="s">
        <v>4306</v>
      </c>
      <c r="D114">
        <v>19</v>
      </c>
      <c r="E114" t="s">
        <v>4309</v>
      </c>
    </row>
    <row r="115" spans="1:5" x14ac:dyDescent="0.35">
      <c r="A115" t="s">
        <v>1327</v>
      </c>
      <c r="B115" t="str">
        <f t="shared" si="1"/>
        <v>Customer_115</v>
      </c>
      <c r="C115" t="s">
        <v>4306</v>
      </c>
      <c r="D115">
        <v>42</v>
      </c>
      <c r="E115" t="s">
        <v>4310</v>
      </c>
    </row>
    <row r="116" spans="1:5" x14ac:dyDescent="0.35">
      <c r="A116" t="s">
        <v>1328</v>
      </c>
      <c r="B116" t="str">
        <f t="shared" si="1"/>
        <v>Customer_116</v>
      </c>
      <c r="C116" t="s">
        <v>4306</v>
      </c>
      <c r="D116">
        <v>24</v>
      </c>
      <c r="E116" t="s">
        <v>4308</v>
      </c>
    </row>
    <row r="117" spans="1:5" x14ac:dyDescent="0.35">
      <c r="A117" t="s">
        <v>1329</v>
      </c>
      <c r="B117" t="str">
        <f t="shared" si="1"/>
        <v>Customer_117</v>
      </c>
      <c r="C117" t="s">
        <v>4304</v>
      </c>
      <c r="D117">
        <v>47</v>
      </c>
      <c r="E117" t="s">
        <v>4303</v>
      </c>
    </row>
    <row r="118" spans="1:5" x14ac:dyDescent="0.35">
      <c r="A118" t="s">
        <v>1330</v>
      </c>
      <c r="B118" t="str">
        <f t="shared" si="1"/>
        <v>Customer_118</v>
      </c>
      <c r="C118" t="s">
        <v>4306</v>
      </c>
      <c r="D118">
        <v>30</v>
      </c>
      <c r="E118" t="s">
        <v>4309</v>
      </c>
    </row>
    <row r="119" spans="1:5" x14ac:dyDescent="0.35">
      <c r="A119" t="s">
        <v>1331</v>
      </c>
      <c r="B119" t="str">
        <f t="shared" si="1"/>
        <v>Customer_119</v>
      </c>
      <c r="C119" t="s">
        <v>4304</v>
      </c>
      <c r="D119">
        <v>23</v>
      </c>
      <c r="E119" t="s">
        <v>4305</v>
      </c>
    </row>
    <row r="120" spans="1:5" x14ac:dyDescent="0.35">
      <c r="A120" t="s">
        <v>1332</v>
      </c>
      <c r="B120" t="str">
        <f t="shared" si="1"/>
        <v>Customer_120</v>
      </c>
      <c r="C120" t="s">
        <v>4304</v>
      </c>
      <c r="D120">
        <v>50</v>
      </c>
      <c r="E120" t="s">
        <v>4303</v>
      </c>
    </row>
    <row r="121" spans="1:5" x14ac:dyDescent="0.35">
      <c r="A121" t="s">
        <v>1333</v>
      </c>
      <c r="B121" t="str">
        <f t="shared" si="1"/>
        <v>Customer_121</v>
      </c>
      <c r="C121" t="s">
        <v>4306</v>
      </c>
      <c r="D121">
        <v>31</v>
      </c>
      <c r="E121" t="s">
        <v>4309</v>
      </c>
    </row>
    <row r="122" spans="1:5" x14ac:dyDescent="0.35">
      <c r="A122" t="s">
        <v>1334</v>
      </c>
      <c r="B122" t="str">
        <f t="shared" si="1"/>
        <v>Customer_122</v>
      </c>
      <c r="C122" t="s">
        <v>4304</v>
      </c>
      <c r="D122">
        <v>20</v>
      </c>
      <c r="E122" t="s">
        <v>4309</v>
      </c>
    </row>
    <row r="123" spans="1:5" x14ac:dyDescent="0.35">
      <c r="A123" t="s">
        <v>1335</v>
      </c>
      <c r="B123" t="str">
        <f t="shared" si="1"/>
        <v>Customer_123</v>
      </c>
      <c r="C123" t="s">
        <v>4304</v>
      </c>
      <c r="D123">
        <v>23</v>
      </c>
      <c r="E123" t="s">
        <v>4309</v>
      </c>
    </row>
    <row r="124" spans="1:5" x14ac:dyDescent="0.35">
      <c r="A124" t="s">
        <v>1336</v>
      </c>
      <c r="B124" t="str">
        <f t="shared" si="1"/>
        <v>Customer_124</v>
      </c>
      <c r="C124" t="s">
        <v>4304</v>
      </c>
      <c r="D124">
        <v>52</v>
      </c>
      <c r="E124" t="s">
        <v>4308</v>
      </c>
    </row>
    <row r="125" spans="1:5" x14ac:dyDescent="0.35">
      <c r="A125" t="s">
        <v>1337</v>
      </c>
      <c r="B125" t="str">
        <f t="shared" si="1"/>
        <v>Customer_125</v>
      </c>
      <c r="C125" t="s">
        <v>4304</v>
      </c>
      <c r="D125">
        <v>41</v>
      </c>
      <c r="E125" t="s">
        <v>4308</v>
      </c>
    </row>
    <row r="126" spans="1:5" x14ac:dyDescent="0.35">
      <c r="A126" t="s">
        <v>1338</v>
      </c>
      <c r="B126" t="str">
        <f t="shared" si="1"/>
        <v>Customer_126</v>
      </c>
      <c r="C126" t="s">
        <v>4304</v>
      </c>
      <c r="D126">
        <v>20</v>
      </c>
      <c r="E126" t="s">
        <v>4305</v>
      </c>
    </row>
    <row r="127" spans="1:5" x14ac:dyDescent="0.35">
      <c r="A127" t="s">
        <v>1339</v>
      </c>
      <c r="B127" t="str">
        <f t="shared" si="1"/>
        <v>Customer_127</v>
      </c>
      <c r="C127" t="s">
        <v>4304</v>
      </c>
      <c r="D127">
        <v>35</v>
      </c>
      <c r="E127" t="s">
        <v>4307</v>
      </c>
    </row>
    <row r="128" spans="1:5" x14ac:dyDescent="0.35">
      <c r="A128" t="s">
        <v>1340</v>
      </c>
      <c r="B128" t="str">
        <f t="shared" si="1"/>
        <v>Customer_128</v>
      </c>
      <c r="C128" t="s">
        <v>4306</v>
      </c>
      <c r="D128">
        <v>25</v>
      </c>
      <c r="E128" t="s">
        <v>4303</v>
      </c>
    </row>
    <row r="129" spans="1:5" x14ac:dyDescent="0.35">
      <c r="A129" t="s">
        <v>1341</v>
      </c>
      <c r="B129" t="str">
        <f t="shared" si="1"/>
        <v>Customer_129</v>
      </c>
      <c r="C129" t="s">
        <v>4306</v>
      </c>
      <c r="D129">
        <v>54</v>
      </c>
      <c r="E129" t="s">
        <v>4305</v>
      </c>
    </row>
    <row r="130" spans="1:5" x14ac:dyDescent="0.35">
      <c r="A130" t="s">
        <v>1342</v>
      </c>
      <c r="B130" t="str">
        <f t="shared" ref="B130:B193" si="2">"Customer_" &amp; ROW()</f>
        <v>Customer_130</v>
      </c>
      <c r="C130" t="s">
        <v>4304</v>
      </c>
      <c r="D130">
        <v>48</v>
      </c>
      <c r="E130" t="s">
        <v>4308</v>
      </c>
    </row>
    <row r="131" spans="1:5" x14ac:dyDescent="0.35">
      <c r="A131" t="s">
        <v>1343</v>
      </c>
      <c r="B131" t="str">
        <f t="shared" si="2"/>
        <v>Customer_131</v>
      </c>
      <c r="C131" t="s">
        <v>4304</v>
      </c>
      <c r="D131">
        <v>58</v>
      </c>
      <c r="E131" t="s">
        <v>4308</v>
      </c>
    </row>
    <row r="132" spans="1:5" x14ac:dyDescent="0.35">
      <c r="A132" t="s">
        <v>1344</v>
      </c>
      <c r="B132" t="str">
        <f t="shared" si="2"/>
        <v>Customer_132</v>
      </c>
      <c r="C132" t="s">
        <v>4306</v>
      </c>
      <c r="D132">
        <v>49</v>
      </c>
      <c r="E132" t="s">
        <v>4303</v>
      </c>
    </row>
    <row r="133" spans="1:5" x14ac:dyDescent="0.35">
      <c r="A133" t="s">
        <v>1345</v>
      </c>
      <c r="B133" t="str">
        <f t="shared" si="2"/>
        <v>Customer_133</v>
      </c>
      <c r="C133" t="s">
        <v>4306</v>
      </c>
      <c r="D133">
        <v>27</v>
      </c>
      <c r="E133" t="s">
        <v>4303</v>
      </c>
    </row>
    <row r="134" spans="1:5" x14ac:dyDescent="0.35">
      <c r="A134" t="s">
        <v>1346</v>
      </c>
      <c r="B134" t="str">
        <f t="shared" si="2"/>
        <v>Customer_134</v>
      </c>
      <c r="C134" t="s">
        <v>4304</v>
      </c>
      <c r="D134">
        <v>52</v>
      </c>
      <c r="E134" t="s">
        <v>4307</v>
      </c>
    </row>
    <row r="135" spans="1:5" x14ac:dyDescent="0.35">
      <c r="A135" t="s">
        <v>1347</v>
      </c>
      <c r="B135" t="str">
        <f t="shared" si="2"/>
        <v>Customer_135</v>
      </c>
      <c r="C135" t="s">
        <v>4304</v>
      </c>
      <c r="D135">
        <v>35</v>
      </c>
      <c r="E135" t="s">
        <v>4305</v>
      </c>
    </row>
    <row r="136" spans="1:5" x14ac:dyDescent="0.35">
      <c r="A136" t="s">
        <v>1348</v>
      </c>
      <c r="B136" t="str">
        <f t="shared" si="2"/>
        <v>Customer_136</v>
      </c>
      <c r="C136" t="s">
        <v>4304</v>
      </c>
      <c r="D136">
        <v>20</v>
      </c>
      <c r="E136" t="s">
        <v>4303</v>
      </c>
    </row>
    <row r="137" spans="1:5" x14ac:dyDescent="0.35">
      <c r="A137" t="s">
        <v>1349</v>
      </c>
      <c r="B137" t="str">
        <f t="shared" si="2"/>
        <v>Customer_137</v>
      </c>
      <c r="C137" t="s">
        <v>4306</v>
      </c>
      <c r="D137">
        <v>19</v>
      </c>
      <c r="E137" t="s">
        <v>4309</v>
      </c>
    </row>
    <row r="138" spans="1:5" x14ac:dyDescent="0.35">
      <c r="A138" t="s">
        <v>1350</v>
      </c>
      <c r="B138" t="str">
        <f t="shared" si="2"/>
        <v>Customer_138</v>
      </c>
      <c r="C138" t="s">
        <v>4306</v>
      </c>
      <c r="D138">
        <v>48</v>
      </c>
      <c r="E138" t="s">
        <v>4308</v>
      </c>
    </row>
    <row r="139" spans="1:5" x14ac:dyDescent="0.35">
      <c r="A139" t="s">
        <v>1351</v>
      </c>
      <c r="B139" t="str">
        <f t="shared" si="2"/>
        <v>Customer_139</v>
      </c>
      <c r="C139" t="s">
        <v>4306</v>
      </c>
      <c r="D139">
        <v>49</v>
      </c>
      <c r="E139" t="s">
        <v>4303</v>
      </c>
    </row>
    <row r="140" spans="1:5" x14ac:dyDescent="0.35">
      <c r="A140" t="s">
        <v>1352</v>
      </c>
      <c r="B140" t="str">
        <f t="shared" si="2"/>
        <v>Customer_140</v>
      </c>
      <c r="C140" t="s">
        <v>4306</v>
      </c>
      <c r="D140">
        <v>33</v>
      </c>
      <c r="E140" t="s">
        <v>4309</v>
      </c>
    </row>
    <row r="141" spans="1:5" x14ac:dyDescent="0.35">
      <c r="A141" t="s">
        <v>1353</v>
      </c>
      <c r="B141" t="str">
        <f t="shared" si="2"/>
        <v>Customer_141</v>
      </c>
      <c r="C141" t="s">
        <v>4304</v>
      </c>
      <c r="D141">
        <v>31</v>
      </c>
      <c r="E141" t="s">
        <v>4303</v>
      </c>
    </row>
    <row r="142" spans="1:5" x14ac:dyDescent="0.35">
      <c r="A142" t="s">
        <v>1354</v>
      </c>
      <c r="B142" t="str">
        <f t="shared" si="2"/>
        <v>Customer_142</v>
      </c>
      <c r="C142" t="s">
        <v>4304</v>
      </c>
      <c r="D142">
        <v>59</v>
      </c>
      <c r="E142" t="s">
        <v>4310</v>
      </c>
    </row>
    <row r="143" spans="1:5" x14ac:dyDescent="0.35">
      <c r="A143" t="s">
        <v>1355</v>
      </c>
      <c r="B143" t="str">
        <f t="shared" si="2"/>
        <v>Customer_143</v>
      </c>
      <c r="C143" t="s">
        <v>4304</v>
      </c>
      <c r="D143">
        <v>33</v>
      </c>
      <c r="E143" t="s">
        <v>4305</v>
      </c>
    </row>
    <row r="144" spans="1:5" x14ac:dyDescent="0.35">
      <c r="A144" t="s">
        <v>1356</v>
      </c>
      <c r="B144" t="str">
        <f t="shared" si="2"/>
        <v>Customer_144</v>
      </c>
      <c r="C144" t="s">
        <v>4304</v>
      </c>
      <c r="D144">
        <v>23</v>
      </c>
      <c r="E144" t="s">
        <v>4310</v>
      </c>
    </row>
    <row r="145" spans="1:5" x14ac:dyDescent="0.35">
      <c r="A145" t="s">
        <v>1357</v>
      </c>
      <c r="B145" t="str">
        <f t="shared" si="2"/>
        <v>Customer_145</v>
      </c>
      <c r="C145" t="s">
        <v>4304</v>
      </c>
      <c r="D145">
        <v>55</v>
      </c>
      <c r="E145" t="s">
        <v>4309</v>
      </c>
    </row>
    <row r="146" spans="1:5" x14ac:dyDescent="0.35">
      <c r="A146" t="s">
        <v>1358</v>
      </c>
      <c r="B146" t="str">
        <f t="shared" si="2"/>
        <v>Customer_146</v>
      </c>
      <c r="C146" t="s">
        <v>4304</v>
      </c>
      <c r="D146">
        <v>24</v>
      </c>
      <c r="E146" t="s">
        <v>4307</v>
      </c>
    </row>
    <row r="147" spans="1:5" x14ac:dyDescent="0.35">
      <c r="A147" t="s">
        <v>1359</v>
      </c>
      <c r="B147" t="str">
        <f t="shared" si="2"/>
        <v>Customer_147</v>
      </c>
      <c r="C147" t="s">
        <v>4304</v>
      </c>
      <c r="D147">
        <v>27</v>
      </c>
      <c r="E147" t="s">
        <v>4305</v>
      </c>
    </row>
    <row r="148" spans="1:5" x14ac:dyDescent="0.35">
      <c r="A148" t="s">
        <v>1360</v>
      </c>
      <c r="B148" t="str">
        <f t="shared" si="2"/>
        <v>Customer_148</v>
      </c>
      <c r="C148" t="s">
        <v>4304</v>
      </c>
      <c r="D148">
        <v>41</v>
      </c>
      <c r="E148" t="s">
        <v>4310</v>
      </c>
    </row>
    <row r="149" spans="1:5" x14ac:dyDescent="0.35">
      <c r="A149" t="s">
        <v>1361</v>
      </c>
      <c r="B149" t="str">
        <f t="shared" si="2"/>
        <v>Customer_149</v>
      </c>
      <c r="C149" t="s">
        <v>4304</v>
      </c>
      <c r="D149">
        <v>41</v>
      </c>
      <c r="E149" t="s">
        <v>4303</v>
      </c>
    </row>
    <row r="150" spans="1:5" x14ac:dyDescent="0.35">
      <c r="A150" t="s">
        <v>1362</v>
      </c>
      <c r="B150" t="str">
        <f t="shared" si="2"/>
        <v>Customer_150</v>
      </c>
      <c r="C150" t="s">
        <v>4306</v>
      </c>
      <c r="D150">
        <v>46</v>
      </c>
      <c r="E150" t="s">
        <v>4309</v>
      </c>
    </row>
    <row r="151" spans="1:5" x14ac:dyDescent="0.35">
      <c r="A151" t="s">
        <v>1363</v>
      </c>
      <c r="B151" t="str">
        <f t="shared" si="2"/>
        <v>Customer_151</v>
      </c>
      <c r="C151" t="s">
        <v>4304</v>
      </c>
      <c r="D151">
        <v>46</v>
      </c>
      <c r="E151" t="s">
        <v>4309</v>
      </c>
    </row>
    <row r="152" spans="1:5" x14ac:dyDescent="0.35">
      <c r="A152" t="s">
        <v>1364</v>
      </c>
      <c r="B152" t="str">
        <f t="shared" si="2"/>
        <v>Customer_152</v>
      </c>
      <c r="C152" t="s">
        <v>4304</v>
      </c>
      <c r="D152">
        <v>51</v>
      </c>
      <c r="E152" t="s">
        <v>4310</v>
      </c>
    </row>
    <row r="153" spans="1:5" x14ac:dyDescent="0.35">
      <c r="A153" t="s">
        <v>1365</v>
      </c>
      <c r="B153" t="str">
        <f t="shared" si="2"/>
        <v>Customer_153</v>
      </c>
      <c r="C153" t="s">
        <v>4306</v>
      </c>
      <c r="D153">
        <v>46</v>
      </c>
      <c r="E153" t="s">
        <v>4305</v>
      </c>
    </row>
    <row r="154" spans="1:5" x14ac:dyDescent="0.35">
      <c r="A154" t="s">
        <v>1366</v>
      </c>
      <c r="B154" t="str">
        <f t="shared" si="2"/>
        <v>Customer_154</v>
      </c>
      <c r="C154" t="s">
        <v>4306</v>
      </c>
      <c r="D154">
        <v>31</v>
      </c>
      <c r="E154" t="s">
        <v>4303</v>
      </c>
    </row>
    <row r="155" spans="1:5" x14ac:dyDescent="0.35">
      <c r="A155" t="s">
        <v>1367</v>
      </c>
      <c r="B155" t="str">
        <f t="shared" si="2"/>
        <v>Customer_155</v>
      </c>
      <c r="C155" t="s">
        <v>4304</v>
      </c>
      <c r="D155">
        <v>52</v>
      </c>
      <c r="E155" t="s">
        <v>4303</v>
      </c>
    </row>
    <row r="156" spans="1:5" x14ac:dyDescent="0.35">
      <c r="A156" t="s">
        <v>1368</v>
      </c>
      <c r="B156" t="str">
        <f t="shared" si="2"/>
        <v>Customer_156</v>
      </c>
      <c r="C156" t="s">
        <v>4306</v>
      </c>
      <c r="D156">
        <v>57</v>
      </c>
      <c r="E156" t="s">
        <v>4305</v>
      </c>
    </row>
    <row r="157" spans="1:5" x14ac:dyDescent="0.35">
      <c r="A157" t="s">
        <v>1369</v>
      </c>
      <c r="B157" t="str">
        <f t="shared" si="2"/>
        <v>Customer_157</v>
      </c>
      <c r="C157" t="s">
        <v>4306</v>
      </c>
      <c r="D157">
        <v>23</v>
      </c>
      <c r="E157" t="s">
        <v>4305</v>
      </c>
    </row>
    <row r="158" spans="1:5" x14ac:dyDescent="0.35">
      <c r="A158" t="s">
        <v>1370</v>
      </c>
      <c r="B158" t="str">
        <f t="shared" si="2"/>
        <v>Customer_158</v>
      </c>
      <c r="C158" t="s">
        <v>4304</v>
      </c>
      <c r="D158">
        <v>60</v>
      </c>
      <c r="E158" t="s">
        <v>4305</v>
      </c>
    </row>
    <row r="159" spans="1:5" x14ac:dyDescent="0.35">
      <c r="A159" t="s">
        <v>1371</v>
      </c>
      <c r="B159" t="str">
        <f t="shared" si="2"/>
        <v>Customer_159</v>
      </c>
      <c r="C159" t="s">
        <v>4306</v>
      </c>
      <c r="D159">
        <v>56</v>
      </c>
      <c r="E159" t="s">
        <v>4309</v>
      </c>
    </row>
    <row r="160" spans="1:5" x14ac:dyDescent="0.35">
      <c r="A160" t="s">
        <v>1372</v>
      </c>
      <c r="B160" t="str">
        <f t="shared" si="2"/>
        <v>Customer_160</v>
      </c>
      <c r="C160" t="s">
        <v>4304</v>
      </c>
      <c r="D160">
        <v>21</v>
      </c>
      <c r="E160" t="s">
        <v>4308</v>
      </c>
    </row>
    <row r="161" spans="1:5" x14ac:dyDescent="0.35">
      <c r="A161" t="s">
        <v>1373</v>
      </c>
      <c r="B161" t="str">
        <f t="shared" si="2"/>
        <v>Customer_161</v>
      </c>
      <c r="C161" t="s">
        <v>4306</v>
      </c>
      <c r="D161">
        <v>34</v>
      </c>
      <c r="E161" t="s">
        <v>4307</v>
      </c>
    </row>
    <row r="162" spans="1:5" x14ac:dyDescent="0.35">
      <c r="A162" t="s">
        <v>1374</v>
      </c>
      <c r="B162" t="str">
        <f t="shared" si="2"/>
        <v>Customer_162</v>
      </c>
      <c r="C162" t="s">
        <v>4304</v>
      </c>
      <c r="D162">
        <v>53</v>
      </c>
      <c r="E162" t="s">
        <v>4308</v>
      </c>
    </row>
    <row r="163" spans="1:5" x14ac:dyDescent="0.35">
      <c r="A163" t="s">
        <v>1375</v>
      </c>
      <c r="B163" t="str">
        <f t="shared" si="2"/>
        <v>Customer_163</v>
      </c>
      <c r="C163" t="s">
        <v>4304</v>
      </c>
      <c r="D163">
        <v>53</v>
      </c>
      <c r="E163" t="s">
        <v>4309</v>
      </c>
    </row>
    <row r="164" spans="1:5" x14ac:dyDescent="0.35">
      <c r="A164" t="s">
        <v>1376</v>
      </c>
      <c r="B164" t="str">
        <f t="shared" si="2"/>
        <v>Customer_164</v>
      </c>
      <c r="C164" t="s">
        <v>4304</v>
      </c>
      <c r="D164">
        <v>43</v>
      </c>
      <c r="E164" t="s">
        <v>4308</v>
      </c>
    </row>
    <row r="165" spans="1:5" x14ac:dyDescent="0.35">
      <c r="A165" t="s">
        <v>1377</v>
      </c>
      <c r="B165" t="str">
        <f t="shared" si="2"/>
        <v>Customer_165</v>
      </c>
      <c r="C165" t="s">
        <v>4306</v>
      </c>
      <c r="D165">
        <v>49</v>
      </c>
      <c r="E165" t="s">
        <v>4308</v>
      </c>
    </row>
    <row r="166" spans="1:5" x14ac:dyDescent="0.35">
      <c r="A166" t="s">
        <v>1378</v>
      </c>
      <c r="B166" t="str">
        <f t="shared" si="2"/>
        <v>Customer_166</v>
      </c>
      <c r="C166" t="s">
        <v>4304</v>
      </c>
      <c r="D166">
        <v>53</v>
      </c>
      <c r="E166" t="s">
        <v>4308</v>
      </c>
    </row>
    <row r="167" spans="1:5" x14ac:dyDescent="0.35">
      <c r="A167" t="s">
        <v>1379</v>
      </c>
      <c r="B167" t="str">
        <f t="shared" si="2"/>
        <v>Customer_167</v>
      </c>
      <c r="C167" t="s">
        <v>4304</v>
      </c>
      <c r="D167">
        <v>47</v>
      </c>
      <c r="E167" t="s">
        <v>4303</v>
      </c>
    </row>
    <row r="168" spans="1:5" x14ac:dyDescent="0.35">
      <c r="A168" t="s">
        <v>1380</v>
      </c>
      <c r="B168" t="str">
        <f t="shared" si="2"/>
        <v>Customer_168</v>
      </c>
      <c r="C168" t="s">
        <v>4304</v>
      </c>
      <c r="D168">
        <v>44</v>
      </c>
      <c r="E168" t="s">
        <v>4310</v>
      </c>
    </row>
    <row r="169" spans="1:5" x14ac:dyDescent="0.35">
      <c r="A169" t="s">
        <v>1381</v>
      </c>
      <c r="B169" t="str">
        <f t="shared" si="2"/>
        <v>Customer_169</v>
      </c>
      <c r="C169" t="s">
        <v>4306</v>
      </c>
      <c r="D169">
        <v>45</v>
      </c>
      <c r="E169" t="s">
        <v>4307</v>
      </c>
    </row>
    <row r="170" spans="1:5" x14ac:dyDescent="0.35">
      <c r="A170" t="s">
        <v>1382</v>
      </c>
      <c r="B170" t="str">
        <f t="shared" si="2"/>
        <v>Customer_170</v>
      </c>
      <c r="C170" t="s">
        <v>4304</v>
      </c>
      <c r="D170">
        <v>20</v>
      </c>
      <c r="E170" t="s">
        <v>4310</v>
      </c>
    </row>
    <row r="171" spans="1:5" x14ac:dyDescent="0.35">
      <c r="A171" t="s">
        <v>1383</v>
      </c>
      <c r="B171" t="str">
        <f t="shared" si="2"/>
        <v>Customer_171</v>
      </c>
      <c r="C171" t="s">
        <v>4304</v>
      </c>
      <c r="D171">
        <v>18</v>
      </c>
      <c r="E171" t="s">
        <v>4308</v>
      </c>
    </row>
    <row r="172" spans="1:5" x14ac:dyDescent="0.35">
      <c r="A172" t="s">
        <v>1384</v>
      </c>
      <c r="B172" t="str">
        <f t="shared" si="2"/>
        <v>Customer_172</v>
      </c>
      <c r="C172" t="s">
        <v>4304</v>
      </c>
      <c r="D172">
        <v>58</v>
      </c>
      <c r="E172" t="s">
        <v>4309</v>
      </c>
    </row>
    <row r="173" spans="1:5" x14ac:dyDescent="0.35">
      <c r="A173" t="s">
        <v>1385</v>
      </c>
      <c r="B173" t="str">
        <f t="shared" si="2"/>
        <v>Customer_173</v>
      </c>
      <c r="C173" t="s">
        <v>4306</v>
      </c>
      <c r="D173">
        <v>34</v>
      </c>
      <c r="E173" t="s">
        <v>4308</v>
      </c>
    </row>
    <row r="174" spans="1:5" x14ac:dyDescent="0.35">
      <c r="A174" t="s">
        <v>1386</v>
      </c>
      <c r="B174" t="str">
        <f t="shared" si="2"/>
        <v>Customer_174</v>
      </c>
      <c r="C174" t="s">
        <v>4304</v>
      </c>
      <c r="D174">
        <v>24</v>
      </c>
      <c r="E174" t="s">
        <v>4309</v>
      </c>
    </row>
    <row r="175" spans="1:5" x14ac:dyDescent="0.35">
      <c r="A175" t="s">
        <v>1387</v>
      </c>
      <c r="B175" t="str">
        <f t="shared" si="2"/>
        <v>Customer_175</v>
      </c>
      <c r="C175" t="s">
        <v>4306</v>
      </c>
      <c r="D175">
        <v>48</v>
      </c>
      <c r="E175" t="s">
        <v>4305</v>
      </c>
    </row>
    <row r="176" spans="1:5" x14ac:dyDescent="0.35">
      <c r="A176" t="s">
        <v>1388</v>
      </c>
      <c r="B176" t="str">
        <f t="shared" si="2"/>
        <v>Customer_176</v>
      </c>
      <c r="C176" t="s">
        <v>4304</v>
      </c>
      <c r="D176">
        <v>46</v>
      </c>
      <c r="E176" t="s">
        <v>4305</v>
      </c>
    </row>
    <row r="177" spans="1:5" x14ac:dyDescent="0.35">
      <c r="A177" t="s">
        <v>1389</v>
      </c>
      <c r="B177" t="str">
        <f t="shared" si="2"/>
        <v>Customer_177</v>
      </c>
      <c r="C177" t="s">
        <v>4304</v>
      </c>
      <c r="D177">
        <v>24</v>
      </c>
      <c r="E177" t="s">
        <v>4303</v>
      </c>
    </row>
    <row r="178" spans="1:5" x14ac:dyDescent="0.35">
      <c r="A178" t="s">
        <v>1390</v>
      </c>
      <c r="B178" t="str">
        <f t="shared" si="2"/>
        <v>Customer_178</v>
      </c>
      <c r="C178" t="s">
        <v>4306</v>
      </c>
      <c r="D178">
        <v>20</v>
      </c>
      <c r="E178" t="s">
        <v>4303</v>
      </c>
    </row>
    <row r="179" spans="1:5" x14ac:dyDescent="0.35">
      <c r="A179" t="s">
        <v>1391</v>
      </c>
      <c r="B179" t="str">
        <f t="shared" si="2"/>
        <v>Customer_179</v>
      </c>
      <c r="C179" t="s">
        <v>4304</v>
      </c>
      <c r="D179">
        <v>59</v>
      </c>
      <c r="E179" t="s">
        <v>4309</v>
      </c>
    </row>
    <row r="180" spans="1:5" x14ac:dyDescent="0.35">
      <c r="A180" t="s">
        <v>1392</v>
      </c>
      <c r="B180" t="str">
        <f t="shared" si="2"/>
        <v>Customer_180</v>
      </c>
      <c r="C180" t="s">
        <v>4306</v>
      </c>
      <c r="D180">
        <v>55</v>
      </c>
      <c r="E180" t="s">
        <v>4309</v>
      </c>
    </row>
    <row r="181" spans="1:5" x14ac:dyDescent="0.35">
      <c r="A181" t="s">
        <v>1393</v>
      </c>
      <c r="B181" t="str">
        <f t="shared" si="2"/>
        <v>Customer_181</v>
      </c>
      <c r="C181" t="s">
        <v>4306</v>
      </c>
      <c r="D181">
        <v>60</v>
      </c>
      <c r="E181" t="s">
        <v>4308</v>
      </c>
    </row>
    <row r="182" spans="1:5" x14ac:dyDescent="0.35">
      <c r="A182" t="s">
        <v>1394</v>
      </c>
      <c r="B182" t="str">
        <f t="shared" si="2"/>
        <v>Customer_182</v>
      </c>
      <c r="C182" t="s">
        <v>4306</v>
      </c>
      <c r="D182">
        <v>49</v>
      </c>
      <c r="E182" t="s">
        <v>4308</v>
      </c>
    </row>
    <row r="183" spans="1:5" x14ac:dyDescent="0.35">
      <c r="A183" t="s">
        <v>1395</v>
      </c>
      <c r="B183" t="str">
        <f t="shared" si="2"/>
        <v>Customer_183</v>
      </c>
      <c r="C183" t="s">
        <v>4304</v>
      </c>
      <c r="D183">
        <v>47</v>
      </c>
      <c r="E183" t="s">
        <v>4307</v>
      </c>
    </row>
    <row r="184" spans="1:5" x14ac:dyDescent="0.35">
      <c r="A184" t="s">
        <v>1396</v>
      </c>
      <c r="B184" t="str">
        <f t="shared" si="2"/>
        <v>Customer_184</v>
      </c>
      <c r="C184" t="s">
        <v>4306</v>
      </c>
      <c r="D184">
        <v>35</v>
      </c>
      <c r="E184" t="s">
        <v>4303</v>
      </c>
    </row>
    <row r="185" spans="1:5" x14ac:dyDescent="0.35">
      <c r="A185" t="s">
        <v>1397</v>
      </c>
      <c r="B185" t="str">
        <f t="shared" si="2"/>
        <v>Customer_185</v>
      </c>
      <c r="C185" t="s">
        <v>4306</v>
      </c>
      <c r="D185">
        <v>30</v>
      </c>
      <c r="E185" t="s">
        <v>4303</v>
      </c>
    </row>
    <row r="186" spans="1:5" x14ac:dyDescent="0.35">
      <c r="A186" t="s">
        <v>1398</v>
      </c>
      <c r="B186" t="str">
        <f t="shared" si="2"/>
        <v>Customer_186</v>
      </c>
      <c r="C186" t="s">
        <v>4304</v>
      </c>
      <c r="D186">
        <v>32</v>
      </c>
      <c r="E186" t="s">
        <v>4308</v>
      </c>
    </row>
    <row r="187" spans="1:5" x14ac:dyDescent="0.35">
      <c r="A187" t="s">
        <v>1399</v>
      </c>
      <c r="B187" t="str">
        <f t="shared" si="2"/>
        <v>Customer_187</v>
      </c>
      <c r="C187" t="s">
        <v>4304</v>
      </c>
      <c r="D187">
        <v>51</v>
      </c>
      <c r="E187" t="s">
        <v>4308</v>
      </c>
    </row>
    <row r="188" spans="1:5" x14ac:dyDescent="0.35">
      <c r="A188" t="s">
        <v>1400</v>
      </c>
      <c r="B188" t="str">
        <f t="shared" si="2"/>
        <v>Customer_188</v>
      </c>
      <c r="C188" t="s">
        <v>4304</v>
      </c>
      <c r="D188">
        <v>47</v>
      </c>
      <c r="E188" t="s">
        <v>4309</v>
      </c>
    </row>
    <row r="189" spans="1:5" x14ac:dyDescent="0.35">
      <c r="A189" t="s">
        <v>1401</v>
      </c>
      <c r="B189" t="str">
        <f t="shared" si="2"/>
        <v>Customer_189</v>
      </c>
      <c r="C189" t="s">
        <v>4306</v>
      </c>
      <c r="D189">
        <v>60</v>
      </c>
      <c r="E189" t="s">
        <v>4307</v>
      </c>
    </row>
    <row r="190" spans="1:5" x14ac:dyDescent="0.35">
      <c r="A190" t="s">
        <v>1402</v>
      </c>
      <c r="B190" t="str">
        <f t="shared" si="2"/>
        <v>Customer_190</v>
      </c>
      <c r="C190" t="s">
        <v>4306</v>
      </c>
      <c r="D190">
        <v>35</v>
      </c>
      <c r="E190" t="s">
        <v>4305</v>
      </c>
    </row>
    <row r="191" spans="1:5" x14ac:dyDescent="0.35">
      <c r="A191" t="s">
        <v>1403</v>
      </c>
      <c r="B191" t="str">
        <f t="shared" si="2"/>
        <v>Customer_191</v>
      </c>
      <c r="C191" t="s">
        <v>4304</v>
      </c>
      <c r="D191">
        <v>39</v>
      </c>
      <c r="E191" t="s">
        <v>4308</v>
      </c>
    </row>
    <row r="192" spans="1:5" x14ac:dyDescent="0.35">
      <c r="A192" t="s">
        <v>1404</v>
      </c>
      <c r="B192" t="str">
        <f t="shared" si="2"/>
        <v>Customer_192</v>
      </c>
      <c r="C192" t="s">
        <v>4304</v>
      </c>
      <c r="D192">
        <v>49</v>
      </c>
      <c r="E192" t="s">
        <v>4310</v>
      </c>
    </row>
    <row r="193" spans="1:5" x14ac:dyDescent="0.35">
      <c r="A193" t="s">
        <v>1405</v>
      </c>
      <c r="B193" t="str">
        <f t="shared" si="2"/>
        <v>Customer_193</v>
      </c>
      <c r="C193" t="s">
        <v>4304</v>
      </c>
      <c r="D193">
        <v>32</v>
      </c>
      <c r="E193" t="s">
        <v>4309</v>
      </c>
    </row>
    <row r="194" spans="1:5" x14ac:dyDescent="0.35">
      <c r="A194" t="s">
        <v>1406</v>
      </c>
      <c r="B194" t="str">
        <f t="shared" ref="B194:B257" si="3">"Customer_" &amp; ROW()</f>
        <v>Customer_194</v>
      </c>
      <c r="C194" t="s">
        <v>4304</v>
      </c>
      <c r="D194">
        <v>24</v>
      </c>
      <c r="E194" t="s">
        <v>4308</v>
      </c>
    </row>
    <row r="195" spans="1:5" x14ac:dyDescent="0.35">
      <c r="A195" t="s">
        <v>1407</v>
      </c>
      <c r="B195" t="str">
        <f t="shared" si="3"/>
        <v>Customer_195</v>
      </c>
      <c r="C195" t="s">
        <v>4306</v>
      </c>
      <c r="D195">
        <v>18</v>
      </c>
      <c r="E195" t="s">
        <v>4308</v>
      </c>
    </row>
    <row r="196" spans="1:5" x14ac:dyDescent="0.35">
      <c r="A196" t="s">
        <v>1408</v>
      </c>
      <c r="B196" t="str">
        <f t="shared" si="3"/>
        <v>Customer_196</v>
      </c>
      <c r="C196" t="s">
        <v>4306</v>
      </c>
      <c r="D196">
        <v>44</v>
      </c>
      <c r="E196" t="s">
        <v>4305</v>
      </c>
    </row>
    <row r="197" spans="1:5" x14ac:dyDescent="0.35">
      <c r="A197" t="s">
        <v>1409</v>
      </c>
      <c r="B197" t="str">
        <f t="shared" si="3"/>
        <v>Customer_197</v>
      </c>
      <c r="C197" t="s">
        <v>4306</v>
      </c>
      <c r="D197">
        <v>57</v>
      </c>
      <c r="E197" t="s">
        <v>4309</v>
      </c>
    </row>
    <row r="198" spans="1:5" x14ac:dyDescent="0.35">
      <c r="A198" t="s">
        <v>1410</v>
      </c>
      <c r="B198" t="str">
        <f t="shared" si="3"/>
        <v>Customer_198</v>
      </c>
      <c r="C198" t="s">
        <v>4304</v>
      </c>
      <c r="D198">
        <v>28</v>
      </c>
      <c r="E198" t="s">
        <v>4309</v>
      </c>
    </row>
    <row r="199" spans="1:5" x14ac:dyDescent="0.35">
      <c r="A199" t="s">
        <v>1411</v>
      </c>
      <c r="B199" t="str">
        <f t="shared" si="3"/>
        <v>Customer_199</v>
      </c>
      <c r="C199" t="s">
        <v>4304</v>
      </c>
      <c r="D199">
        <v>23</v>
      </c>
      <c r="E199" t="s">
        <v>4303</v>
      </c>
    </row>
    <row r="200" spans="1:5" x14ac:dyDescent="0.35">
      <c r="A200" t="s">
        <v>1412</v>
      </c>
      <c r="B200" t="str">
        <f t="shared" si="3"/>
        <v>Customer_200</v>
      </c>
      <c r="C200" t="s">
        <v>4306</v>
      </c>
      <c r="D200">
        <v>48</v>
      </c>
      <c r="E200" t="s">
        <v>4309</v>
      </c>
    </row>
    <row r="201" spans="1:5" x14ac:dyDescent="0.35">
      <c r="A201" t="s">
        <v>1413</v>
      </c>
      <c r="B201" t="str">
        <f t="shared" si="3"/>
        <v>Customer_201</v>
      </c>
      <c r="C201" t="s">
        <v>4304</v>
      </c>
      <c r="D201">
        <v>46</v>
      </c>
      <c r="E201" t="s">
        <v>4310</v>
      </c>
    </row>
    <row r="202" spans="1:5" x14ac:dyDescent="0.35">
      <c r="A202" t="s">
        <v>1414</v>
      </c>
      <c r="B202" t="str">
        <f t="shared" si="3"/>
        <v>Customer_202</v>
      </c>
      <c r="C202" t="s">
        <v>4304</v>
      </c>
      <c r="D202">
        <v>32</v>
      </c>
      <c r="E202" t="s">
        <v>4310</v>
      </c>
    </row>
    <row r="203" spans="1:5" x14ac:dyDescent="0.35">
      <c r="A203" t="s">
        <v>1415</v>
      </c>
      <c r="B203" t="str">
        <f t="shared" si="3"/>
        <v>Customer_203</v>
      </c>
      <c r="C203" t="s">
        <v>4306</v>
      </c>
      <c r="D203">
        <v>54</v>
      </c>
      <c r="E203" t="s">
        <v>4309</v>
      </c>
    </row>
    <row r="204" spans="1:5" x14ac:dyDescent="0.35">
      <c r="A204" t="s">
        <v>1416</v>
      </c>
      <c r="B204" t="str">
        <f t="shared" si="3"/>
        <v>Customer_204</v>
      </c>
      <c r="C204" t="s">
        <v>4306</v>
      </c>
      <c r="D204">
        <v>31</v>
      </c>
      <c r="E204" t="s">
        <v>4309</v>
      </c>
    </row>
    <row r="205" spans="1:5" x14ac:dyDescent="0.35">
      <c r="A205" t="s">
        <v>1417</v>
      </c>
      <c r="B205" t="str">
        <f t="shared" si="3"/>
        <v>Customer_205</v>
      </c>
      <c r="C205" t="s">
        <v>4304</v>
      </c>
      <c r="D205">
        <v>34</v>
      </c>
      <c r="E205" t="s">
        <v>4303</v>
      </c>
    </row>
    <row r="206" spans="1:5" x14ac:dyDescent="0.35">
      <c r="A206" t="s">
        <v>1418</v>
      </c>
      <c r="B206" t="str">
        <f t="shared" si="3"/>
        <v>Customer_206</v>
      </c>
      <c r="C206" t="s">
        <v>4306</v>
      </c>
      <c r="D206">
        <v>47</v>
      </c>
      <c r="E206" t="s">
        <v>4309</v>
      </c>
    </row>
    <row r="207" spans="1:5" x14ac:dyDescent="0.35">
      <c r="A207" t="s">
        <v>1419</v>
      </c>
      <c r="B207" t="str">
        <f t="shared" si="3"/>
        <v>Customer_207</v>
      </c>
      <c r="C207" t="s">
        <v>4304</v>
      </c>
      <c r="D207">
        <v>33</v>
      </c>
      <c r="E207" t="s">
        <v>4308</v>
      </c>
    </row>
    <row r="208" spans="1:5" x14ac:dyDescent="0.35">
      <c r="A208" t="s">
        <v>1420</v>
      </c>
      <c r="B208" t="str">
        <f t="shared" si="3"/>
        <v>Customer_208</v>
      </c>
      <c r="C208" t="s">
        <v>4304</v>
      </c>
      <c r="D208">
        <v>59</v>
      </c>
      <c r="E208" t="s">
        <v>4310</v>
      </c>
    </row>
    <row r="209" spans="1:5" x14ac:dyDescent="0.35">
      <c r="A209" t="s">
        <v>1421</v>
      </c>
      <c r="B209" t="str">
        <f t="shared" si="3"/>
        <v>Customer_209</v>
      </c>
      <c r="C209" t="s">
        <v>4306</v>
      </c>
      <c r="D209">
        <v>39</v>
      </c>
      <c r="E209" t="s">
        <v>4303</v>
      </c>
    </row>
    <row r="210" spans="1:5" x14ac:dyDescent="0.35">
      <c r="A210" t="s">
        <v>1422</v>
      </c>
      <c r="B210" t="str">
        <f t="shared" si="3"/>
        <v>Customer_210</v>
      </c>
      <c r="C210" t="s">
        <v>4306</v>
      </c>
      <c r="D210">
        <v>18</v>
      </c>
      <c r="E210" t="s">
        <v>4308</v>
      </c>
    </row>
    <row r="211" spans="1:5" x14ac:dyDescent="0.35">
      <c r="A211" t="s">
        <v>1423</v>
      </c>
      <c r="B211" t="str">
        <f t="shared" si="3"/>
        <v>Customer_211</v>
      </c>
      <c r="C211" t="s">
        <v>4306</v>
      </c>
      <c r="D211">
        <v>30</v>
      </c>
      <c r="E211" t="s">
        <v>4307</v>
      </c>
    </row>
    <row r="212" spans="1:5" x14ac:dyDescent="0.35">
      <c r="A212" t="s">
        <v>1424</v>
      </c>
      <c r="B212" t="str">
        <f t="shared" si="3"/>
        <v>Customer_212</v>
      </c>
      <c r="C212" t="s">
        <v>4304</v>
      </c>
      <c r="D212">
        <v>33</v>
      </c>
      <c r="E212" t="s">
        <v>4305</v>
      </c>
    </row>
    <row r="213" spans="1:5" x14ac:dyDescent="0.35">
      <c r="A213" t="s">
        <v>1425</v>
      </c>
      <c r="B213" t="str">
        <f t="shared" si="3"/>
        <v>Customer_213</v>
      </c>
      <c r="C213" t="s">
        <v>4304</v>
      </c>
      <c r="D213">
        <v>50</v>
      </c>
      <c r="E213" t="s">
        <v>4308</v>
      </c>
    </row>
    <row r="214" spans="1:5" x14ac:dyDescent="0.35">
      <c r="A214" t="s">
        <v>1426</v>
      </c>
      <c r="B214" t="str">
        <f t="shared" si="3"/>
        <v>Customer_214</v>
      </c>
      <c r="C214" t="s">
        <v>4304</v>
      </c>
      <c r="D214">
        <v>29</v>
      </c>
      <c r="E214" t="s">
        <v>4303</v>
      </c>
    </row>
    <row r="215" spans="1:5" x14ac:dyDescent="0.35">
      <c r="A215" t="s">
        <v>1427</v>
      </c>
      <c r="B215" t="str">
        <f t="shared" si="3"/>
        <v>Customer_215</v>
      </c>
      <c r="C215" t="s">
        <v>4306</v>
      </c>
      <c r="D215">
        <v>19</v>
      </c>
      <c r="E215" t="s">
        <v>4303</v>
      </c>
    </row>
    <row r="216" spans="1:5" x14ac:dyDescent="0.35">
      <c r="A216" t="s">
        <v>1428</v>
      </c>
      <c r="B216" t="str">
        <f t="shared" si="3"/>
        <v>Customer_216</v>
      </c>
      <c r="C216" t="s">
        <v>4306</v>
      </c>
      <c r="D216">
        <v>19</v>
      </c>
      <c r="E216" t="s">
        <v>4309</v>
      </c>
    </row>
    <row r="217" spans="1:5" x14ac:dyDescent="0.35">
      <c r="A217" t="s">
        <v>1429</v>
      </c>
      <c r="B217" t="str">
        <f t="shared" si="3"/>
        <v>Customer_217</v>
      </c>
      <c r="C217" t="s">
        <v>4306</v>
      </c>
      <c r="D217">
        <v>60</v>
      </c>
      <c r="E217" t="s">
        <v>4307</v>
      </c>
    </row>
    <row r="218" spans="1:5" x14ac:dyDescent="0.35">
      <c r="A218" t="s">
        <v>1430</v>
      </c>
      <c r="B218" t="str">
        <f t="shared" si="3"/>
        <v>Customer_218</v>
      </c>
      <c r="C218" t="s">
        <v>4304</v>
      </c>
      <c r="D218">
        <v>42</v>
      </c>
      <c r="E218" t="s">
        <v>4309</v>
      </c>
    </row>
    <row r="219" spans="1:5" x14ac:dyDescent="0.35">
      <c r="A219" t="s">
        <v>1431</v>
      </c>
      <c r="B219" t="str">
        <f t="shared" si="3"/>
        <v>Customer_219</v>
      </c>
      <c r="C219" t="s">
        <v>4306</v>
      </c>
      <c r="D219">
        <v>19</v>
      </c>
      <c r="E219" t="s">
        <v>4305</v>
      </c>
    </row>
    <row r="220" spans="1:5" x14ac:dyDescent="0.35">
      <c r="A220" t="s">
        <v>1432</v>
      </c>
      <c r="B220" t="str">
        <f t="shared" si="3"/>
        <v>Customer_220</v>
      </c>
      <c r="C220" t="s">
        <v>4306</v>
      </c>
      <c r="D220">
        <v>49</v>
      </c>
      <c r="E220" t="s">
        <v>4303</v>
      </c>
    </row>
    <row r="221" spans="1:5" x14ac:dyDescent="0.35">
      <c r="A221" t="s">
        <v>1433</v>
      </c>
      <c r="B221" t="str">
        <f t="shared" si="3"/>
        <v>Customer_221</v>
      </c>
      <c r="C221" t="s">
        <v>4306</v>
      </c>
      <c r="D221">
        <v>57</v>
      </c>
      <c r="E221" t="s">
        <v>4309</v>
      </c>
    </row>
    <row r="222" spans="1:5" x14ac:dyDescent="0.35">
      <c r="A222" t="s">
        <v>1434</v>
      </c>
      <c r="B222" t="str">
        <f t="shared" si="3"/>
        <v>Customer_222</v>
      </c>
      <c r="C222" t="s">
        <v>4306</v>
      </c>
      <c r="D222">
        <v>38</v>
      </c>
      <c r="E222" t="s">
        <v>4303</v>
      </c>
    </row>
    <row r="223" spans="1:5" x14ac:dyDescent="0.35">
      <c r="A223" t="s">
        <v>1435</v>
      </c>
      <c r="B223" t="str">
        <f t="shared" si="3"/>
        <v>Customer_223</v>
      </c>
      <c r="C223" t="s">
        <v>4304</v>
      </c>
      <c r="D223">
        <v>55</v>
      </c>
      <c r="E223" t="s">
        <v>4309</v>
      </c>
    </row>
    <row r="224" spans="1:5" x14ac:dyDescent="0.35">
      <c r="A224" t="s">
        <v>1436</v>
      </c>
      <c r="B224" t="str">
        <f t="shared" si="3"/>
        <v>Customer_224</v>
      </c>
      <c r="C224" t="s">
        <v>4304</v>
      </c>
      <c r="D224">
        <v>37</v>
      </c>
      <c r="E224" t="s">
        <v>4303</v>
      </c>
    </row>
    <row r="225" spans="1:5" x14ac:dyDescent="0.35">
      <c r="A225" t="s">
        <v>1437</v>
      </c>
      <c r="B225" t="str">
        <f t="shared" si="3"/>
        <v>Customer_225</v>
      </c>
      <c r="C225" t="s">
        <v>4304</v>
      </c>
      <c r="D225">
        <v>38</v>
      </c>
      <c r="E225" t="s">
        <v>4310</v>
      </c>
    </row>
    <row r="226" spans="1:5" x14ac:dyDescent="0.35">
      <c r="A226" t="s">
        <v>1438</v>
      </c>
      <c r="B226" t="str">
        <f t="shared" si="3"/>
        <v>Customer_226</v>
      </c>
      <c r="C226" t="s">
        <v>4304</v>
      </c>
      <c r="D226">
        <v>60</v>
      </c>
      <c r="E226" t="s">
        <v>4303</v>
      </c>
    </row>
    <row r="227" spans="1:5" x14ac:dyDescent="0.35">
      <c r="A227" t="s">
        <v>1439</v>
      </c>
      <c r="B227" t="str">
        <f t="shared" si="3"/>
        <v>Customer_227</v>
      </c>
      <c r="C227" t="s">
        <v>4306</v>
      </c>
      <c r="D227">
        <v>46</v>
      </c>
      <c r="E227" t="s">
        <v>4307</v>
      </c>
    </row>
    <row r="228" spans="1:5" x14ac:dyDescent="0.35">
      <c r="A228" t="s">
        <v>1440</v>
      </c>
      <c r="B228" t="str">
        <f t="shared" si="3"/>
        <v>Customer_228</v>
      </c>
      <c r="C228" t="s">
        <v>4304</v>
      </c>
      <c r="D228">
        <v>53</v>
      </c>
      <c r="E228" t="s">
        <v>4309</v>
      </c>
    </row>
    <row r="229" spans="1:5" x14ac:dyDescent="0.35">
      <c r="A229" t="s">
        <v>1441</v>
      </c>
      <c r="B229" t="str">
        <f t="shared" si="3"/>
        <v>Customer_229</v>
      </c>
      <c r="C229" t="s">
        <v>4306</v>
      </c>
      <c r="D229">
        <v>50</v>
      </c>
      <c r="E229" t="s">
        <v>4310</v>
      </c>
    </row>
    <row r="230" spans="1:5" x14ac:dyDescent="0.35">
      <c r="A230" t="s">
        <v>1442</v>
      </c>
      <c r="B230" t="str">
        <f t="shared" si="3"/>
        <v>Customer_230</v>
      </c>
      <c r="C230" t="s">
        <v>4306</v>
      </c>
      <c r="D230">
        <v>21</v>
      </c>
      <c r="E230" t="s">
        <v>4305</v>
      </c>
    </row>
    <row r="231" spans="1:5" x14ac:dyDescent="0.35">
      <c r="A231" t="s">
        <v>1443</v>
      </c>
      <c r="B231" t="str">
        <f t="shared" si="3"/>
        <v>Customer_231</v>
      </c>
      <c r="C231" t="s">
        <v>4304</v>
      </c>
      <c r="D231">
        <v>59</v>
      </c>
      <c r="E231" t="s">
        <v>4308</v>
      </c>
    </row>
    <row r="232" spans="1:5" x14ac:dyDescent="0.35">
      <c r="A232" t="s">
        <v>1444</v>
      </c>
      <c r="B232" t="str">
        <f t="shared" si="3"/>
        <v>Customer_232</v>
      </c>
      <c r="C232" t="s">
        <v>4304</v>
      </c>
      <c r="D232">
        <v>33</v>
      </c>
      <c r="E232" t="s">
        <v>4310</v>
      </c>
    </row>
    <row r="233" spans="1:5" x14ac:dyDescent="0.35">
      <c r="A233" t="s">
        <v>1445</v>
      </c>
      <c r="B233" t="str">
        <f t="shared" si="3"/>
        <v>Customer_233</v>
      </c>
      <c r="C233" t="s">
        <v>4304</v>
      </c>
      <c r="D233">
        <v>37</v>
      </c>
      <c r="E233" t="s">
        <v>4303</v>
      </c>
    </row>
    <row r="234" spans="1:5" x14ac:dyDescent="0.35">
      <c r="A234" t="s">
        <v>1446</v>
      </c>
      <c r="B234" t="str">
        <f t="shared" si="3"/>
        <v>Customer_234</v>
      </c>
      <c r="C234" t="s">
        <v>4306</v>
      </c>
      <c r="D234">
        <v>35</v>
      </c>
      <c r="E234" t="s">
        <v>4309</v>
      </c>
    </row>
    <row r="235" spans="1:5" x14ac:dyDescent="0.35">
      <c r="A235" t="s">
        <v>1447</v>
      </c>
      <c r="B235" t="str">
        <f t="shared" si="3"/>
        <v>Customer_235</v>
      </c>
      <c r="C235" t="s">
        <v>4304</v>
      </c>
      <c r="D235">
        <v>21</v>
      </c>
      <c r="E235" t="s">
        <v>4303</v>
      </c>
    </row>
    <row r="236" spans="1:5" x14ac:dyDescent="0.35">
      <c r="A236" t="s">
        <v>1448</v>
      </c>
      <c r="B236" t="str">
        <f t="shared" si="3"/>
        <v>Customer_236</v>
      </c>
      <c r="C236" t="s">
        <v>4304</v>
      </c>
      <c r="D236">
        <v>53</v>
      </c>
      <c r="E236" t="s">
        <v>4310</v>
      </c>
    </row>
    <row r="237" spans="1:5" x14ac:dyDescent="0.35">
      <c r="A237" t="s">
        <v>1449</v>
      </c>
      <c r="B237" t="str">
        <f t="shared" si="3"/>
        <v>Customer_237</v>
      </c>
      <c r="C237" t="s">
        <v>4306</v>
      </c>
      <c r="D237">
        <v>20</v>
      </c>
      <c r="E237" t="s">
        <v>4307</v>
      </c>
    </row>
    <row r="238" spans="1:5" x14ac:dyDescent="0.35">
      <c r="A238" t="s">
        <v>1450</v>
      </c>
      <c r="B238" t="str">
        <f t="shared" si="3"/>
        <v>Customer_238</v>
      </c>
      <c r="C238" t="s">
        <v>4306</v>
      </c>
      <c r="D238">
        <v>54</v>
      </c>
      <c r="E238" t="s">
        <v>4308</v>
      </c>
    </row>
    <row r="239" spans="1:5" x14ac:dyDescent="0.35">
      <c r="A239" t="s">
        <v>1451</v>
      </c>
      <c r="B239" t="str">
        <f t="shared" si="3"/>
        <v>Customer_239</v>
      </c>
      <c r="C239" t="s">
        <v>4306</v>
      </c>
      <c r="D239">
        <v>57</v>
      </c>
      <c r="E239" t="s">
        <v>4310</v>
      </c>
    </row>
    <row r="240" spans="1:5" x14ac:dyDescent="0.35">
      <c r="A240" t="s">
        <v>1452</v>
      </c>
      <c r="B240" t="str">
        <f t="shared" si="3"/>
        <v>Customer_240</v>
      </c>
      <c r="C240" t="s">
        <v>4306</v>
      </c>
      <c r="D240">
        <v>23</v>
      </c>
      <c r="E240" t="s">
        <v>4310</v>
      </c>
    </row>
    <row r="241" spans="1:5" x14ac:dyDescent="0.35">
      <c r="A241" t="s">
        <v>1453</v>
      </c>
      <c r="B241" t="str">
        <f t="shared" si="3"/>
        <v>Customer_241</v>
      </c>
      <c r="C241" t="s">
        <v>4306</v>
      </c>
      <c r="D241">
        <v>18</v>
      </c>
      <c r="E241" t="s">
        <v>4310</v>
      </c>
    </row>
    <row r="242" spans="1:5" x14ac:dyDescent="0.35">
      <c r="A242" t="s">
        <v>1454</v>
      </c>
      <c r="B242" t="str">
        <f t="shared" si="3"/>
        <v>Customer_242</v>
      </c>
      <c r="C242" t="s">
        <v>4304</v>
      </c>
      <c r="D242">
        <v>27</v>
      </c>
      <c r="E242" t="s">
        <v>4303</v>
      </c>
    </row>
    <row r="243" spans="1:5" x14ac:dyDescent="0.35">
      <c r="A243" t="s">
        <v>1455</v>
      </c>
      <c r="B243" t="str">
        <f t="shared" si="3"/>
        <v>Customer_243</v>
      </c>
      <c r="C243" t="s">
        <v>4306</v>
      </c>
      <c r="D243">
        <v>50</v>
      </c>
      <c r="E243" t="s">
        <v>4303</v>
      </c>
    </row>
    <row r="244" spans="1:5" x14ac:dyDescent="0.35">
      <c r="A244" t="s">
        <v>1456</v>
      </c>
      <c r="B244" t="str">
        <f t="shared" si="3"/>
        <v>Customer_244</v>
      </c>
      <c r="C244" t="s">
        <v>4306</v>
      </c>
      <c r="D244">
        <v>36</v>
      </c>
      <c r="E244" t="s">
        <v>4307</v>
      </c>
    </row>
    <row r="245" spans="1:5" x14ac:dyDescent="0.35">
      <c r="A245" t="s">
        <v>1457</v>
      </c>
      <c r="B245" t="str">
        <f t="shared" si="3"/>
        <v>Customer_245</v>
      </c>
      <c r="C245" t="s">
        <v>4304</v>
      </c>
      <c r="D245">
        <v>44</v>
      </c>
      <c r="E245" t="s">
        <v>4307</v>
      </c>
    </row>
    <row r="246" spans="1:5" x14ac:dyDescent="0.35">
      <c r="A246" t="s">
        <v>1458</v>
      </c>
      <c r="B246" t="str">
        <f t="shared" si="3"/>
        <v>Customer_246</v>
      </c>
      <c r="C246" t="s">
        <v>4304</v>
      </c>
      <c r="D246">
        <v>30</v>
      </c>
      <c r="E246" t="s">
        <v>4309</v>
      </c>
    </row>
    <row r="247" spans="1:5" x14ac:dyDescent="0.35">
      <c r="A247" t="s">
        <v>1459</v>
      </c>
      <c r="B247" t="str">
        <f t="shared" si="3"/>
        <v>Customer_247</v>
      </c>
      <c r="C247" t="s">
        <v>4306</v>
      </c>
      <c r="D247">
        <v>50</v>
      </c>
      <c r="E247" t="s">
        <v>4308</v>
      </c>
    </row>
    <row r="248" spans="1:5" x14ac:dyDescent="0.35">
      <c r="A248" t="s">
        <v>1460</v>
      </c>
      <c r="B248" t="str">
        <f t="shared" si="3"/>
        <v>Customer_248</v>
      </c>
      <c r="C248" t="s">
        <v>4306</v>
      </c>
      <c r="D248">
        <v>58</v>
      </c>
      <c r="E248" t="s">
        <v>4303</v>
      </c>
    </row>
    <row r="249" spans="1:5" x14ac:dyDescent="0.35">
      <c r="A249" t="s">
        <v>1461</v>
      </c>
      <c r="B249" t="str">
        <f t="shared" si="3"/>
        <v>Customer_249</v>
      </c>
      <c r="C249" t="s">
        <v>4306</v>
      </c>
      <c r="D249">
        <v>24</v>
      </c>
      <c r="E249" t="s">
        <v>4305</v>
      </c>
    </row>
    <row r="250" spans="1:5" x14ac:dyDescent="0.35">
      <c r="A250" t="s">
        <v>1462</v>
      </c>
      <c r="B250" t="str">
        <f t="shared" si="3"/>
        <v>Customer_250</v>
      </c>
      <c r="C250" t="s">
        <v>4304</v>
      </c>
      <c r="D250">
        <v>25</v>
      </c>
      <c r="E250" t="s">
        <v>4303</v>
      </c>
    </row>
    <row r="251" spans="1:5" x14ac:dyDescent="0.35">
      <c r="A251" t="s">
        <v>1463</v>
      </c>
      <c r="B251" t="str">
        <f t="shared" si="3"/>
        <v>Customer_251</v>
      </c>
      <c r="C251" t="s">
        <v>4306</v>
      </c>
      <c r="D251">
        <v>44</v>
      </c>
      <c r="E251" t="s">
        <v>4305</v>
      </c>
    </row>
    <row r="252" spans="1:5" x14ac:dyDescent="0.35">
      <c r="A252" t="s">
        <v>1464</v>
      </c>
      <c r="B252" t="str">
        <f t="shared" si="3"/>
        <v>Customer_252</v>
      </c>
      <c r="C252" t="s">
        <v>4306</v>
      </c>
      <c r="D252">
        <v>32</v>
      </c>
      <c r="E252" t="s">
        <v>4309</v>
      </c>
    </row>
    <row r="253" spans="1:5" x14ac:dyDescent="0.35">
      <c r="A253" t="s">
        <v>1465</v>
      </c>
      <c r="B253" t="str">
        <f t="shared" si="3"/>
        <v>Customer_253</v>
      </c>
      <c r="C253" t="s">
        <v>4304</v>
      </c>
      <c r="D253">
        <v>48</v>
      </c>
      <c r="E253" t="s">
        <v>4308</v>
      </c>
    </row>
    <row r="254" spans="1:5" x14ac:dyDescent="0.35">
      <c r="A254" t="s">
        <v>1466</v>
      </c>
      <c r="B254" t="str">
        <f t="shared" si="3"/>
        <v>Customer_254</v>
      </c>
      <c r="C254" t="s">
        <v>4304</v>
      </c>
      <c r="D254">
        <v>29</v>
      </c>
      <c r="E254" t="s">
        <v>4310</v>
      </c>
    </row>
    <row r="255" spans="1:5" x14ac:dyDescent="0.35">
      <c r="A255" t="s">
        <v>1467</v>
      </c>
      <c r="B255" t="str">
        <f t="shared" si="3"/>
        <v>Customer_255</v>
      </c>
      <c r="C255" t="s">
        <v>4304</v>
      </c>
      <c r="D255">
        <v>26</v>
      </c>
      <c r="E255" t="s">
        <v>4307</v>
      </c>
    </row>
    <row r="256" spans="1:5" x14ac:dyDescent="0.35">
      <c r="A256" t="s">
        <v>1468</v>
      </c>
      <c r="B256" t="str">
        <f t="shared" si="3"/>
        <v>Customer_256</v>
      </c>
      <c r="C256" t="s">
        <v>4304</v>
      </c>
      <c r="D256">
        <v>28</v>
      </c>
      <c r="E256" t="s">
        <v>4307</v>
      </c>
    </row>
    <row r="257" spans="1:5" x14ac:dyDescent="0.35">
      <c r="A257" t="s">
        <v>1469</v>
      </c>
      <c r="B257" t="str">
        <f t="shared" si="3"/>
        <v>Customer_257</v>
      </c>
      <c r="C257" t="s">
        <v>4306</v>
      </c>
      <c r="D257">
        <v>59</v>
      </c>
      <c r="E257" t="s">
        <v>4303</v>
      </c>
    </row>
    <row r="258" spans="1:5" x14ac:dyDescent="0.35">
      <c r="A258" t="s">
        <v>1470</v>
      </c>
      <c r="B258" t="str">
        <f t="shared" ref="B258:B321" si="4">"Customer_" &amp; ROW()</f>
        <v>Customer_258</v>
      </c>
      <c r="C258" t="s">
        <v>4306</v>
      </c>
      <c r="D258">
        <v>21</v>
      </c>
      <c r="E258" t="s">
        <v>4308</v>
      </c>
    </row>
    <row r="259" spans="1:5" x14ac:dyDescent="0.35">
      <c r="A259" t="s">
        <v>1471</v>
      </c>
      <c r="B259" t="str">
        <f t="shared" si="4"/>
        <v>Customer_259</v>
      </c>
      <c r="C259" t="s">
        <v>4304</v>
      </c>
      <c r="D259">
        <v>56</v>
      </c>
      <c r="E259" t="s">
        <v>4308</v>
      </c>
    </row>
    <row r="260" spans="1:5" x14ac:dyDescent="0.35">
      <c r="A260" t="s">
        <v>1472</v>
      </c>
      <c r="B260" t="str">
        <f t="shared" si="4"/>
        <v>Customer_260</v>
      </c>
      <c r="C260" t="s">
        <v>4304</v>
      </c>
      <c r="D260">
        <v>44</v>
      </c>
      <c r="E260" t="s">
        <v>4307</v>
      </c>
    </row>
    <row r="261" spans="1:5" x14ac:dyDescent="0.35">
      <c r="A261" t="s">
        <v>1473</v>
      </c>
      <c r="B261" t="str">
        <f t="shared" si="4"/>
        <v>Customer_261</v>
      </c>
      <c r="C261" t="s">
        <v>4306</v>
      </c>
      <c r="D261">
        <v>29</v>
      </c>
      <c r="E261" t="s">
        <v>4308</v>
      </c>
    </row>
    <row r="262" spans="1:5" x14ac:dyDescent="0.35">
      <c r="A262" t="s">
        <v>1474</v>
      </c>
      <c r="B262" t="str">
        <f t="shared" si="4"/>
        <v>Customer_262</v>
      </c>
      <c r="C262" t="s">
        <v>4304</v>
      </c>
      <c r="D262">
        <v>33</v>
      </c>
      <c r="E262" t="s">
        <v>4305</v>
      </c>
    </row>
    <row r="263" spans="1:5" x14ac:dyDescent="0.35">
      <c r="A263" t="s">
        <v>1475</v>
      </c>
      <c r="B263" t="str">
        <f t="shared" si="4"/>
        <v>Customer_263</v>
      </c>
      <c r="C263" t="s">
        <v>4304</v>
      </c>
      <c r="D263">
        <v>40</v>
      </c>
      <c r="E263" t="s">
        <v>4309</v>
      </c>
    </row>
    <row r="264" spans="1:5" x14ac:dyDescent="0.35">
      <c r="A264" t="s">
        <v>1476</v>
      </c>
      <c r="B264" t="str">
        <f t="shared" si="4"/>
        <v>Customer_264</v>
      </c>
      <c r="C264" t="s">
        <v>4304</v>
      </c>
      <c r="D264">
        <v>35</v>
      </c>
      <c r="E264" t="s">
        <v>4310</v>
      </c>
    </row>
    <row r="265" spans="1:5" x14ac:dyDescent="0.35">
      <c r="A265" t="s">
        <v>1477</v>
      </c>
      <c r="B265" t="str">
        <f t="shared" si="4"/>
        <v>Customer_265</v>
      </c>
      <c r="C265" t="s">
        <v>4304</v>
      </c>
      <c r="D265">
        <v>55</v>
      </c>
      <c r="E265" t="s">
        <v>4310</v>
      </c>
    </row>
    <row r="266" spans="1:5" x14ac:dyDescent="0.35">
      <c r="A266" t="s">
        <v>1478</v>
      </c>
      <c r="B266" t="str">
        <f t="shared" si="4"/>
        <v>Customer_266</v>
      </c>
      <c r="C266" t="s">
        <v>4304</v>
      </c>
      <c r="D266">
        <v>55</v>
      </c>
      <c r="E266" t="s">
        <v>4310</v>
      </c>
    </row>
    <row r="267" spans="1:5" x14ac:dyDescent="0.35">
      <c r="A267" t="s">
        <v>1479</v>
      </c>
      <c r="B267" t="str">
        <f t="shared" si="4"/>
        <v>Customer_267</v>
      </c>
      <c r="C267" t="s">
        <v>4304</v>
      </c>
      <c r="D267">
        <v>41</v>
      </c>
      <c r="E267" t="s">
        <v>4308</v>
      </c>
    </row>
    <row r="268" spans="1:5" x14ac:dyDescent="0.35">
      <c r="A268" t="s">
        <v>1480</v>
      </c>
      <c r="B268" t="str">
        <f t="shared" si="4"/>
        <v>Customer_268</v>
      </c>
      <c r="C268" t="s">
        <v>4304</v>
      </c>
      <c r="D268">
        <v>28</v>
      </c>
      <c r="E268" t="s">
        <v>4309</v>
      </c>
    </row>
    <row r="269" spans="1:5" x14ac:dyDescent="0.35">
      <c r="A269" t="s">
        <v>1481</v>
      </c>
      <c r="B269" t="str">
        <f t="shared" si="4"/>
        <v>Customer_269</v>
      </c>
      <c r="C269" t="s">
        <v>4304</v>
      </c>
      <c r="D269">
        <v>60</v>
      </c>
      <c r="E269" t="s">
        <v>4307</v>
      </c>
    </row>
    <row r="270" spans="1:5" x14ac:dyDescent="0.35">
      <c r="A270" t="s">
        <v>1482</v>
      </c>
      <c r="B270" t="str">
        <f t="shared" si="4"/>
        <v>Customer_270</v>
      </c>
      <c r="C270" t="s">
        <v>4306</v>
      </c>
      <c r="D270">
        <v>18</v>
      </c>
      <c r="E270" t="s">
        <v>4310</v>
      </c>
    </row>
    <row r="271" spans="1:5" x14ac:dyDescent="0.35">
      <c r="A271" t="s">
        <v>1483</v>
      </c>
      <c r="B271" t="str">
        <f t="shared" si="4"/>
        <v>Customer_271</v>
      </c>
      <c r="C271" t="s">
        <v>4304</v>
      </c>
      <c r="D271">
        <v>19</v>
      </c>
      <c r="E271" t="s">
        <v>4308</v>
      </c>
    </row>
    <row r="272" spans="1:5" x14ac:dyDescent="0.35">
      <c r="A272" t="s">
        <v>1484</v>
      </c>
      <c r="B272" t="str">
        <f t="shared" si="4"/>
        <v>Customer_272</v>
      </c>
      <c r="C272" t="s">
        <v>4306</v>
      </c>
      <c r="D272">
        <v>35</v>
      </c>
      <c r="E272" t="s">
        <v>4308</v>
      </c>
    </row>
    <row r="273" spans="1:5" x14ac:dyDescent="0.35">
      <c r="A273" t="s">
        <v>1485</v>
      </c>
      <c r="B273" t="str">
        <f t="shared" si="4"/>
        <v>Customer_273</v>
      </c>
      <c r="C273" t="s">
        <v>4304</v>
      </c>
      <c r="D273">
        <v>29</v>
      </c>
      <c r="E273" t="s">
        <v>4309</v>
      </c>
    </row>
    <row r="274" spans="1:5" x14ac:dyDescent="0.35">
      <c r="A274" t="s">
        <v>1486</v>
      </c>
      <c r="B274" t="str">
        <f t="shared" si="4"/>
        <v>Customer_274</v>
      </c>
      <c r="C274" t="s">
        <v>4306</v>
      </c>
      <c r="D274">
        <v>22</v>
      </c>
      <c r="E274" t="s">
        <v>4307</v>
      </c>
    </row>
    <row r="275" spans="1:5" x14ac:dyDescent="0.35">
      <c r="A275" t="s">
        <v>1487</v>
      </c>
      <c r="B275" t="str">
        <f t="shared" si="4"/>
        <v>Customer_275</v>
      </c>
      <c r="C275" t="s">
        <v>4306</v>
      </c>
      <c r="D275">
        <v>24</v>
      </c>
      <c r="E275" t="s">
        <v>4305</v>
      </c>
    </row>
    <row r="276" spans="1:5" x14ac:dyDescent="0.35">
      <c r="A276" t="s">
        <v>1488</v>
      </c>
      <c r="B276" t="str">
        <f t="shared" si="4"/>
        <v>Customer_276</v>
      </c>
      <c r="C276" t="s">
        <v>4304</v>
      </c>
      <c r="D276">
        <v>45</v>
      </c>
      <c r="E276" t="s">
        <v>4310</v>
      </c>
    </row>
    <row r="277" spans="1:5" x14ac:dyDescent="0.35">
      <c r="A277" t="s">
        <v>1489</v>
      </c>
      <c r="B277" t="str">
        <f t="shared" si="4"/>
        <v>Customer_277</v>
      </c>
      <c r="C277" t="s">
        <v>4306</v>
      </c>
      <c r="D277">
        <v>35</v>
      </c>
      <c r="E277" t="s">
        <v>4305</v>
      </c>
    </row>
    <row r="278" spans="1:5" x14ac:dyDescent="0.35">
      <c r="A278" t="s">
        <v>1490</v>
      </c>
      <c r="B278" t="str">
        <f t="shared" si="4"/>
        <v>Customer_278</v>
      </c>
      <c r="C278" t="s">
        <v>4304</v>
      </c>
      <c r="D278">
        <v>39</v>
      </c>
      <c r="E278" t="s">
        <v>4308</v>
      </c>
    </row>
    <row r="279" spans="1:5" x14ac:dyDescent="0.35">
      <c r="A279" t="s">
        <v>1491</v>
      </c>
      <c r="B279" t="str">
        <f t="shared" si="4"/>
        <v>Customer_279</v>
      </c>
      <c r="C279" t="s">
        <v>4304</v>
      </c>
      <c r="D279">
        <v>23</v>
      </c>
      <c r="E279" t="s">
        <v>4309</v>
      </c>
    </row>
    <row r="280" spans="1:5" x14ac:dyDescent="0.35">
      <c r="A280" t="s">
        <v>1492</v>
      </c>
      <c r="B280" t="str">
        <f t="shared" si="4"/>
        <v>Customer_280</v>
      </c>
      <c r="C280" t="s">
        <v>4304</v>
      </c>
      <c r="D280">
        <v>57</v>
      </c>
      <c r="E280" t="s">
        <v>4303</v>
      </c>
    </row>
    <row r="281" spans="1:5" x14ac:dyDescent="0.35">
      <c r="A281" t="s">
        <v>1493</v>
      </c>
      <c r="B281" t="str">
        <f t="shared" si="4"/>
        <v>Customer_281</v>
      </c>
      <c r="C281" t="s">
        <v>4304</v>
      </c>
      <c r="D281">
        <v>58</v>
      </c>
      <c r="E281" t="s">
        <v>4303</v>
      </c>
    </row>
    <row r="282" spans="1:5" x14ac:dyDescent="0.35">
      <c r="A282" t="s">
        <v>1494</v>
      </c>
      <c r="B282" t="str">
        <f t="shared" si="4"/>
        <v>Customer_282</v>
      </c>
      <c r="C282" t="s">
        <v>4306</v>
      </c>
      <c r="D282">
        <v>58</v>
      </c>
      <c r="E282" t="s">
        <v>4309</v>
      </c>
    </row>
    <row r="283" spans="1:5" x14ac:dyDescent="0.35">
      <c r="A283" t="s">
        <v>1495</v>
      </c>
      <c r="B283" t="str">
        <f t="shared" si="4"/>
        <v>Customer_283</v>
      </c>
      <c r="C283" t="s">
        <v>4304</v>
      </c>
      <c r="D283">
        <v>36</v>
      </c>
      <c r="E283" t="s">
        <v>4309</v>
      </c>
    </row>
    <row r="284" spans="1:5" x14ac:dyDescent="0.35">
      <c r="A284" t="s">
        <v>1496</v>
      </c>
      <c r="B284" t="str">
        <f t="shared" si="4"/>
        <v>Customer_284</v>
      </c>
      <c r="C284" t="s">
        <v>4306</v>
      </c>
      <c r="D284">
        <v>53</v>
      </c>
      <c r="E284" t="s">
        <v>4305</v>
      </c>
    </row>
    <row r="285" spans="1:5" x14ac:dyDescent="0.35">
      <c r="A285" t="s">
        <v>1497</v>
      </c>
      <c r="B285" t="str">
        <f t="shared" si="4"/>
        <v>Customer_285</v>
      </c>
      <c r="C285" t="s">
        <v>4306</v>
      </c>
      <c r="D285">
        <v>21</v>
      </c>
      <c r="E285" t="s">
        <v>4309</v>
      </c>
    </row>
    <row r="286" spans="1:5" x14ac:dyDescent="0.35">
      <c r="A286" t="s">
        <v>1498</v>
      </c>
      <c r="B286" t="str">
        <f t="shared" si="4"/>
        <v>Customer_286</v>
      </c>
      <c r="C286" t="s">
        <v>4304</v>
      </c>
      <c r="D286">
        <v>47</v>
      </c>
      <c r="E286" t="s">
        <v>4309</v>
      </c>
    </row>
    <row r="287" spans="1:5" x14ac:dyDescent="0.35">
      <c r="A287" t="s">
        <v>1499</v>
      </c>
      <c r="B287" t="str">
        <f t="shared" si="4"/>
        <v>Customer_287</v>
      </c>
      <c r="C287" t="s">
        <v>4304</v>
      </c>
      <c r="D287">
        <v>51</v>
      </c>
      <c r="E287" t="s">
        <v>4307</v>
      </c>
    </row>
    <row r="288" spans="1:5" x14ac:dyDescent="0.35">
      <c r="A288" t="s">
        <v>1500</v>
      </c>
      <c r="B288" t="str">
        <f t="shared" si="4"/>
        <v>Customer_288</v>
      </c>
      <c r="C288" t="s">
        <v>4306</v>
      </c>
      <c r="D288">
        <v>48</v>
      </c>
      <c r="E288" t="s">
        <v>4307</v>
      </c>
    </row>
    <row r="289" spans="1:5" x14ac:dyDescent="0.35">
      <c r="A289" t="s">
        <v>1501</v>
      </c>
      <c r="B289" t="str">
        <f t="shared" si="4"/>
        <v>Customer_289</v>
      </c>
      <c r="C289" t="s">
        <v>4306</v>
      </c>
      <c r="D289">
        <v>21</v>
      </c>
      <c r="E289" t="s">
        <v>4305</v>
      </c>
    </row>
    <row r="290" spans="1:5" x14ac:dyDescent="0.35">
      <c r="A290" t="s">
        <v>1502</v>
      </c>
      <c r="B290" t="str">
        <f t="shared" si="4"/>
        <v>Customer_290</v>
      </c>
      <c r="C290" t="s">
        <v>4304</v>
      </c>
      <c r="D290">
        <v>54</v>
      </c>
      <c r="E290" t="s">
        <v>4310</v>
      </c>
    </row>
    <row r="291" spans="1:5" x14ac:dyDescent="0.35">
      <c r="A291" t="s">
        <v>1503</v>
      </c>
      <c r="B291" t="str">
        <f t="shared" si="4"/>
        <v>Customer_291</v>
      </c>
      <c r="C291" t="s">
        <v>4306</v>
      </c>
      <c r="D291">
        <v>35</v>
      </c>
      <c r="E291" t="s">
        <v>4308</v>
      </c>
    </row>
    <row r="292" spans="1:5" x14ac:dyDescent="0.35">
      <c r="A292" t="s">
        <v>1504</v>
      </c>
      <c r="B292" t="str">
        <f t="shared" si="4"/>
        <v>Customer_292</v>
      </c>
      <c r="C292" t="s">
        <v>4306</v>
      </c>
      <c r="D292">
        <v>50</v>
      </c>
      <c r="E292" t="s">
        <v>4305</v>
      </c>
    </row>
    <row r="293" spans="1:5" x14ac:dyDescent="0.35">
      <c r="A293" t="s">
        <v>1505</v>
      </c>
      <c r="B293" t="str">
        <f t="shared" si="4"/>
        <v>Customer_293</v>
      </c>
      <c r="C293" t="s">
        <v>4306</v>
      </c>
      <c r="D293">
        <v>20</v>
      </c>
      <c r="E293" t="s">
        <v>4309</v>
      </c>
    </row>
    <row r="294" spans="1:5" x14ac:dyDescent="0.35">
      <c r="A294" t="s">
        <v>1506</v>
      </c>
      <c r="B294" t="str">
        <f t="shared" si="4"/>
        <v>Customer_294</v>
      </c>
      <c r="C294" t="s">
        <v>4306</v>
      </c>
      <c r="D294">
        <v>24</v>
      </c>
      <c r="E294" t="s">
        <v>4303</v>
      </c>
    </row>
    <row r="295" spans="1:5" x14ac:dyDescent="0.35">
      <c r="A295" t="s">
        <v>1507</v>
      </c>
      <c r="B295" t="str">
        <f t="shared" si="4"/>
        <v>Customer_295</v>
      </c>
      <c r="C295" t="s">
        <v>4304</v>
      </c>
      <c r="D295">
        <v>23</v>
      </c>
      <c r="E295" t="s">
        <v>4303</v>
      </c>
    </row>
    <row r="296" spans="1:5" x14ac:dyDescent="0.35">
      <c r="A296" t="s">
        <v>1508</v>
      </c>
      <c r="B296" t="str">
        <f t="shared" si="4"/>
        <v>Customer_296</v>
      </c>
      <c r="C296" t="s">
        <v>4306</v>
      </c>
      <c r="D296">
        <v>49</v>
      </c>
      <c r="E296" t="s">
        <v>4310</v>
      </c>
    </row>
    <row r="297" spans="1:5" x14ac:dyDescent="0.35">
      <c r="A297" t="s">
        <v>1509</v>
      </c>
      <c r="B297" t="str">
        <f t="shared" si="4"/>
        <v>Customer_297</v>
      </c>
      <c r="C297" t="s">
        <v>4306</v>
      </c>
      <c r="D297">
        <v>19</v>
      </c>
      <c r="E297" t="s">
        <v>4308</v>
      </c>
    </row>
    <row r="298" spans="1:5" x14ac:dyDescent="0.35">
      <c r="A298" t="s">
        <v>1510</v>
      </c>
      <c r="B298" t="str">
        <f t="shared" si="4"/>
        <v>Customer_298</v>
      </c>
      <c r="C298" t="s">
        <v>4304</v>
      </c>
      <c r="D298">
        <v>60</v>
      </c>
      <c r="E298" t="s">
        <v>4310</v>
      </c>
    </row>
    <row r="299" spans="1:5" x14ac:dyDescent="0.35">
      <c r="A299" t="s">
        <v>1511</v>
      </c>
      <c r="B299" t="str">
        <f t="shared" si="4"/>
        <v>Customer_299</v>
      </c>
      <c r="C299" t="s">
        <v>4304</v>
      </c>
      <c r="D299">
        <v>48</v>
      </c>
      <c r="E299" t="s">
        <v>4303</v>
      </c>
    </row>
    <row r="300" spans="1:5" x14ac:dyDescent="0.35">
      <c r="A300" t="s">
        <v>1512</v>
      </c>
      <c r="B300" t="str">
        <f t="shared" si="4"/>
        <v>Customer_300</v>
      </c>
      <c r="C300" t="s">
        <v>4304</v>
      </c>
      <c r="D300">
        <v>55</v>
      </c>
      <c r="E300" t="s">
        <v>4307</v>
      </c>
    </row>
    <row r="301" spans="1:5" x14ac:dyDescent="0.35">
      <c r="A301" t="s">
        <v>1513</v>
      </c>
      <c r="B301" t="str">
        <f t="shared" si="4"/>
        <v>Customer_301</v>
      </c>
      <c r="C301" t="s">
        <v>4306</v>
      </c>
      <c r="D301">
        <v>39</v>
      </c>
      <c r="E301" t="s">
        <v>4307</v>
      </c>
    </row>
    <row r="302" spans="1:5" x14ac:dyDescent="0.35">
      <c r="A302" t="s">
        <v>1514</v>
      </c>
      <c r="B302" t="str">
        <f t="shared" si="4"/>
        <v>Customer_302</v>
      </c>
      <c r="C302" t="s">
        <v>4306</v>
      </c>
      <c r="D302">
        <v>26</v>
      </c>
      <c r="E302" t="s">
        <v>4303</v>
      </c>
    </row>
    <row r="303" spans="1:5" x14ac:dyDescent="0.35">
      <c r="A303" t="s">
        <v>1515</v>
      </c>
      <c r="B303" t="str">
        <f t="shared" si="4"/>
        <v>Customer_303</v>
      </c>
      <c r="C303" t="s">
        <v>4306</v>
      </c>
      <c r="D303">
        <v>48</v>
      </c>
      <c r="E303" t="s">
        <v>4305</v>
      </c>
    </row>
    <row r="304" spans="1:5" x14ac:dyDescent="0.35">
      <c r="A304" t="s">
        <v>1516</v>
      </c>
      <c r="B304" t="str">
        <f t="shared" si="4"/>
        <v>Customer_304</v>
      </c>
      <c r="C304" t="s">
        <v>4306</v>
      </c>
      <c r="D304">
        <v>34</v>
      </c>
      <c r="E304" t="s">
        <v>4308</v>
      </c>
    </row>
    <row r="305" spans="1:5" x14ac:dyDescent="0.35">
      <c r="A305" t="s">
        <v>1517</v>
      </c>
      <c r="B305" t="str">
        <f t="shared" si="4"/>
        <v>Customer_305</v>
      </c>
      <c r="C305" t="s">
        <v>4306</v>
      </c>
      <c r="D305">
        <v>55</v>
      </c>
      <c r="E305" t="s">
        <v>4310</v>
      </c>
    </row>
    <row r="306" spans="1:5" x14ac:dyDescent="0.35">
      <c r="A306" t="s">
        <v>1518</v>
      </c>
      <c r="B306" t="str">
        <f t="shared" si="4"/>
        <v>Customer_306</v>
      </c>
      <c r="C306" t="s">
        <v>4306</v>
      </c>
      <c r="D306">
        <v>27</v>
      </c>
      <c r="E306" t="s">
        <v>4309</v>
      </c>
    </row>
    <row r="307" spans="1:5" x14ac:dyDescent="0.35">
      <c r="A307" t="s">
        <v>1519</v>
      </c>
      <c r="B307" t="str">
        <f t="shared" si="4"/>
        <v>Customer_307</v>
      </c>
      <c r="C307" t="s">
        <v>4304</v>
      </c>
      <c r="D307">
        <v>33</v>
      </c>
      <c r="E307" t="s">
        <v>4303</v>
      </c>
    </row>
    <row r="308" spans="1:5" x14ac:dyDescent="0.35">
      <c r="A308" t="s">
        <v>1520</v>
      </c>
      <c r="B308" t="str">
        <f t="shared" si="4"/>
        <v>Customer_308</v>
      </c>
      <c r="C308" t="s">
        <v>4304</v>
      </c>
      <c r="D308">
        <v>18</v>
      </c>
      <c r="E308" t="s">
        <v>4305</v>
      </c>
    </row>
    <row r="309" spans="1:5" x14ac:dyDescent="0.35">
      <c r="A309" t="s">
        <v>1521</v>
      </c>
      <c r="B309" t="str">
        <f t="shared" si="4"/>
        <v>Customer_309</v>
      </c>
      <c r="C309" t="s">
        <v>4306</v>
      </c>
      <c r="D309">
        <v>40</v>
      </c>
      <c r="E309" t="s">
        <v>4303</v>
      </c>
    </row>
    <row r="310" spans="1:5" x14ac:dyDescent="0.35">
      <c r="A310" t="s">
        <v>1522</v>
      </c>
      <c r="B310" t="str">
        <f t="shared" si="4"/>
        <v>Customer_310</v>
      </c>
      <c r="C310" t="s">
        <v>4304</v>
      </c>
      <c r="D310">
        <v>60</v>
      </c>
      <c r="E310" t="s">
        <v>4308</v>
      </c>
    </row>
    <row r="311" spans="1:5" x14ac:dyDescent="0.35">
      <c r="A311" t="s">
        <v>1523</v>
      </c>
      <c r="B311" t="str">
        <f t="shared" si="4"/>
        <v>Customer_311</v>
      </c>
      <c r="C311" t="s">
        <v>4304</v>
      </c>
      <c r="D311">
        <v>42</v>
      </c>
      <c r="E311" t="s">
        <v>4307</v>
      </c>
    </row>
    <row r="312" spans="1:5" x14ac:dyDescent="0.35">
      <c r="A312" t="s">
        <v>1524</v>
      </c>
      <c r="B312" t="str">
        <f t="shared" si="4"/>
        <v>Customer_312</v>
      </c>
      <c r="C312" t="s">
        <v>4304</v>
      </c>
      <c r="D312">
        <v>47</v>
      </c>
      <c r="E312" t="s">
        <v>4309</v>
      </c>
    </row>
    <row r="313" spans="1:5" x14ac:dyDescent="0.35">
      <c r="A313" t="s">
        <v>1525</v>
      </c>
      <c r="B313" t="str">
        <f t="shared" si="4"/>
        <v>Customer_313</v>
      </c>
      <c r="C313" t="s">
        <v>4306</v>
      </c>
      <c r="D313">
        <v>57</v>
      </c>
      <c r="E313" t="s">
        <v>4309</v>
      </c>
    </row>
    <row r="314" spans="1:5" x14ac:dyDescent="0.35">
      <c r="A314" t="s">
        <v>1526</v>
      </c>
      <c r="B314" t="str">
        <f t="shared" si="4"/>
        <v>Customer_314</v>
      </c>
      <c r="C314" t="s">
        <v>4304</v>
      </c>
      <c r="D314">
        <v>33</v>
      </c>
      <c r="E314" t="s">
        <v>4303</v>
      </c>
    </row>
    <row r="315" spans="1:5" x14ac:dyDescent="0.35">
      <c r="A315" t="s">
        <v>1527</v>
      </c>
      <c r="B315" t="str">
        <f t="shared" si="4"/>
        <v>Customer_315</v>
      </c>
      <c r="C315" t="s">
        <v>4306</v>
      </c>
      <c r="D315">
        <v>24</v>
      </c>
      <c r="E315" t="s">
        <v>4308</v>
      </c>
    </row>
    <row r="316" spans="1:5" x14ac:dyDescent="0.35">
      <c r="A316" t="s">
        <v>1528</v>
      </c>
      <c r="B316" t="str">
        <f t="shared" si="4"/>
        <v>Customer_316</v>
      </c>
      <c r="C316" t="s">
        <v>4304</v>
      </c>
      <c r="D316">
        <v>34</v>
      </c>
      <c r="E316" t="s">
        <v>4305</v>
      </c>
    </row>
    <row r="317" spans="1:5" x14ac:dyDescent="0.35">
      <c r="A317" t="s">
        <v>1529</v>
      </c>
      <c r="B317" t="str">
        <f t="shared" si="4"/>
        <v>Customer_317</v>
      </c>
      <c r="C317" t="s">
        <v>4304</v>
      </c>
      <c r="D317">
        <v>44</v>
      </c>
      <c r="E317" t="s">
        <v>4307</v>
      </c>
    </row>
    <row r="318" spans="1:5" x14ac:dyDescent="0.35">
      <c r="A318" t="s">
        <v>1530</v>
      </c>
      <c r="B318" t="str">
        <f t="shared" si="4"/>
        <v>Customer_318</v>
      </c>
      <c r="C318" t="s">
        <v>4306</v>
      </c>
      <c r="D318">
        <v>47</v>
      </c>
      <c r="E318" t="s">
        <v>4308</v>
      </c>
    </row>
    <row r="319" spans="1:5" x14ac:dyDescent="0.35">
      <c r="A319" t="s">
        <v>1531</v>
      </c>
      <c r="B319" t="str">
        <f t="shared" si="4"/>
        <v>Customer_319</v>
      </c>
      <c r="C319" t="s">
        <v>4304</v>
      </c>
      <c r="D319">
        <v>59</v>
      </c>
      <c r="E319" t="s">
        <v>4307</v>
      </c>
    </row>
    <row r="320" spans="1:5" x14ac:dyDescent="0.35">
      <c r="A320" t="s">
        <v>1532</v>
      </c>
      <c r="B320" t="str">
        <f t="shared" si="4"/>
        <v>Customer_320</v>
      </c>
      <c r="C320" t="s">
        <v>4304</v>
      </c>
      <c r="D320">
        <v>35</v>
      </c>
      <c r="E320" t="s">
        <v>4309</v>
      </c>
    </row>
    <row r="321" spans="1:5" x14ac:dyDescent="0.35">
      <c r="A321" t="s">
        <v>1533</v>
      </c>
      <c r="B321" t="str">
        <f t="shared" si="4"/>
        <v>Customer_321</v>
      </c>
      <c r="C321" t="s">
        <v>4304</v>
      </c>
      <c r="D321">
        <v>31</v>
      </c>
      <c r="E321" t="s">
        <v>4303</v>
      </c>
    </row>
    <row r="322" spans="1:5" x14ac:dyDescent="0.35">
      <c r="A322" t="s">
        <v>1534</v>
      </c>
      <c r="B322" t="str">
        <f t="shared" ref="B322:B385" si="5">"Customer_" &amp; ROW()</f>
        <v>Customer_322</v>
      </c>
      <c r="C322" t="s">
        <v>4306</v>
      </c>
      <c r="D322">
        <v>35</v>
      </c>
      <c r="E322" t="s">
        <v>4303</v>
      </c>
    </row>
    <row r="323" spans="1:5" x14ac:dyDescent="0.35">
      <c r="A323" t="s">
        <v>1535</v>
      </c>
      <c r="B323" t="str">
        <f t="shared" si="5"/>
        <v>Customer_323</v>
      </c>
      <c r="C323" t="s">
        <v>4306</v>
      </c>
      <c r="D323">
        <v>55</v>
      </c>
      <c r="E323" t="s">
        <v>4308</v>
      </c>
    </row>
    <row r="324" spans="1:5" x14ac:dyDescent="0.35">
      <c r="A324" t="s">
        <v>1536</v>
      </c>
      <c r="B324" t="str">
        <f t="shared" si="5"/>
        <v>Customer_324</v>
      </c>
      <c r="C324" t="s">
        <v>4306</v>
      </c>
      <c r="D324">
        <v>31</v>
      </c>
      <c r="E324" t="s">
        <v>4309</v>
      </c>
    </row>
    <row r="325" spans="1:5" x14ac:dyDescent="0.35">
      <c r="A325" t="s">
        <v>1537</v>
      </c>
      <c r="B325" t="str">
        <f t="shared" si="5"/>
        <v>Customer_325</v>
      </c>
      <c r="C325" t="s">
        <v>4306</v>
      </c>
      <c r="D325">
        <v>54</v>
      </c>
      <c r="E325" t="s">
        <v>4309</v>
      </c>
    </row>
    <row r="326" spans="1:5" x14ac:dyDescent="0.35">
      <c r="A326" t="s">
        <v>1538</v>
      </c>
      <c r="B326" t="str">
        <f t="shared" si="5"/>
        <v>Customer_326</v>
      </c>
      <c r="C326" t="s">
        <v>4304</v>
      </c>
      <c r="D326">
        <v>31</v>
      </c>
      <c r="E326" t="s">
        <v>4310</v>
      </c>
    </row>
    <row r="327" spans="1:5" x14ac:dyDescent="0.35">
      <c r="A327" t="s">
        <v>1539</v>
      </c>
      <c r="B327" t="str">
        <f t="shared" si="5"/>
        <v>Customer_327</v>
      </c>
      <c r="C327" t="s">
        <v>4306</v>
      </c>
      <c r="D327">
        <v>49</v>
      </c>
      <c r="E327" t="s">
        <v>4305</v>
      </c>
    </row>
    <row r="328" spans="1:5" x14ac:dyDescent="0.35">
      <c r="A328" t="s">
        <v>1540</v>
      </c>
      <c r="B328" t="str">
        <f t="shared" si="5"/>
        <v>Customer_328</v>
      </c>
      <c r="C328" t="s">
        <v>4304</v>
      </c>
      <c r="D328">
        <v>49</v>
      </c>
      <c r="E328" t="s">
        <v>4310</v>
      </c>
    </row>
    <row r="329" spans="1:5" x14ac:dyDescent="0.35">
      <c r="A329" t="s">
        <v>1541</v>
      </c>
      <c r="B329" t="str">
        <f t="shared" si="5"/>
        <v>Customer_329</v>
      </c>
      <c r="C329" t="s">
        <v>4304</v>
      </c>
      <c r="D329">
        <v>30</v>
      </c>
      <c r="E329" t="s">
        <v>4307</v>
      </c>
    </row>
    <row r="330" spans="1:5" x14ac:dyDescent="0.35">
      <c r="A330" t="s">
        <v>1542</v>
      </c>
      <c r="B330" t="str">
        <f t="shared" si="5"/>
        <v>Customer_330</v>
      </c>
      <c r="C330" t="s">
        <v>4304</v>
      </c>
      <c r="D330">
        <v>29</v>
      </c>
      <c r="E330" t="s">
        <v>4309</v>
      </c>
    </row>
    <row r="331" spans="1:5" x14ac:dyDescent="0.35">
      <c r="A331" t="s">
        <v>1543</v>
      </c>
      <c r="B331" t="str">
        <f t="shared" si="5"/>
        <v>Customer_331</v>
      </c>
      <c r="C331" t="s">
        <v>4304</v>
      </c>
      <c r="D331">
        <v>35</v>
      </c>
      <c r="E331" t="s">
        <v>4308</v>
      </c>
    </row>
    <row r="332" spans="1:5" x14ac:dyDescent="0.35">
      <c r="A332" t="s">
        <v>1544</v>
      </c>
      <c r="B332" t="str">
        <f t="shared" si="5"/>
        <v>Customer_332</v>
      </c>
      <c r="C332" t="s">
        <v>4306</v>
      </c>
      <c r="D332">
        <v>46</v>
      </c>
      <c r="E332" t="s">
        <v>4308</v>
      </c>
    </row>
    <row r="333" spans="1:5" x14ac:dyDescent="0.35">
      <c r="A333" t="s">
        <v>1545</v>
      </c>
      <c r="B333" t="str">
        <f t="shared" si="5"/>
        <v>Customer_333</v>
      </c>
      <c r="C333" t="s">
        <v>4304</v>
      </c>
      <c r="D333">
        <v>57</v>
      </c>
      <c r="E333" t="s">
        <v>4309</v>
      </c>
    </row>
    <row r="334" spans="1:5" x14ac:dyDescent="0.35">
      <c r="A334" t="s">
        <v>1546</v>
      </c>
      <c r="B334" t="str">
        <f t="shared" si="5"/>
        <v>Customer_334</v>
      </c>
      <c r="C334" t="s">
        <v>4306</v>
      </c>
      <c r="D334">
        <v>36</v>
      </c>
      <c r="E334" t="s">
        <v>4307</v>
      </c>
    </row>
    <row r="335" spans="1:5" x14ac:dyDescent="0.35">
      <c r="A335" t="s">
        <v>1547</v>
      </c>
      <c r="B335" t="str">
        <f t="shared" si="5"/>
        <v>Customer_335</v>
      </c>
      <c r="C335" t="s">
        <v>4304</v>
      </c>
      <c r="D335">
        <v>22</v>
      </c>
      <c r="E335" t="s">
        <v>4308</v>
      </c>
    </row>
    <row r="336" spans="1:5" x14ac:dyDescent="0.35">
      <c r="A336" t="s">
        <v>1548</v>
      </c>
      <c r="B336" t="str">
        <f t="shared" si="5"/>
        <v>Customer_336</v>
      </c>
      <c r="C336" t="s">
        <v>4306</v>
      </c>
      <c r="D336">
        <v>59</v>
      </c>
      <c r="E336" t="s">
        <v>4305</v>
      </c>
    </row>
    <row r="337" spans="1:5" x14ac:dyDescent="0.35">
      <c r="A337" t="s">
        <v>1549</v>
      </c>
      <c r="B337" t="str">
        <f t="shared" si="5"/>
        <v>Customer_337</v>
      </c>
      <c r="C337" t="s">
        <v>4304</v>
      </c>
      <c r="D337">
        <v>50</v>
      </c>
      <c r="E337" t="s">
        <v>4309</v>
      </c>
    </row>
    <row r="338" spans="1:5" x14ac:dyDescent="0.35">
      <c r="A338" t="s">
        <v>1550</v>
      </c>
      <c r="B338" t="str">
        <f t="shared" si="5"/>
        <v>Customer_338</v>
      </c>
      <c r="C338" t="s">
        <v>4304</v>
      </c>
      <c r="D338">
        <v>38</v>
      </c>
      <c r="E338" t="s">
        <v>4308</v>
      </c>
    </row>
    <row r="339" spans="1:5" x14ac:dyDescent="0.35">
      <c r="A339" t="s">
        <v>1551</v>
      </c>
      <c r="B339" t="str">
        <f t="shared" si="5"/>
        <v>Customer_339</v>
      </c>
      <c r="C339" t="s">
        <v>4304</v>
      </c>
      <c r="D339">
        <v>28</v>
      </c>
      <c r="E339" t="s">
        <v>4308</v>
      </c>
    </row>
    <row r="340" spans="1:5" x14ac:dyDescent="0.35">
      <c r="A340" t="s">
        <v>1552</v>
      </c>
      <c r="B340" t="str">
        <f t="shared" si="5"/>
        <v>Customer_340</v>
      </c>
      <c r="C340" t="s">
        <v>4304</v>
      </c>
      <c r="D340">
        <v>20</v>
      </c>
      <c r="E340" t="s">
        <v>4305</v>
      </c>
    </row>
    <row r="341" spans="1:5" x14ac:dyDescent="0.35">
      <c r="A341" t="s">
        <v>1553</v>
      </c>
      <c r="B341" t="str">
        <f t="shared" si="5"/>
        <v>Customer_341</v>
      </c>
      <c r="C341" t="s">
        <v>4306</v>
      </c>
      <c r="D341">
        <v>21</v>
      </c>
      <c r="E341" t="s">
        <v>4305</v>
      </c>
    </row>
    <row r="342" spans="1:5" x14ac:dyDescent="0.35">
      <c r="A342" t="s">
        <v>1554</v>
      </c>
      <c r="B342" t="str">
        <f t="shared" si="5"/>
        <v>Customer_342</v>
      </c>
      <c r="C342" t="s">
        <v>4304</v>
      </c>
      <c r="D342">
        <v>28</v>
      </c>
      <c r="E342" t="s">
        <v>4308</v>
      </c>
    </row>
    <row r="343" spans="1:5" x14ac:dyDescent="0.35">
      <c r="A343" t="s">
        <v>1555</v>
      </c>
      <c r="B343" t="str">
        <f t="shared" si="5"/>
        <v>Customer_343</v>
      </c>
      <c r="C343" t="s">
        <v>4304</v>
      </c>
      <c r="D343">
        <v>24</v>
      </c>
      <c r="E343" t="s">
        <v>4310</v>
      </c>
    </row>
    <row r="344" spans="1:5" x14ac:dyDescent="0.35">
      <c r="A344" t="s">
        <v>1556</v>
      </c>
      <c r="B344" t="str">
        <f t="shared" si="5"/>
        <v>Customer_344</v>
      </c>
      <c r="C344" t="s">
        <v>4304</v>
      </c>
      <c r="D344">
        <v>44</v>
      </c>
      <c r="E344" t="s">
        <v>4307</v>
      </c>
    </row>
    <row r="345" spans="1:5" x14ac:dyDescent="0.35">
      <c r="A345" t="s">
        <v>1557</v>
      </c>
      <c r="B345" t="str">
        <f t="shared" si="5"/>
        <v>Customer_345</v>
      </c>
      <c r="C345" t="s">
        <v>4304</v>
      </c>
      <c r="D345">
        <v>39</v>
      </c>
      <c r="E345" t="s">
        <v>4309</v>
      </c>
    </row>
    <row r="346" spans="1:5" x14ac:dyDescent="0.35">
      <c r="A346" t="s">
        <v>1558</v>
      </c>
      <c r="B346" t="str">
        <f t="shared" si="5"/>
        <v>Customer_346</v>
      </c>
      <c r="C346" t="s">
        <v>4306</v>
      </c>
      <c r="D346">
        <v>20</v>
      </c>
      <c r="E346" t="s">
        <v>4310</v>
      </c>
    </row>
    <row r="347" spans="1:5" x14ac:dyDescent="0.35">
      <c r="A347" t="s">
        <v>1559</v>
      </c>
      <c r="B347" t="str">
        <f t="shared" si="5"/>
        <v>Customer_347</v>
      </c>
      <c r="C347" t="s">
        <v>4306</v>
      </c>
      <c r="D347">
        <v>28</v>
      </c>
      <c r="E347" t="s">
        <v>4305</v>
      </c>
    </row>
    <row r="348" spans="1:5" x14ac:dyDescent="0.35">
      <c r="A348" t="s">
        <v>1560</v>
      </c>
      <c r="B348" t="str">
        <f t="shared" si="5"/>
        <v>Customer_348</v>
      </c>
      <c r="C348" t="s">
        <v>4304</v>
      </c>
      <c r="D348">
        <v>39</v>
      </c>
      <c r="E348" t="s">
        <v>4309</v>
      </c>
    </row>
    <row r="349" spans="1:5" x14ac:dyDescent="0.35">
      <c r="A349" t="s">
        <v>1561</v>
      </c>
      <c r="B349" t="str">
        <f t="shared" si="5"/>
        <v>Customer_349</v>
      </c>
      <c r="C349" t="s">
        <v>4304</v>
      </c>
      <c r="D349">
        <v>25</v>
      </c>
      <c r="E349" t="s">
        <v>4308</v>
      </c>
    </row>
    <row r="350" spans="1:5" x14ac:dyDescent="0.35">
      <c r="A350" t="s">
        <v>1562</v>
      </c>
      <c r="B350" t="str">
        <f t="shared" si="5"/>
        <v>Customer_350</v>
      </c>
      <c r="C350" t="s">
        <v>4306</v>
      </c>
      <c r="D350">
        <v>34</v>
      </c>
      <c r="E350" t="s">
        <v>4303</v>
      </c>
    </row>
    <row r="351" spans="1:5" x14ac:dyDescent="0.35">
      <c r="A351" t="s">
        <v>1563</v>
      </c>
      <c r="B351" t="str">
        <f t="shared" si="5"/>
        <v>Customer_351</v>
      </c>
      <c r="C351" t="s">
        <v>4306</v>
      </c>
      <c r="D351">
        <v>25</v>
      </c>
      <c r="E351" t="s">
        <v>4309</v>
      </c>
    </row>
    <row r="352" spans="1:5" x14ac:dyDescent="0.35">
      <c r="A352" t="s">
        <v>1564</v>
      </c>
      <c r="B352" t="str">
        <f t="shared" si="5"/>
        <v>Customer_352</v>
      </c>
      <c r="C352" t="s">
        <v>4306</v>
      </c>
      <c r="D352">
        <v>42</v>
      </c>
      <c r="E352" t="s">
        <v>4303</v>
      </c>
    </row>
    <row r="353" spans="1:5" x14ac:dyDescent="0.35">
      <c r="A353" t="s">
        <v>1565</v>
      </c>
      <c r="B353" t="str">
        <f t="shared" si="5"/>
        <v>Customer_353</v>
      </c>
      <c r="C353" t="s">
        <v>4306</v>
      </c>
      <c r="D353">
        <v>56</v>
      </c>
      <c r="E353" t="s">
        <v>4303</v>
      </c>
    </row>
    <row r="354" spans="1:5" x14ac:dyDescent="0.35">
      <c r="A354" t="s">
        <v>1566</v>
      </c>
      <c r="B354" t="str">
        <f t="shared" si="5"/>
        <v>Customer_354</v>
      </c>
      <c r="C354" t="s">
        <v>4304</v>
      </c>
      <c r="D354">
        <v>50</v>
      </c>
      <c r="E354" t="s">
        <v>4310</v>
      </c>
    </row>
    <row r="355" spans="1:5" x14ac:dyDescent="0.35">
      <c r="A355" t="s">
        <v>1567</v>
      </c>
      <c r="B355" t="str">
        <f t="shared" si="5"/>
        <v>Customer_355</v>
      </c>
      <c r="C355" t="s">
        <v>4304</v>
      </c>
      <c r="D355">
        <v>41</v>
      </c>
      <c r="E355" t="s">
        <v>4305</v>
      </c>
    </row>
    <row r="356" spans="1:5" x14ac:dyDescent="0.35">
      <c r="A356" t="s">
        <v>1568</v>
      </c>
      <c r="B356" t="str">
        <f t="shared" si="5"/>
        <v>Customer_356</v>
      </c>
      <c r="C356" t="s">
        <v>4304</v>
      </c>
      <c r="D356">
        <v>54</v>
      </c>
      <c r="E356" t="s">
        <v>4305</v>
      </c>
    </row>
    <row r="357" spans="1:5" x14ac:dyDescent="0.35">
      <c r="A357" t="s">
        <v>1569</v>
      </c>
      <c r="B357" t="str">
        <f t="shared" si="5"/>
        <v>Customer_357</v>
      </c>
      <c r="C357" t="s">
        <v>4306</v>
      </c>
      <c r="D357">
        <v>21</v>
      </c>
      <c r="E357" t="s">
        <v>4303</v>
      </c>
    </row>
    <row r="358" spans="1:5" x14ac:dyDescent="0.35">
      <c r="A358" t="s">
        <v>1570</v>
      </c>
      <c r="B358" t="str">
        <f t="shared" si="5"/>
        <v>Customer_358</v>
      </c>
      <c r="C358" t="s">
        <v>4306</v>
      </c>
      <c r="D358">
        <v>37</v>
      </c>
      <c r="E358" t="s">
        <v>4307</v>
      </c>
    </row>
    <row r="359" spans="1:5" x14ac:dyDescent="0.35">
      <c r="A359" t="s">
        <v>1571</v>
      </c>
      <c r="B359" t="str">
        <f t="shared" si="5"/>
        <v>Customer_359</v>
      </c>
      <c r="C359" t="s">
        <v>4306</v>
      </c>
      <c r="D359">
        <v>59</v>
      </c>
      <c r="E359" t="s">
        <v>4307</v>
      </c>
    </row>
    <row r="360" spans="1:5" x14ac:dyDescent="0.35">
      <c r="A360" t="s">
        <v>1572</v>
      </c>
      <c r="B360" t="str">
        <f t="shared" si="5"/>
        <v>Customer_360</v>
      </c>
      <c r="C360" t="s">
        <v>4306</v>
      </c>
      <c r="D360">
        <v>53</v>
      </c>
      <c r="E360" t="s">
        <v>4308</v>
      </c>
    </row>
    <row r="361" spans="1:5" x14ac:dyDescent="0.35">
      <c r="A361" t="s">
        <v>1573</v>
      </c>
      <c r="B361" t="str">
        <f t="shared" si="5"/>
        <v>Customer_361</v>
      </c>
      <c r="C361" t="s">
        <v>4304</v>
      </c>
      <c r="D361">
        <v>43</v>
      </c>
      <c r="E361" t="s">
        <v>4307</v>
      </c>
    </row>
    <row r="362" spans="1:5" x14ac:dyDescent="0.35">
      <c r="A362" t="s">
        <v>1574</v>
      </c>
      <c r="B362" t="str">
        <f t="shared" si="5"/>
        <v>Customer_362</v>
      </c>
      <c r="C362" t="s">
        <v>4304</v>
      </c>
      <c r="D362">
        <v>59</v>
      </c>
      <c r="E362" t="s">
        <v>4309</v>
      </c>
    </row>
    <row r="363" spans="1:5" x14ac:dyDescent="0.35">
      <c r="A363" t="s">
        <v>1575</v>
      </c>
      <c r="B363" t="str">
        <f t="shared" si="5"/>
        <v>Customer_363</v>
      </c>
      <c r="C363" t="s">
        <v>4306</v>
      </c>
      <c r="D363">
        <v>46</v>
      </c>
      <c r="E363" t="s">
        <v>4305</v>
      </c>
    </row>
    <row r="364" spans="1:5" x14ac:dyDescent="0.35">
      <c r="A364" t="s">
        <v>1576</v>
      </c>
      <c r="B364" t="str">
        <f t="shared" si="5"/>
        <v>Customer_364</v>
      </c>
      <c r="C364" t="s">
        <v>4304</v>
      </c>
      <c r="D364">
        <v>29</v>
      </c>
      <c r="E364" t="s">
        <v>4305</v>
      </c>
    </row>
    <row r="365" spans="1:5" x14ac:dyDescent="0.35">
      <c r="A365" t="s">
        <v>1577</v>
      </c>
      <c r="B365" t="str">
        <f t="shared" si="5"/>
        <v>Customer_365</v>
      </c>
      <c r="C365" t="s">
        <v>4306</v>
      </c>
      <c r="D365">
        <v>27</v>
      </c>
      <c r="E365" t="s">
        <v>4310</v>
      </c>
    </row>
    <row r="366" spans="1:5" x14ac:dyDescent="0.35">
      <c r="A366" t="s">
        <v>1578</v>
      </c>
      <c r="B366" t="str">
        <f t="shared" si="5"/>
        <v>Customer_366</v>
      </c>
      <c r="C366" t="s">
        <v>4306</v>
      </c>
      <c r="D366">
        <v>42</v>
      </c>
      <c r="E366" t="s">
        <v>4308</v>
      </c>
    </row>
    <row r="367" spans="1:5" x14ac:dyDescent="0.35">
      <c r="A367" t="s">
        <v>1579</v>
      </c>
      <c r="B367" t="str">
        <f t="shared" si="5"/>
        <v>Customer_367</v>
      </c>
      <c r="C367" t="s">
        <v>4306</v>
      </c>
      <c r="D367">
        <v>43</v>
      </c>
      <c r="E367" t="s">
        <v>4310</v>
      </c>
    </row>
    <row r="368" spans="1:5" x14ac:dyDescent="0.35">
      <c r="A368" t="s">
        <v>1580</v>
      </c>
      <c r="B368" t="str">
        <f t="shared" si="5"/>
        <v>Customer_368</v>
      </c>
      <c r="C368" t="s">
        <v>4304</v>
      </c>
      <c r="D368">
        <v>54</v>
      </c>
      <c r="E368" t="s">
        <v>4307</v>
      </c>
    </row>
    <row r="369" spans="1:5" x14ac:dyDescent="0.35">
      <c r="A369" t="s">
        <v>1581</v>
      </c>
      <c r="B369" t="str">
        <f t="shared" si="5"/>
        <v>Customer_369</v>
      </c>
      <c r="C369" t="s">
        <v>4304</v>
      </c>
      <c r="D369">
        <v>24</v>
      </c>
      <c r="E369" t="s">
        <v>4307</v>
      </c>
    </row>
    <row r="370" spans="1:5" x14ac:dyDescent="0.35">
      <c r="A370" t="s">
        <v>1582</v>
      </c>
      <c r="B370" t="str">
        <f t="shared" si="5"/>
        <v>Customer_370</v>
      </c>
      <c r="C370" t="s">
        <v>4306</v>
      </c>
      <c r="D370">
        <v>43</v>
      </c>
      <c r="E370" t="s">
        <v>4308</v>
      </c>
    </row>
    <row r="371" spans="1:5" x14ac:dyDescent="0.35">
      <c r="A371" t="s">
        <v>1583</v>
      </c>
      <c r="B371" t="str">
        <f t="shared" si="5"/>
        <v>Customer_371</v>
      </c>
      <c r="C371" t="s">
        <v>4304</v>
      </c>
      <c r="D371">
        <v>31</v>
      </c>
      <c r="E371" t="s">
        <v>4303</v>
      </c>
    </row>
    <row r="372" spans="1:5" x14ac:dyDescent="0.35">
      <c r="A372" t="s">
        <v>1584</v>
      </c>
      <c r="B372" t="str">
        <f t="shared" si="5"/>
        <v>Customer_372</v>
      </c>
      <c r="C372" t="s">
        <v>4304</v>
      </c>
      <c r="D372">
        <v>50</v>
      </c>
      <c r="E372" t="s">
        <v>4308</v>
      </c>
    </row>
    <row r="373" spans="1:5" x14ac:dyDescent="0.35">
      <c r="A373" t="s">
        <v>1585</v>
      </c>
      <c r="B373" t="str">
        <f t="shared" si="5"/>
        <v>Customer_373</v>
      </c>
      <c r="C373" t="s">
        <v>4304</v>
      </c>
      <c r="D373">
        <v>59</v>
      </c>
      <c r="E373" t="s">
        <v>4310</v>
      </c>
    </row>
    <row r="374" spans="1:5" x14ac:dyDescent="0.35">
      <c r="A374" t="s">
        <v>1586</v>
      </c>
      <c r="B374" t="str">
        <f t="shared" si="5"/>
        <v>Customer_374</v>
      </c>
      <c r="C374" t="s">
        <v>4304</v>
      </c>
      <c r="D374">
        <v>29</v>
      </c>
      <c r="E374" t="s">
        <v>4308</v>
      </c>
    </row>
    <row r="375" spans="1:5" x14ac:dyDescent="0.35">
      <c r="A375" t="s">
        <v>1587</v>
      </c>
      <c r="B375" t="str">
        <f t="shared" si="5"/>
        <v>Customer_375</v>
      </c>
      <c r="C375" t="s">
        <v>4306</v>
      </c>
      <c r="D375">
        <v>22</v>
      </c>
      <c r="E375" t="s">
        <v>4309</v>
      </c>
    </row>
    <row r="376" spans="1:5" x14ac:dyDescent="0.35">
      <c r="A376" t="s">
        <v>1588</v>
      </c>
      <c r="B376" t="str">
        <f t="shared" si="5"/>
        <v>Customer_376</v>
      </c>
      <c r="C376" t="s">
        <v>4306</v>
      </c>
      <c r="D376">
        <v>58</v>
      </c>
      <c r="E376" t="s">
        <v>4309</v>
      </c>
    </row>
    <row r="377" spans="1:5" x14ac:dyDescent="0.35">
      <c r="A377" t="s">
        <v>1589</v>
      </c>
      <c r="B377" t="str">
        <f t="shared" si="5"/>
        <v>Customer_377</v>
      </c>
      <c r="C377" t="s">
        <v>4304</v>
      </c>
      <c r="D377">
        <v>40</v>
      </c>
      <c r="E377" t="s">
        <v>4307</v>
      </c>
    </row>
    <row r="378" spans="1:5" x14ac:dyDescent="0.35">
      <c r="A378" t="s">
        <v>1590</v>
      </c>
      <c r="B378" t="str">
        <f t="shared" si="5"/>
        <v>Customer_378</v>
      </c>
      <c r="C378" t="s">
        <v>4306</v>
      </c>
      <c r="D378">
        <v>23</v>
      </c>
      <c r="E378" t="s">
        <v>4310</v>
      </c>
    </row>
    <row r="379" spans="1:5" x14ac:dyDescent="0.35">
      <c r="A379" t="s">
        <v>1591</v>
      </c>
      <c r="B379" t="str">
        <f t="shared" si="5"/>
        <v>Customer_379</v>
      </c>
      <c r="C379" t="s">
        <v>4306</v>
      </c>
      <c r="D379">
        <v>23</v>
      </c>
      <c r="E379" t="s">
        <v>4303</v>
      </c>
    </row>
    <row r="380" spans="1:5" x14ac:dyDescent="0.35">
      <c r="A380" t="s">
        <v>1592</v>
      </c>
      <c r="B380" t="str">
        <f t="shared" si="5"/>
        <v>Customer_380</v>
      </c>
      <c r="C380" t="s">
        <v>4304</v>
      </c>
      <c r="D380">
        <v>22</v>
      </c>
      <c r="E380" t="s">
        <v>4307</v>
      </c>
    </row>
    <row r="381" spans="1:5" x14ac:dyDescent="0.35">
      <c r="A381" t="s">
        <v>1593</v>
      </c>
      <c r="B381" t="str">
        <f t="shared" si="5"/>
        <v>Customer_381</v>
      </c>
      <c r="C381" t="s">
        <v>4306</v>
      </c>
      <c r="D381">
        <v>53</v>
      </c>
      <c r="E381" t="s">
        <v>4310</v>
      </c>
    </row>
    <row r="382" spans="1:5" x14ac:dyDescent="0.35">
      <c r="A382" t="s">
        <v>1594</v>
      </c>
      <c r="B382" t="str">
        <f t="shared" si="5"/>
        <v>Customer_382</v>
      </c>
      <c r="C382" t="s">
        <v>4306</v>
      </c>
      <c r="D382">
        <v>20</v>
      </c>
      <c r="E382" t="s">
        <v>4310</v>
      </c>
    </row>
    <row r="383" spans="1:5" x14ac:dyDescent="0.35">
      <c r="A383" t="s">
        <v>1595</v>
      </c>
      <c r="B383" t="str">
        <f t="shared" si="5"/>
        <v>Customer_383</v>
      </c>
      <c r="C383" t="s">
        <v>4304</v>
      </c>
      <c r="D383">
        <v>20</v>
      </c>
      <c r="E383" t="s">
        <v>4307</v>
      </c>
    </row>
    <row r="384" spans="1:5" x14ac:dyDescent="0.35">
      <c r="A384" t="s">
        <v>1596</v>
      </c>
      <c r="B384" t="str">
        <f t="shared" si="5"/>
        <v>Customer_384</v>
      </c>
      <c r="C384" t="s">
        <v>4306</v>
      </c>
      <c r="D384">
        <v>46</v>
      </c>
      <c r="E384" t="s">
        <v>4309</v>
      </c>
    </row>
    <row r="385" spans="1:5" x14ac:dyDescent="0.35">
      <c r="A385" t="s">
        <v>1597</v>
      </c>
      <c r="B385" t="str">
        <f t="shared" si="5"/>
        <v>Customer_385</v>
      </c>
      <c r="C385" t="s">
        <v>4306</v>
      </c>
      <c r="D385">
        <v>38</v>
      </c>
      <c r="E385" t="s">
        <v>4310</v>
      </c>
    </row>
    <row r="386" spans="1:5" x14ac:dyDescent="0.35">
      <c r="A386" t="s">
        <v>1598</v>
      </c>
      <c r="B386" t="str">
        <f t="shared" ref="B386:B449" si="6">"Customer_" &amp; ROW()</f>
        <v>Customer_386</v>
      </c>
      <c r="C386" t="s">
        <v>4304</v>
      </c>
      <c r="D386">
        <v>39</v>
      </c>
      <c r="E386" t="s">
        <v>4303</v>
      </c>
    </row>
    <row r="387" spans="1:5" x14ac:dyDescent="0.35">
      <c r="A387" t="s">
        <v>1599</v>
      </c>
      <c r="B387" t="str">
        <f t="shared" si="6"/>
        <v>Customer_387</v>
      </c>
      <c r="C387" t="s">
        <v>4304</v>
      </c>
      <c r="D387">
        <v>42</v>
      </c>
      <c r="E387" t="s">
        <v>4307</v>
      </c>
    </row>
    <row r="388" spans="1:5" x14ac:dyDescent="0.35">
      <c r="A388" t="s">
        <v>1600</v>
      </c>
      <c r="B388" t="str">
        <f t="shared" si="6"/>
        <v>Customer_388</v>
      </c>
      <c r="C388" t="s">
        <v>4304</v>
      </c>
      <c r="D388">
        <v>42</v>
      </c>
      <c r="E388" t="s">
        <v>4305</v>
      </c>
    </row>
    <row r="389" spans="1:5" x14ac:dyDescent="0.35">
      <c r="A389" t="s">
        <v>1601</v>
      </c>
      <c r="B389" t="str">
        <f t="shared" si="6"/>
        <v>Customer_389</v>
      </c>
      <c r="C389" t="s">
        <v>4306</v>
      </c>
      <c r="D389">
        <v>26</v>
      </c>
      <c r="E389" t="s">
        <v>4305</v>
      </c>
    </row>
    <row r="390" spans="1:5" x14ac:dyDescent="0.35">
      <c r="A390" t="s">
        <v>1602</v>
      </c>
      <c r="B390" t="str">
        <f t="shared" si="6"/>
        <v>Customer_390</v>
      </c>
      <c r="C390" t="s">
        <v>4306</v>
      </c>
      <c r="D390">
        <v>43</v>
      </c>
      <c r="E390" t="s">
        <v>4303</v>
      </c>
    </row>
    <row r="391" spans="1:5" x14ac:dyDescent="0.35">
      <c r="A391" t="s">
        <v>1603</v>
      </c>
      <c r="B391" t="str">
        <f t="shared" si="6"/>
        <v>Customer_391</v>
      </c>
      <c r="C391" t="s">
        <v>4304</v>
      </c>
      <c r="D391">
        <v>58</v>
      </c>
      <c r="E391" t="s">
        <v>4303</v>
      </c>
    </row>
    <row r="392" spans="1:5" x14ac:dyDescent="0.35">
      <c r="A392" t="s">
        <v>1604</v>
      </c>
      <c r="B392" t="str">
        <f t="shared" si="6"/>
        <v>Customer_392</v>
      </c>
      <c r="C392" t="s">
        <v>4306</v>
      </c>
      <c r="D392">
        <v>24</v>
      </c>
      <c r="E392" t="s">
        <v>4307</v>
      </c>
    </row>
    <row r="393" spans="1:5" x14ac:dyDescent="0.35">
      <c r="A393" t="s">
        <v>1605</v>
      </c>
      <c r="B393" t="str">
        <f t="shared" si="6"/>
        <v>Customer_393</v>
      </c>
      <c r="C393" t="s">
        <v>4306</v>
      </c>
      <c r="D393">
        <v>34</v>
      </c>
      <c r="E393" t="s">
        <v>4308</v>
      </c>
    </row>
    <row r="394" spans="1:5" x14ac:dyDescent="0.35">
      <c r="A394" t="s">
        <v>1606</v>
      </c>
      <c r="B394" t="str">
        <f t="shared" si="6"/>
        <v>Customer_394</v>
      </c>
      <c r="C394" t="s">
        <v>4304</v>
      </c>
      <c r="D394">
        <v>39</v>
      </c>
      <c r="E394" t="s">
        <v>4308</v>
      </c>
    </row>
    <row r="395" spans="1:5" x14ac:dyDescent="0.35">
      <c r="A395" t="s">
        <v>1607</v>
      </c>
      <c r="B395" t="str">
        <f t="shared" si="6"/>
        <v>Customer_395</v>
      </c>
      <c r="C395" t="s">
        <v>4306</v>
      </c>
      <c r="D395">
        <v>52</v>
      </c>
      <c r="E395" t="s">
        <v>4310</v>
      </c>
    </row>
    <row r="396" spans="1:5" x14ac:dyDescent="0.35">
      <c r="A396" t="s">
        <v>1608</v>
      </c>
      <c r="B396" t="str">
        <f t="shared" si="6"/>
        <v>Customer_396</v>
      </c>
      <c r="C396" t="s">
        <v>4306</v>
      </c>
      <c r="D396">
        <v>31</v>
      </c>
      <c r="E396" t="s">
        <v>4307</v>
      </c>
    </row>
    <row r="397" spans="1:5" x14ac:dyDescent="0.35">
      <c r="A397" t="s">
        <v>1609</v>
      </c>
      <c r="B397" t="str">
        <f t="shared" si="6"/>
        <v>Customer_397</v>
      </c>
      <c r="C397" t="s">
        <v>4306</v>
      </c>
      <c r="D397">
        <v>25</v>
      </c>
      <c r="E397" t="s">
        <v>4305</v>
      </c>
    </row>
    <row r="398" spans="1:5" x14ac:dyDescent="0.35">
      <c r="A398" t="s">
        <v>1610</v>
      </c>
      <c r="B398" t="str">
        <f t="shared" si="6"/>
        <v>Customer_398</v>
      </c>
      <c r="C398" t="s">
        <v>4304</v>
      </c>
      <c r="D398">
        <v>27</v>
      </c>
      <c r="E398" t="s">
        <v>4303</v>
      </c>
    </row>
    <row r="399" spans="1:5" x14ac:dyDescent="0.35">
      <c r="A399" t="s">
        <v>1611</v>
      </c>
      <c r="B399" t="str">
        <f t="shared" si="6"/>
        <v>Customer_399</v>
      </c>
      <c r="C399" t="s">
        <v>4306</v>
      </c>
      <c r="D399">
        <v>24</v>
      </c>
      <c r="E399" t="s">
        <v>4310</v>
      </c>
    </row>
    <row r="400" spans="1:5" x14ac:dyDescent="0.35">
      <c r="A400" t="s">
        <v>1612</v>
      </c>
      <c r="B400" t="str">
        <f t="shared" si="6"/>
        <v>Customer_400</v>
      </c>
      <c r="C400" t="s">
        <v>4306</v>
      </c>
      <c r="D400">
        <v>33</v>
      </c>
      <c r="E400" t="s">
        <v>4307</v>
      </c>
    </row>
    <row r="401" spans="1:5" x14ac:dyDescent="0.35">
      <c r="A401" t="s">
        <v>1613</v>
      </c>
      <c r="B401" t="str">
        <f t="shared" si="6"/>
        <v>Customer_401</v>
      </c>
      <c r="C401" t="s">
        <v>4304</v>
      </c>
      <c r="D401">
        <v>32</v>
      </c>
      <c r="E401" t="s">
        <v>4310</v>
      </c>
    </row>
    <row r="402" spans="1:5" x14ac:dyDescent="0.35">
      <c r="A402" t="s">
        <v>1614</v>
      </c>
      <c r="B402" t="str">
        <f t="shared" si="6"/>
        <v>Customer_402</v>
      </c>
      <c r="C402" t="s">
        <v>4304</v>
      </c>
      <c r="D402">
        <v>53</v>
      </c>
      <c r="E402" t="s">
        <v>4310</v>
      </c>
    </row>
    <row r="403" spans="1:5" x14ac:dyDescent="0.35">
      <c r="A403" t="s">
        <v>1615</v>
      </c>
      <c r="B403" t="str">
        <f t="shared" si="6"/>
        <v>Customer_403</v>
      </c>
      <c r="C403" t="s">
        <v>4304</v>
      </c>
      <c r="D403">
        <v>52</v>
      </c>
      <c r="E403" t="s">
        <v>4303</v>
      </c>
    </row>
    <row r="404" spans="1:5" x14ac:dyDescent="0.35">
      <c r="A404" t="s">
        <v>1616</v>
      </c>
      <c r="B404" t="str">
        <f t="shared" si="6"/>
        <v>Customer_404</v>
      </c>
      <c r="C404" t="s">
        <v>4304</v>
      </c>
      <c r="D404">
        <v>31</v>
      </c>
      <c r="E404" t="s">
        <v>4309</v>
      </c>
    </row>
    <row r="405" spans="1:5" x14ac:dyDescent="0.35">
      <c r="A405" t="s">
        <v>1617</v>
      </c>
      <c r="B405" t="str">
        <f t="shared" si="6"/>
        <v>Customer_405</v>
      </c>
      <c r="C405" t="s">
        <v>4306</v>
      </c>
      <c r="D405">
        <v>51</v>
      </c>
      <c r="E405" t="s">
        <v>4310</v>
      </c>
    </row>
    <row r="406" spans="1:5" x14ac:dyDescent="0.35">
      <c r="A406" t="s">
        <v>1618</v>
      </c>
      <c r="B406" t="str">
        <f t="shared" si="6"/>
        <v>Customer_406</v>
      </c>
      <c r="C406" t="s">
        <v>4304</v>
      </c>
      <c r="D406">
        <v>29</v>
      </c>
      <c r="E406" t="s">
        <v>4303</v>
      </c>
    </row>
    <row r="407" spans="1:5" x14ac:dyDescent="0.35">
      <c r="A407" t="s">
        <v>1619</v>
      </c>
      <c r="B407" t="str">
        <f t="shared" si="6"/>
        <v>Customer_407</v>
      </c>
      <c r="C407" t="s">
        <v>4304</v>
      </c>
      <c r="D407">
        <v>54</v>
      </c>
      <c r="E407" t="s">
        <v>4310</v>
      </c>
    </row>
    <row r="408" spans="1:5" x14ac:dyDescent="0.35">
      <c r="A408" t="s">
        <v>1620</v>
      </c>
      <c r="B408" t="str">
        <f t="shared" si="6"/>
        <v>Customer_408</v>
      </c>
      <c r="C408" t="s">
        <v>4306</v>
      </c>
      <c r="D408">
        <v>58</v>
      </c>
      <c r="E408" t="s">
        <v>4310</v>
      </c>
    </row>
    <row r="409" spans="1:5" x14ac:dyDescent="0.35">
      <c r="A409" t="s">
        <v>1621</v>
      </c>
      <c r="B409" t="str">
        <f t="shared" si="6"/>
        <v>Customer_409</v>
      </c>
      <c r="C409" t="s">
        <v>4306</v>
      </c>
      <c r="D409">
        <v>45</v>
      </c>
      <c r="E409" t="s">
        <v>4309</v>
      </c>
    </row>
    <row r="410" spans="1:5" x14ac:dyDescent="0.35">
      <c r="A410" t="s">
        <v>1622</v>
      </c>
      <c r="B410" t="str">
        <f t="shared" si="6"/>
        <v>Customer_410</v>
      </c>
      <c r="C410" t="s">
        <v>4306</v>
      </c>
      <c r="D410">
        <v>57</v>
      </c>
      <c r="E410" t="s">
        <v>4308</v>
      </c>
    </row>
    <row r="411" spans="1:5" x14ac:dyDescent="0.35">
      <c r="A411" t="s">
        <v>1623</v>
      </c>
      <c r="B411" t="str">
        <f t="shared" si="6"/>
        <v>Customer_411</v>
      </c>
      <c r="C411" t="s">
        <v>4304</v>
      </c>
      <c r="D411">
        <v>32</v>
      </c>
      <c r="E411" t="s">
        <v>4305</v>
      </c>
    </row>
    <row r="412" spans="1:5" x14ac:dyDescent="0.35">
      <c r="A412" t="s">
        <v>1624</v>
      </c>
      <c r="B412" t="str">
        <f t="shared" si="6"/>
        <v>Customer_412</v>
      </c>
      <c r="C412" t="s">
        <v>4304</v>
      </c>
      <c r="D412">
        <v>25</v>
      </c>
      <c r="E412" t="s">
        <v>4310</v>
      </c>
    </row>
    <row r="413" spans="1:5" x14ac:dyDescent="0.35">
      <c r="A413" t="s">
        <v>1625</v>
      </c>
      <c r="B413" t="str">
        <f t="shared" si="6"/>
        <v>Customer_413</v>
      </c>
      <c r="C413" t="s">
        <v>4306</v>
      </c>
      <c r="D413">
        <v>24</v>
      </c>
      <c r="E413" t="s">
        <v>4308</v>
      </c>
    </row>
    <row r="414" spans="1:5" x14ac:dyDescent="0.35">
      <c r="A414" t="s">
        <v>1626</v>
      </c>
      <c r="B414" t="str">
        <f t="shared" si="6"/>
        <v>Customer_414</v>
      </c>
      <c r="C414" t="s">
        <v>4306</v>
      </c>
      <c r="D414">
        <v>20</v>
      </c>
      <c r="E414" t="s">
        <v>4309</v>
      </c>
    </row>
    <row r="415" spans="1:5" x14ac:dyDescent="0.35">
      <c r="A415" t="s">
        <v>1627</v>
      </c>
      <c r="B415" t="str">
        <f t="shared" si="6"/>
        <v>Customer_415</v>
      </c>
      <c r="C415" t="s">
        <v>4306</v>
      </c>
      <c r="D415">
        <v>41</v>
      </c>
      <c r="E415" t="s">
        <v>4305</v>
      </c>
    </row>
    <row r="416" spans="1:5" x14ac:dyDescent="0.35">
      <c r="A416" t="s">
        <v>1628</v>
      </c>
      <c r="B416" t="str">
        <f t="shared" si="6"/>
        <v>Customer_416</v>
      </c>
      <c r="C416" t="s">
        <v>4304</v>
      </c>
      <c r="D416">
        <v>51</v>
      </c>
      <c r="E416" t="s">
        <v>4310</v>
      </c>
    </row>
    <row r="417" spans="1:5" x14ac:dyDescent="0.35">
      <c r="A417" t="s">
        <v>1629</v>
      </c>
      <c r="B417" t="str">
        <f t="shared" si="6"/>
        <v>Customer_417</v>
      </c>
      <c r="C417" t="s">
        <v>4306</v>
      </c>
      <c r="D417">
        <v>23</v>
      </c>
      <c r="E417" t="s">
        <v>4310</v>
      </c>
    </row>
    <row r="418" spans="1:5" x14ac:dyDescent="0.35">
      <c r="A418" t="s">
        <v>1630</v>
      </c>
      <c r="B418" t="str">
        <f t="shared" si="6"/>
        <v>Customer_418</v>
      </c>
      <c r="C418" t="s">
        <v>4304</v>
      </c>
      <c r="D418">
        <v>48</v>
      </c>
      <c r="E418" t="s">
        <v>4308</v>
      </c>
    </row>
    <row r="419" spans="1:5" x14ac:dyDescent="0.35">
      <c r="A419" t="s">
        <v>1631</v>
      </c>
      <c r="B419" t="str">
        <f t="shared" si="6"/>
        <v>Customer_419</v>
      </c>
      <c r="C419" t="s">
        <v>4306</v>
      </c>
      <c r="D419">
        <v>40</v>
      </c>
      <c r="E419" t="s">
        <v>4303</v>
      </c>
    </row>
    <row r="420" spans="1:5" x14ac:dyDescent="0.35">
      <c r="A420" t="s">
        <v>1632</v>
      </c>
      <c r="B420" t="str">
        <f t="shared" si="6"/>
        <v>Customer_420</v>
      </c>
      <c r="C420" t="s">
        <v>4304</v>
      </c>
      <c r="D420">
        <v>19</v>
      </c>
      <c r="E420" t="s">
        <v>4308</v>
      </c>
    </row>
    <row r="421" spans="1:5" x14ac:dyDescent="0.35">
      <c r="A421" t="s">
        <v>1633</v>
      </c>
      <c r="B421" t="str">
        <f t="shared" si="6"/>
        <v>Customer_421</v>
      </c>
      <c r="C421" t="s">
        <v>4306</v>
      </c>
      <c r="D421">
        <v>38</v>
      </c>
      <c r="E421" t="s">
        <v>4308</v>
      </c>
    </row>
    <row r="422" spans="1:5" x14ac:dyDescent="0.35">
      <c r="A422" t="s">
        <v>1634</v>
      </c>
      <c r="B422" t="str">
        <f t="shared" si="6"/>
        <v>Customer_422</v>
      </c>
      <c r="C422" t="s">
        <v>4304</v>
      </c>
      <c r="D422">
        <v>23</v>
      </c>
      <c r="E422" t="s">
        <v>4310</v>
      </c>
    </row>
    <row r="423" spans="1:5" x14ac:dyDescent="0.35">
      <c r="A423" t="s">
        <v>1635</v>
      </c>
      <c r="B423" t="str">
        <f t="shared" si="6"/>
        <v>Customer_423</v>
      </c>
      <c r="C423" t="s">
        <v>4304</v>
      </c>
      <c r="D423">
        <v>48</v>
      </c>
      <c r="E423" t="s">
        <v>4309</v>
      </c>
    </row>
    <row r="424" spans="1:5" x14ac:dyDescent="0.35">
      <c r="A424" t="s">
        <v>1636</v>
      </c>
      <c r="B424" t="str">
        <f t="shared" si="6"/>
        <v>Customer_424</v>
      </c>
      <c r="C424" t="s">
        <v>4306</v>
      </c>
      <c r="D424">
        <v>27</v>
      </c>
      <c r="E424" t="s">
        <v>4307</v>
      </c>
    </row>
    <row r="425" spans="1:5" x14ac:dyDescent="0.35">
      <c r="A425" t="s">
        <v>1637</v>
      </c>
      <c r="B425" t="str">
        <f t="shared" si="6"/>
        <v>Customer_425</v>
      </c>
      <c r="C425" t="s">
        <v>4304</v>
      </c>
      <c r="D425">
        <v>20</v>
      </c>
      <c r="E425" t="s">
        <v>4310</v>
      </c>
    </row>
    <row r="426" spans="1:5" x14ac:dyDescent="0.35">
      <c r="A426" t="s">
        <v>1638</v>
      </c>
      <c r="B426" t="str">
        <f t="shared" si="6"/>
        <v>Customer_426</v>
      </c>
      <c r="C426" t="s">
        <v>4306</v>
      </c>
      <c r="D426">
        <v>39</v>
      </c>
      <c r="E426" t="s">
        <v>4305</v>
      </c>
    </row>
    <row r="427" spans="1:5" x14ac:dyDescent="0.35">
      <c r="A427" t="s">
        <v>1639</v>
      </c>
      <c r="B427" t="str">
        <f t="shared" si="6"/>
        <v>Customer_427</v>
      </c>
      <c r="C427" t="s">
        <v>4306</v>
      </c>
      <c r="D427">
        <v>39</v>
      </c>
      <c r="E427" t="s">
        <v>4308</v>
      </c>
    </row>
    <row r="428" spans="1:5" x14ac:dyDescent="0.35">
      <c r="A428" t="s">
        <v>1640</v>
      </c>
      <c r="B428" t="str">
        <f t="shared" si="6"/>
        <v>Customer_428</v>
      </c>
      <c r="C428" t="s">
        <v>4304</v>
      </c>
      <c r="D428">
        <v>41</v>
      </c>
      <c r="E428" t="s">
        <v>4303</v>
      </c>
    </row>
    <row r="429" spans="1:5" x14ac:dyDescent="0.35">
      <c r="A429" t="s">
        <v>1641</v>
      </c>
      <c r="B429" t="str">
        <f t="shared" si="6"/>
        <v>Customer_429</v>
      </c>
      <c r="C429" t="s">
        <v>4306</v>
      </c>
      <c r="D429">
        <v>23</v>
      </c>
      <c r="E429" t="s">
        <v>4305</v>
      </c>
    </row>
    <row r="430" spans="1:5" x14ac:dyDescent="0.35">
      <c r="A430" t="s">
        <v>1642</v>
      </c>
      <c r="B430" t="str">
        <f t="shared" si="6"/>
        <v>Customer_430</v>
      </c>
      <c r="C430" t="s">
        <v>4304</v>
      </c>
      <c r="D430">
        <v>29</v>
      </c>
      <c r="E430" t="s">
        <v>4308</v>
      </c>
    </row>
    <row r="431" spans="1:5" x14ac:dyDescent="0.35">
      <c r="A431" t="s">
        <v>1643</v>
      </c>
      <c r="B431" t="str">
        <f t="shared" si="6"/>
        <v>Customer_431</v>
      </c>
      <c r="C431" t="s">
        <v>4306</v>
      </c>
      <c r="D431">
        <v>29</v>
      </c>
      <c r="E431" t="s">
        <v>4309</v>
      </c>
    </row>
    <row r="432" spans="1:5" x14ac:dyDescent="0.35">
      <c r="A432" t="s">
        <v>1644</v>
      </c>
      <c r="B432" t="str">
        <f t="shared" si="6"/>
        <v>Customer_432</v>
      </c>
      <c r="C432" t="s">
        <v>4304</v>
      </c>
      <c r="D432">
        <v>46</v>
      </c>
      <c r="E432" t="s">
        <v>4310</v>
      </c>
    </row>
    <row r="433" spans="1:5" x14ac:dyDescent="0.35">
      <c r="A433" t="s">
        <v>1645</v>
      </c>
      <c r="B433" t="str">
        <f t="shared" si="6"/>
        <v>Customer_433</v>
      </c>
      <c r="C433" t="s">
        <v>4306</v>
      </c>
      <c r="D433">
        <v>31</v>
      </c>
      <c r="E433" t="s">
        <v>4308</v>
      </c>
    </row>
    <row r="434" spans="1:5" x14ac:dyDescent="0.35">
      <c r="A434" t="s">
        <v>1646</v>
      </c>
      <c r="B434" t="str">
        <f t="shared" si="6"/>
        <v>Customer_434</v>
      </c>
      <c r="C434" t="s">
        <v>4306</v>
      </c>
      <c r="D434">
        <v>38</v>
      </c>
      <c r="E434" t="s">
        <v>4305</v>
      </c>
    </row>
    <row r="435" spans="1:5" x14ac:dyDescent="0.35">
      <c r="A435" t="s">
        <v>1647</v>
      </c>
      <c r="B435" t="str">
        <f t="shared" si="6"/>
        <v>Customer_435</v>
      </c>
      <c r="C435" t="s">
        <v>4306</v>
      </c>
      <c r="D435">
        <v>53</v>
      </c>
      <c r="E435" t="s">
        <v>4308</v>
      </c>
    </row>
    <row r="436" spans="1:5" x14ac:dyDescent="0.35">
      <c r="A436" t="s">
        <v>1648</v>
      </c>
      <c r="B436" t="str">
        <f t="shared" si="6"/>
        <v>Customer_436</v>
      </c>
      <c r="C436" t="s">
        <v>4306</v>
      </c>
      <c r="D436">
        <v>21</v>
      </c>
      <c r="E436" t="s">
        <v>4307</v>
      </c>
    </row>
    <row r="437" spans="1:5" x14ac:dyDescent="0.35">
      <c r="A437" t="s">
        <v>1649</v>
      </c>
      <c r="B437" t="str">
        <f t="shared" si="6"/>
        <v>Customer_437</v>
      </c>
      <c r="C437" t="s">
        <v>4306</v>
      </c>
      <c r="D437">
        <v>18</v>
      </c>
      <c r="E437" t="s">
        <v>4310</v>
      </c>
    </row>
    <row r="438" spans="1:5" x14ac:dyDescent="0.35">
      <c r="A438" t="s">
        <v>1650</v>
      </c>
      <c r="B438" t="str">
        <f t="shared" si="6"/>
        <v>Customer_438</v>
      </c>
      <c r="C438" t="s">
        <v>4306</v>
      </c>
      <c r="D438">
        <v>43</v>
      </c>
      <c r="E438" t="s">
        <v>4309</v>
      </c>
    </row>
    <row r="439" spans="1:5" x14ac:dyDescent="0.35">
      <c r="A439" t="s">
        <v>1651</v>
      </c>
      <c r="B439" t="str">
        <f t="shared" si="6"/>
        <v>Customer_439</v>
      </c>
      <c r="C439" t="s">
        <v>4304</v>
      </c>
      <c r="D439">
        <v>55</v>
      </c>
      <c r="E439" t="s">
        <v>4308</v>
      </c>
    </row>
    <row r="440" spans="1:5" x14ac:dyDescent="0.35">
      <c r="A440" t="s">
        <v>1652</v>
      </c>
      <c r="B440" t="str">
        <f t="shared" si="6"/>
        <v>Customer_440</v>
      </c>
      <c r="C440" t="s">
        <v>4306</v>
      </c>
      <c r="D440">
        <v>42</v>
      </c>
      <c r="E440" t="s">
        <v>4309</v>
      </c>
    </row>
    <row r="441" spans="1:5" x14ac:dyDescent="0.35">
      <c r="A441" t="s">
        <v>1653</v>
      </c>
      <c r="B441" t="str">
        <f t="shared" si="6"/>
        <v>Customer_441</v>
      </c>
      <c r="C441" t="s">
        <v>4304</v>
      </c>
      <c r="D441">
        <v>25</v>
      </c>
      <c r="E441" t="s">
        <v>4305</v>
      </c>
    </row>
    <row r="442" spans="1:5" x14ac:dyDescent="0.35">
      <c r="A442" t="s">
        <v>1654</v>
      </c>
      <c r="B442" t="str">
        <f t="shared" si="6"/>
        <v>Customer_442</v>
      </c>
      <c r="C442" t="s">
        <v>4306</v>
      </c>
      <c r="D442">
        <v>25</v>
      </c>
      <c r="E442" t="s">
        <v>4309</v>
      </c>
    </row>
    <row r="443" spans="1:5" x14ac:dyDescent="0.35">
      <c r="A443" t="s">
        <v>1655</v>
      </c>
      <c r="B443" t="str">
        <f t="shared" si="6"/>
        <v>Customer_443</v>
      </c>
      <c r="C443" t="s">
        <v>4306</v>
      </c>
      <c r="D443">
        <v>57</v>
      </c>
      <c r="E443" t="s">
        <v>4305</v>
      </c>
    </row>
    <row r="444" spans="1:5" x14ac:dyDescent="0.35">
      <c r="A444" t="s">
        <v>1656</v>
      </c>
      <c r="B444" t="str">
        <f t="shared" si="6"/>
        <v>Customer_444</v>
      </c>
      <c r="C444" t="s">
        <v>4304</v>
      </c>
      <c r="D444">
        <v>48</v>
      </c>
      <c r="E444" t="s">
        <v>4305</v>
      </c>
    </row>
    <row r="445" spans="1:5" x14ac:dyDescent="0.35">
      <c r="A445" t="s">
        <v>1657</v>
      </c>
      <c r="B445" t="str">
        <f t="shared" si="6"/>
        <v>Customer_445</v>
      </c>
      <c r="C445" t="s">
        <v>4306</v>
      </c>
      <c r="D445">
        <v>29</v>
      </c>
      <c r="E445" t="s">
        <v>4303</v>
      </c>
    </row>
    <row r="446" spans="1:5" x14ac:dyDescent="0.35">
      <c r="A446" t="s">
        <v>1658</v>
      </c>
      <c r="B446" t="str">
        <f t="shared" si="6"/>
        <v>Customer_446</v>
      </c>
      <c r="C446" t="s">
        <v>4304</v>
      </c>
      <c r="D446">
        <v>59</v>
      </c>
      <c r="E446" t="s">
        <v>4303</v>
      </c>
    </row>
    <row r="447" spans="1:5" x14ac:dyDescent="0.35">
      <c r="A447" t="s">
        <v>1659</v>
      </c>
      <c r="B447" t="str">
        <f t="shared" si="6"/>
        <v>Customer_447</v>
      </c>
      <c r="C447" t="s">
        <v>4306</v>
      </c>
      <c r="D447">
        <v>27</v>
      </c>
      <c r="E447" t="s">
        <v>4310</v>
      </c>
    </row>
    <row r="448" spans="1:5" x14ac:dyDescent="0.35">
      <c r="A448" t="s">
        <v>1660</v>
      </c>
      <c r="B448" t="str">
        <f t="shared" si="6"/>
        <v>Customer_448</v>
      </c>
      <c r="C448" t="s">
        <v>4306</v>
      </c>
      <c r="D448">
        <v>49</v>
      </c>
      <c r="E448" t="s">
        <v>4307</v>
      </c>
    </row>
    <row r="449" spans="1:5" x14ac:dyDescent="0.35">
      <c r="A449" t="s">
        <v>1661</v>
      </c>
      <c r="B449" t="str">
        <f t="shared" si="6"/>
        <v>Customer_449</v>
      </c>
      <c r="C449" t="s">
        <v>4306</v>
      </c>
      <c r="D449">
        <v>38</v>
      </c>
      <c r="E449" t="s">
        <v>4310</v>
      </c>
    </row>
    <row r="450" spans="1:5" x14ac:dyDescent="0.35">
      <c r="A450" t="s">
        <v>1662</v>
      </c>
      <c r="B450" t="str">
        <f t="shared" ref="B450:B513" si="7">"Customer_" &amp; ROW()</f>
        <v>Customer_450</v>
      </c>
      <c r="C450" t="s">
        <v>4304</v>
      </c>
      <c r="D450">
        <v>37</v>
      </c>
      <c r="E450" t="s">
        <v>4303</v>
      </c>
    </row>
    <row r="451" spans="1:5" x14ac:dyDescent="0.35">
      <c r="A451" t="s">
        <v>1663</v>
      </c>
      <c r="B451" t="str">
        <f t="shared" si="7"/>
        <v>Customer_451</v>
      </c>
      <c r="C451" t="s">
        <v>4306</v>
      </c>
      <c r="D451">
        <v>21</v>
      </c>
      <c r="E451" t="s">
        <v>4310</v>
      </c>
    </row>
    <row r="452" spans="1:5" x14ac:dyDescent="0.35">
      <c r="A452" t="s">
        <v>1664</v>
      </c>
      <c r="B452" t="str">
        <f t="shared" si="7"/>
        <v>Customer_452</v>
      </c>
      <c r="C452" t="s">
        <v>4306</v>
      </c>
      <c r="D452">
        <v>39</v>
      </c>
      <c r="E452" t="s">
        <v>4307</v>
      </c>
    </row>
    <row r="453" spans="1:5" x14ac:dyDescent="0.35">
      <c r="A453" t="s">
        <v>1665</v>
      </c>
      <c r="B453" t="str">
        <f t="shared" si="7"/>
        <v>Customer_453</v>
      </c>
      <c r="C453" t="s">
        <v>4306</v>
      </c>
      <c r="D453">
        <v>42</v>
      </c>
      <c r="E453" t="s">
        <v>4308</v>
      </c>
    </row>
    <row r="454" spans="1:5" x14ac:dyDescent="0.35">
      <c r="A454" t="s">
        <v>1666</v>
      </c>
      <c r="B454" t="str">
        <f t="shared" si="7"/>
        <v>Customer_454</v>
      </c>
      <c r="C454" t="s">
        <v>4306</v>
      </c>
      <c r="D454">
        <v>38</v>
      </c>
      <c r="E454" t="s">
        <v>4305</v>
      </c>
    </row>
    <row r="455" spans="1:5" x14ac:dyDescent="0.35">
      <c r="A455" t="s">
        <v>1667</v>
      </c>
      <c r="B455" t="str">
        <f t="shared" si="7"/>
        <v>Customer_455</v>
      </c>
      <c r="C455" t="s">
        <v>4306</v>
      </c>
      <c r="D455">
        <v>53</v>
      </c>
      <c r="E455" t="s">
        <v>4307</v>
      </c>
    </row>
    <row r="456" spans="1:5" x14ac:dyDescent="0.35">
      <c r="A456" t="s">
        <v>1668</v>
      </c>
      <c r="B456" t="str">
        <f t="shared" si="7"/>
        <v>Customer_456</v>
      </c>
      <c r="C456" t="s">
        <v>4304</v>
      </c>
      <c r="D456">
        <v>54</v>
      </c>
      <c r="E456" t="s">
        <v>4307</v>
      </c>
    </row>
    <row r="457" spans="1:5" x14ac:dyDescent="0.35">
      <c r="A457" t="s">
        <v>1669</v>
      </c>
      <c r="B457" t="str">
        <f t="shared" si="7"/>
        <v>Customer_457</v>
      </c>
      <c r="C457" t="s">
        <v>4304</v>
      </c>
      <c r="D457">
        <v>25</v>
      </c>
      <c r="E457" t="s">
        <v>4310</v>
      </c>
    </row>
    <row r="458" spans="1:5" x14ac:dyDescent="0.35">
      <c r="A458" t="s">
        <v>1670</v>
      </c>
      <c r="B458" t="str">
        <f t="shared" si="7"/>
        <v>Customer_458</v>
      </c>
      <c r="C458" t="s">
        <v>4306</v>
      </c>
      <c r="D458">
        <v>18</v>
      </c>
      <c r="E458" t="s">
        <v>4310</v>
      </c>
    </row>
    <row r="459" spans="1:5" x14ac:dyDescent="0.35">
      <c r="A459" t="s">
        <v>1671</v>
      </c>
      <c r="B459" t="str">
        <f t="shared" si="7"/>
        <v>Customer_459</v>
      </c>
      <c r="C459" t="s">
        <v>4304</v>
      </c>
      <c r="D459">
        <v>56</v>
      </c>
      <c r="E459" t="s">
        <v>4309</v>
      </c>
    </row>
    <row r="460" spans="1:5" x14ac:dyDescent="0.35">
      <c r="A460" t="s">
        <v>1672</v>
      </c>
      <c r="B460" t="str">
        <f t="shared" si="7"/>
        <v>Customer_460</v>
      </c>
      <c r="C460" t="s">
        <v>4304</v>
      </c>
      <c r="D460">
        <v>42</v>
      </c>
      <c r="E460" t="s">
        <v>4305</v>
      </c>
    </row>
    <row r="461" spans="1:5" x14ac:dyDescent="0.35">
      <c r="A461" t="s">
        <v>1673</v>
      </c>
      <c r="B461" t="str">
        <f t="shared" si="7"/>
        <v>Customer_461</v>
      </c>
      <c r="C461" t="s">
        <v>4306</v>
      </c>
      <c r="D461">
        <v>36</v>
      </c>
      <c r="E461" t="s">
        <v>4310</v>
      </c>
    </row>
    <row r="462" spans="1:5" x14ac:dyDescent="0.35">
      <c r="A462" t="s">
        <v>1674</v>
      </c>
      <c r="B462" t="str">
        <f t="shared" si="7"/>
        <v>Customer_462</v>
      </c>
      <c r="C462" t="s">
        <v>4304</v>
      </c>
      <c r="D462">
        <v>18</v>
      </c>
      <c r="E462" t="s">
        <v>4305</v>
      </c>
    </row>
    <row r="463" spans="1:5" x14ac:dyDescent="0.35">
      <c r="A463" t="s">
        <v>1675</v>
      </c>
      <c r="B463" t="str">
        <f t="shared" si="7"/>
        <v>Customer_463</v>
      </c>
      <c r="C463" t="s">
        <v>4304</v>
      </c>
      <c r="D463">
        <v>19</v>
      </c>
      <c r="E463" t="s">
        <v>4309</v>
      </c>
    </row>
    <row r="464" spans="1:5" x14ac:dyDescent="0.35">
      <c r="A464" t="s">
        <v>1676</v>
      </c>
      <c r="B464" t="str">
        <f t="shared" si="7"/>
        <v>Customer_464</v>
      </c>
      <c r="C464" t="s">
        <v>4304</v>
      </c>
      <c r="D464">
        <v>52</v>
      </c>
      <c r="E464" t="s">
        <v>4303</v>
      </c>
    </row>
    <row r="465" spans="1:5" x14ac:dyDescent="0.35">
      <c r="A465" t="s">
        <v>1677</v>
      </c>
      <c r="B465" t="str">
        <f t="shared" si="7"/>
        <v>Customer_465</v>
      </c>
      <c r="C465" t="s">
        <v>4306</v>
      </c>
      <c r="D465">
        <v>39</v>
      </c>
      <c r="E465" t="s">
        <v>4303</v>
      </c>
    </row>
    <row r="466" spans="1:5" x14ac:dyDescent="0.35">
      <c r="A466" t="s">
        <v>1678</v>
      </c>
      <c r="B466" t="str">
        <f t="shared" si="7"/>
        <v>Customer_466</v>
      </c>
      <c r="C466" t="s">
        <v>4306</v>
      </c>
      <c r="D466">
        <v>45</v>
      </c>
      <c r="E466" t="s">
        <v>4309</v>
      </c>
    </row>
    <row r="467" spans="1:5" x14ac:dyDescent="0.35">
      <c r="A467" t="s">
        <v>1679</v>
      </c>
      <c r="B467" t="str">
        <f t="shared" si="7"/>
        <v>Customer_467</v>
      </c>
      <c r="C467" t="s">
        <v>4304</v>
      </c>
      <c r="D467">
        <v>20</v>
      </c>
      <c r="E467" t="s">
        <v>4303</v>
      </c>
    </row>
    <row r="468" spans="1:5" x14ac:dyDescent="0.35">
      <c r="A468" t="s">
        <v>1680</v>
      </c>
      <c r="B468" t="str">
        <f t="shared" si="7"/>
        <v>Customer_468</v>
      </c>
      <c r="C468" t="s">
        <v>4304</v>
      </c>
      <c r="D468">
        <v>45</v>
      </c>
      <c r="E468" t="s">
        <v>4303</v>
      </c>
    </row>
    <row r="469" spans="1:5" x14ac:dyDescent="0.35">
      <c r="A469" t="s">
        <v>1681</v>
      </c>
      <c r="B469" t="str">
        <f t="shared" si="7"/>
        <v>Customer_469</v>
      </c>
      <c r="C469" t="s">
        <v>4306</v>
      </c>
      <c r="D469">
        <v>43</v>
      </c>
      <c r="E469" t="s">
        <v>4308</v>
      </c>
    </row>
    <row r="470" spans="1:5" x14ac:dyDescent="0.35">
      <c r="A470" t="s">
        <v>1682</v>
      </c>
      <c r="B470" t="str">
        <f t="shared" si="7"/>
        <v>Customer_470</v>
      </c>
      <c r="C470" t="s">
        <v>4304</v>
      </c>
      <c r="D470">
        <v>43</v>
      </c>
      <c r="E470" t="s">
        <v>4303</v>
      </c>
    </row>
    <row r="471" spans="1:5" x14ac:dyDescent="0.35">
      <c r="A471" t="s">
        <v>1683</v>
      </c>
      <c r="B471" t="str">
        <f t="shared" si="7"/>
        <v>Customer_471</v>
      </c>
      <c r="C471" t="s">
        <v>4304</v>
      </c>
      <c r="D471">
        <v>52</v>
      </c>
      <c r="E471" t="s">
        <v>4310</v>
      </c>
    </row>
    <row r="472" spans="1:5" x14ac:dyDescent="0.35">
      <c r="A472" t="s">
        <v>1684</v>
      </c>
      <c r="B472" t="str">
        <f t="shared" si="7"/>
        <v>Customer_472</v>
      </c>
      <c r="C472" t="s">
        <v>4304</v>
      </c>
      <c r="D472">
        <v>40</v>
      </c>
      <c r="E472" t="s">
        <v>4309</v>
      </c>
    </row>
    <row r="473" spans="1:5" x14ac:dyDescent="0.35">
      <c r="A473" t="s">
        <v>1685</v>
      </c>
      <c r="B473" t="str">
        <f t="shared" si="7"/>
        <v>Customer_473</v>
      </c>
      <c r="C473" t="s">
        <v>4304</v>
      </c>
      <c r="D473">
        <v>51</v>
      </c>
      <c r="E473" t="s">
        <v>4310</v>
      </c>
    </row>
    <row r="474" spans="1:5" x14ac:dyDescent="0.35">
      <c r="A474" t="s">
        <v>1686</v>
      </c>
      <c r="B474" t="str">
        <f t="shared" si="7"/>
        <v>Customer_474</v>
      </c>
      <c r="C474" t="s">
        <v>4304</v>
      </c>
      <c r="D474">
        <v>45</v>
      </c>
      <c r="E474" t="s">
        <v>4310</v>
      </c>
    </row>
    <row r="475" spans="1:5" x14ac:dyDescent="0.35">
      <c r="A475" t="s">
        <v>1687</v>
      </c>
      <c r="B475" t="str">
        <f t="shared" si="7"/>
        <v>Customer_475</v>
      </c>
      <c r="C475" t="s">
        <v>4306</v>
      </c>
      <c r="D475">
        <v>21</v>
      </c>
      <c r="E475" t="s">
        <v>4309</v>
      </c>
    </row>
    <row r="476" spans="1:5" x14ac:dyDescent="0.35">
      <c r="A476" t="s">
        <v>1688</v>
      </c>
      <c r="B476" t="str">
        <f t="shared" si="7"/>
        <v>Customer_476</v>
      </c>
      <c r="C476" t="s">
        <v>4306</v>
      </c>
      <c r="D476">
        <v>50</v>
      </c>
      <c r="E476" t="s">
        <v>4305</v>
      </c>
    </row>
    <row r="477" spans="1:5" x14ac:dyDescent="0.35">
      <c r="A477" t="s">
        <v>1689</v>
      </c>
      <c r="B477" t="str">
        <f t="shared" si="7"/>
        <v>Customer_477</v>
      </c>
      <c r="C477" t="s">
        <v>4306</v>
      </c>
      <c r="D477">
        <v>30</v>
      </c>
      <c r="E477" t="s">
        <v>4308</v>
      </c>
    </row>
    <row r="478" spans="1:5" x14ac:dyDescent="0.35">
      <c r="A478" t="s">
        <v>1690</v>
      </c>
      <c r="B478" t="str">
        <f t="shared" si="7"/>
        <v>Customer_478</v>
      </c>
      <c r="C478" t="s">
        <v>4304</v>
      </c>
      <c r="D478">
        <v>29</v>
      </c>
      <c r="E478" t="s">
        <v>4303</v>
      </c>
    </row>
    <row r="479" spans="1:5" x14ac:dyDescent="0.35">
      <c r="A479" t="s">
        <v>1691</v>
      </c>
      <c r="B479" t="str">
        <f t="shared" si="7"/>
        <v>Customer_479</v>
      </c>
      <c r="C479" t="s">
        <v>4304</v>
      </c>
      <c r="D479">
        <v>26</v>
      </c>
      <c r="E479" t="s">
        <v>4307</v>
      </c>
    </row>
    <row r="480" spans="1:5" x14ac:dyDescent="0.35">
      <c r="A480" t="s">
        <v>1692</v>
      </c>
      <c r="B480" t="str">
        <f t="shared" si="7"/>
        <v>Customer_480</v>
      </c>
      <c r="C480" t="s">
        <v>4304</v>
      </c>
      <c r="D480">
        <v>23</v>
      </c>
      <c r="E480" t="s">
        <v>4310</v>
      </c>
    </row>
    <row r="481" spans="1:5" x14ac:dyDescent="0.35">
      <c r="A481" t="s">
        <v>1693</v>
      </c>
      <c r="B481" t="str">
        <f t="shared" si="7"/>
        <v>Customer_481</v>
      </c>
      <c r="C481" t="s">
        <v>4304</v>
      </c>
      <c r="D481">
        <v>31</v>
      </c>
      <c r="E481" t="s">
        <v>4305</v>
      </c>
    </row>
    <row r="482" spans="1:5" x14ac:dyDescent="0.35">
      <c r="A482" t="s">
        <v>1694</v>
      </c>
      <c r="B482" t="str">
        <f t="shared" si="7"/>
        <v>Customer_482</v>
      </c>
      <c r="C482" t="s">
        <v>4304</v>
      </c>
      <c r="D482">
        <v>37</v>
      </c>
      <c r="E482" t="s">
        <v>4307</v>
      </c>
    </row>
    <row r="483" spans="1:5" x14ac:dyDescent="0.35">
      <c r="A483" t="s">
        <v>1695</v>
      </c>
      <c r="B483" t="str">
        <f t="shared" si="7"/>
        <v>Customer_483</v>
      </c>
      <c r="C483" t="s">
        <v>4306</v>
      </c>
      <c r="D483">
        <v>33</v>
      </c>
      <c r="E483" t="s">
        <v>4307</v>
      </c>
    </row>
    <row r="484" spans="1:5" x14ac:dyDescent="0.35">
      <c r="A484" t="s">
        <v>1696</v>
      </c>
      <c r="B484" t="str">
        <f t="shared" si="7"/>
        <v>Customer_484</v>
      </c>
      <c r="C484" t="s">
        <v>4306</v>
      </c>
      <c r="D484">
        <v>38</v>
      </c>
      <c r="E484" t="s">
        <v>4303</v>
      </c>
    </row>
    <row r="485" spans="1:5" x14ac:dyDescent="0.35">
      <c r="A485" t="s">
        <v>1697</v>
      </c>
      <c r="B485" t="str">
        <f t="shared" si="7"/>
        <v>Customer_485</v>
      </c>
      <c r="C485" t="s">
        <v>4306</v>
      </c>
      <c r="D485">
        <v>45</v>
      </c>
      <c r="E485" t="s">
        <v>4305</v>
      </c>
    </row>
    <row r="486" spans="1:5" x14ac:dyDescent="0.35">
      <c r="A486" t="s">
        <v>1698</v>
      </c>
      <c r="B486" t="str">
        <f t="shared" si="7"/>
        <v>Customer_486</v>
      </c>
      <c r="C486" t="s">
        <v>4304</v>
      </c>
      <c r="D486">
        <v>47</v>
      </c>
      <c r="E486" t="s">
        <v>4305</v>
      </c>
    </row>
    <row r="487" spans="1:5" x14ac:dyDescent="0.35">
      <c r="A487" t="s">
        <v>1699</v>
      </c>
      <c r="B487" t="str">
        <f t="shared" si="7"/>
        <v>Customer_487</v>
      </c>
      <c r="C487" t="s">
        <v>4304</v>
      </c>
      <c r="D487">
        <v>54</v>
      </c>
      <c r="E487" t="s">
        <v>4303</v>
      </c>
    </row>
    <row r="488" spans="1:5" x14ac:dyDescent="0.35">
      <c r="A488" t="s">
        <v>1700</v>
      </c>
      <c r="B488" t="str">
        <f t="shared" si="7"/>
        <v>Customer_488</v>
      </c>
      <c r="C488" t="s">
        <v>4306</v>
      </c>
      <c r="D488">
        <v>60</v>
      </c>
      <c r="E488" t="s">
        <v>4310</v>
      </c>
    </row>
    <row r="489" spans="1:5" x14ac:dyDescent="0.35">
      <c r="A489" t="s">
        <v>1701</v>
      </c>
      <c r="B489" t="str">
        <f t="shared" si="7"/>
        <v>Customer_489</v>
      </c>
      <c r="C489" t="s">
        <v>4306</v>
      </c>
      <c r="D489">
        <v>18</v>
      </c>
      <c r="E489" t="s">
        <v>4307</v>
      </c>
    </row>
    <row r="490" spans="1:5" x14ac:dyDescent="0.35">
      <c r="A490" t="s">
        <v>1702</v>
      </c>
      <c r="B490" t="str">
        <f t="shared" si="7"/>
        <v>Customer_490</v>
      </c>
      <c r="C490" t="s">
        <v>4304</v>
      </c>
      <c r="D490">
        <v>45</v>
      </c>
      <c r="E490" t="s">
        <v>4305</v>
      </c>
    </row>
    <row r="491" spans="1:5" x14ac:dyDescent="0.35">
      <c r="A491" t="s">
        <v>1703</v>
      </c>
      <c r="B491" t="str">
        <f t="shared" si="7"/>
        <v>Customer_491</v>
      </c>
      <c r="C491" t="s">
        <v>4306</v>
      </c>
      <c r="D491">
        <v>21</v>
      </c>
      <c r="E491" t="s">
        <v>4310</v>
      </c>
    </row>
    <row r="492" spans="1:5" x14ac:dyDescent="0.35">
      <c r="A492" t="s">
        <v>1704</v>
      </c>
      <c r="B492" t="str">
        <f t="shared" si="7"/>
        <v>Customer_492</v>
      </c>
      <c r="C492" t="s">
        <v>4304</v>
      </c>
      <c r="D492">
        <v>21</v>
      </c>
      <c r="E492" t="s">
        <v>4310</v>
      </c>
    </row>
    <row r="493" spans="1:5" x14ac:dyDescent="0.35">
      <c r="A493" t="s">
        <v>1705</v>
      </c>
      <c r="B493" t="str">
        <f t="shared" si="7"/>
        <v>Customer_493</v>
      </c>
      <c r="C493" t="s">
        <v>4304</v>
      </c>
      <c r="D493">
        <v>56</v>
      </c>
      <c r="E493" t="s">
        <v>4305</v>
      </c>
    </row>
    <row r="494" spans="1:5" x14ac:dyDescent="0.35">
      <c r="A494" t="s">
        <v>1706</v>
      </c>
      <c r="B494" t="str">
        <f t="shared" si="7"/>
        <v>Customer_494</v>
      </c>
      <c r="C494" t="s">
        <v>4304</v>
      </c>
      <c r="D494">
        <v>56</v>
      </c>
      <c r="E494" t="s">
        <v>4309</v>
      </c>
    </row>
    <row r="495" spans="1:5" x14ac:dyDescent="0.35">
      <c r="A495" t="s">
        <v>1707</v>
      </c>
      <c r="B495" t="str">
        <f t="shared" si="7"/>
        <v>Customer_495</v>
      </c>
      <c r="C495" t="s">
        <v>4304</v>
      </c>
      <c r="D495">
        <v>47</v>
      </c>
      <c r="E495" t="s">
        <v>4308</v>
      </c>
    </row>
    <row r="496" spans="1:5" x14ac:dyDescent="0.35">
      <c r="A496" t="s">
        <v>1708</v>
      </c>
      <c r="B496" t="str">
        <f t="shared" si="7"/>
        <v>Customer_496</v>
      </c>
      <c r="C496" t="s">
        <v>4304</v>
      </c>
      <c r="D496">
        <v>44</v>
      </c>
      <c r="E496" t="s">
        <v>4305</v>
      </c>
    </row>
    <row r="497" spans="1:5" x14ac:dyDescent="0.35">
      <c r="A497" t="s">
        <v>1709</v>
      </c>
      <c r="B497" t="str">
        <f t="shared" si="7"/>
        <v>Customer_497</v>
      </c>
      <c r="C497" t="s">
        <v>4304</v>
      </c>
      <c r="D497">
        <v>44</v>
      </c>
      <c r="E497" t="s">
        <v>4303</v>
      </c>
    </row>
    <row r="498" spans="1:5" x14ac:dyDescent="0.35">
      <c r="A498" t="s">
        <v>1710</v>
      </c>
      <c r="B498" t="str">
        <f t="shared" si="7"/>
        <v>Customer_498</v>
      </c>
      <c r="C498" t="s">
        <v>4306</v>
      </c>
      <c r="D498">
        <v>31</v>
      </c>
      <c r="E498" t="s">
        <v>4303</v>
      </c>
    </row>
    <row r="499" spans="1:5" x14ac:dyDescent="0.35">
      <c r="A499" t="s">
        <v>1711</v>
      </c>
      <c r="B499" t="str">
        <f t="shared" si="7"/>
        <v>Customer_499</v>
      </c>
      <c r="C499" t="s">
        <v>4304</v>
      </c>
      <c r="D499">
        <v>52</v>
      </c>
      <c r="E499" t="s">
        <v>4310</v>
      </c>
    </row>
    <row r="500" spans="1:5" x14ac:dyDescent="0.35">
      <c r="A500" t="s">
        <v>1712</v>
      </c>
      <c r="B500" t="str">
        <f t="shared" si="7"/>
        <v>Customer_500</v>
      </c>
      <c r="C500" t="s">
        <v>4304</v>
      </c>
      <c r="D500">
        <v>43</v>
      </c>
      <c r="E500" t="s">
        <v>4308</v>
      </c>
    </row>
    <row r="501" spans="1:5" x14ac:dyDescent="0.35">
      <c r="A501" t="s">
        <v>1713</v>
      </c>
      <c r="B501" t="str">
        <f t="shared" si="7"/>
        <v>Customer_501</v>
      </c>
      <c r="C501" t="s">
        <v>4306</v>
      </c>
      <c r="D501">
        <v>57</v>
      </c>
      <c r="E501" t="s">
        <v>4309</v>
      </c>
    </row>
    <row r="502" spans="1:5" x14ac:dyDescent="0.35">
      <c r="A502" t="s">
        <v>1714</v>
      </c>
      <c r="B502" t="str">
        <f t="shared" si="7"/>
        <v>Customer_502</v>
      </c>
      <c r="C502" t="s">
        <v>4306</v>
      </c>
      <c r="D502">
        <v>40</v>
      </c>
      <c r="E502" t="s">
        <v>4310</v>
      </c>
    </row>
    <row r="503" spans="1:5" x14ac:dyDescent="0.35">
      <c r="A503" t="s">
        <v>1715</v>
      </c>
      <c r="B503" t="str">
        <f t="shared" si="7"/>
        <v>Customer_503</v>
      </c>
      <c r="C503" t="s">
        <v>4304</v>
      </c>
      <c r="D503">
        <v>32</v>
      </c>
      <c r="E503" t="s">
        <v>4309</v>
      </c>
    </row>
    <row r="504" spans="1:5" x14ac:dyDescent="0.35">
      <c r="A504" t="s">
        <v>1716</v>
      </c>
      <c r="B504" t="str">
        <f t="shared" si="7"/>
        <v>Customer_504</v>
      </c>
      <c r="C504" t="s">
        <v>4304</v>
      </c>
      <c r="D504">
        <v>23</v>
      </c>
      <c r="E504" t="s">
        <v>4303</v>
      </c>
    </row>
    <row r="505" spans="1:5" x14ac:dyDescent="0.35">
      <c r="A505" t="s">
        <v>1717</v>
      </c>
      <c r="B505" t="str">
        <f t="shared" si="7"/>
        <v>Customer_505</v>
      </c>
      <c r="C505" t="s">
        <v>4306</v>
      </c>
      <c r="D505">
        <v>59</v>
      </c>
      <c r="E505" t="s">
        <v>4310</v>
      </c>
    </row>
    <row r="506" spans="1:5" x14ac:dyDescent="0.35">
      <c r="A506" t="s">
        <v>1718</v>
      </c>
      <c r="B506" t="str">
        <f t="shared" si="7"/>
        <v>Customer_506</v>
      </c>
      <c r="C506" t="s">
        <v>4304</v>
      </c>
      <c r="D506">
        <v>28</v>
      </c>
      <c r="E506" t="s">
        <v>4305</v>
      </c>
    </row>
    <row r="507" spans="1:5" x14ac:dyDescent="0.35">
      <c r="A507" t="s">
        <v>1719</v>
      </c>
      <c r="B507" t="str">
        <f t="shared" si="7"/>
        <v>Customer_507</v>
      </c>
      <c r="C507" t="s">
        <v>4306</v>
      </c>
      <c r="D507">
        <v>38</v>
      </c>
      <c r="E507" t="s">
        <v>4303</v>
      </c>
    </row>
    <row r="508" spans="1:5" x14ac:dyDescent="0.35">
      <c r="A508" t="s">
        <v>1720</v>
      </c>
      <c r="B508" t="str">
        <f t="shared" si="7"/>
        <v>Customer_508</v>
      </c>
      <c r="C508" t="s">
        <v>4304</v>
      </c>
      <c r="D508">
        <v>34</v>
      </c>
      <c r="E508" t="s">
        <v>4307</v>
      </c>
    </row>
    <row r="509" spans="1:5" x14ac:dyDescent="0.35">
      <c r="A509" t="s">
        <v>1721</v>
      </c>
      <c r="B509" t="str">
        <f t="shared" si="7"/>
        <v>Customer_509</v>
      </c>
      <c r="C509" t="s">
        <v>4304</v>
      </c>
      <c r="D509">
        <v>21</v>
      </c>
      <c r="E509" t="s">
        <v>4310</v>
      </c>
    </row>
    <row r="510" spans="1:5" x14ac:dyDescent="0.35">
      <c r="A510" t="s">
        <v>1722</v>
      </c>
      <c r="B510" t="str">
        <f t="shared" si="7"/>
        <v>Customer_510</v>
      </c>
      <c r="C510" t="s">
        <v>4304</v>
      </c>
      <c r="D510">
        <v>22</v>
      </c>
      <c r="E510" t="s">
        <v>4305</v>
      </c>
    </row>
    <row r="511" spans="1:5" x14ac:dyDescent="0.35">
      <c r="A511" t="s">
        <v>1723</v>
      </c>
      <c r="B511" t="str">
        <f t="shared" si="7"/>
        <v>Customer_511</v>
      </c>
      <c r="C511" t="s">
        <v>4304</v>
      </c>
      <c r="D511">
        <v>49</v>
      </c>
      <c r="E511" t="s">
        <v>4305</v>
      </c>
    </row>
    <row r="512" spans="1:5" x14ac:dyDescent="0.35">
      <c r="A512" t="s">
        <v>1724</v>
      </c>
      <c r="B512" t="str">
        <f t="shared" si="7"/>
        <v>Customer_512</v>
      </c>
      <c r="C512" t="s">
        <v>4304</v>
      </c>
      <c r="D512">
        <v>60</v>
      </c>
      <c r="E512" t="s">
        <v>4303</v>
      </c>
    </row>
    <row r="513" spans="1:5" x14ac:dyDescent="0.35">
      <c r="A513" t="s">
        <v>1725</v>
      </c>
      <c r="B513" t="str">
        <f t="shared" si="7"/>
        <v>Customer_513</v>
      </c>
      <c r="C513" t="s">
        <v>4304</v>
      </c>
      <c r="D513">
        <v>42</v>
      </c>
      <c r="E513" t="s">
        <v>4303</v>
      </c>
    </row>
    <row r="514" spans="1:5" x14ac:dyDescent="0.35">
      <c r="A514" t="s">
        <v>1726</v>
      </c>
      <c r="B514" t="str">
        <f t="shared" ref="B514:B577" si="8">"Customer_" &amp; ROW()</f>
        <v>Customer_514</v>
      </c>
      <c r="C514" t="s">
        <v>4306</v>
      </c>
      <c r="D514">
        <v>22</v>
      </c>
      <c r="E514" t="s">
        <v>4310</v>
      </c>
    </row>
    <row r="515" spans="1:5" x14ac:dyDescent="0.35">
      <c r="A515" t="s">
        <v>1727</v>
      </c>
      <c r="B515" t="str">
        <f t="shared" si="8"/>
        <v>Customer_515</v>
      </c>
      <c r="C515" t="s">
        <v>4304</v>
      </c>
      <c r="D515">
        <v>35</v>
      </c>
      <c r="E515" t="s">
        <v>4303</v>
      </c>
    </row>
    <row r="516" spans="1:5" x14ac:dyDescent="0.35">
      <c r="A516" t="s">
        <v>1728</v>
      </c>
      <c r="B516" t="str">
        <f t="shared" si="8"/>
        <v>Customer_516</v>
      </c>
      <c r="C516" t="s">
        <v>4306</v>
      </c>
      <c r="D516">
        <v>41</v>
      </c>
      <c r="E516" t="s">
        <v>4307</v>
      </c>
    </row>
    <row r="517" spans="1:5" x14ac:dyDescent="0.35">
      <c r="A517" t="s">
        <v>1729</v>
      </c>
      <c r="B517" t="str">
        <f t="shared" si="8"/>
        <v>Customer_517</v>
      </c>
      <c r="C517" t="s">
        <v>4306</v>
      </c>
      <c r="D517">
        <v>32</v>
      </c>
      <c r="E517" t="s">
        <v>4307</v>
      </c>
    </row>
    <row r="518" spans="1:5" x14ac:dyDescent="0.35">
      <c r="A518" t="s">
        <v>1730</v>
      </c>
      <c r="B518" t="str">
        <f t="shared" si="8"/>
        <v>Customer_518</v>
      </c>
      <c r="C518" t="s">
        <v>4306</v>
      </c>
      <c r="D518">
        <v>27</v>
      </c>
      <c r="E518" t="s">
        <v>4307</v>
      </c>
    </row>
    <row r="519" spans="1:5" x14ac:dyDescent="0.35">
      <c r="A519" t="s">
        <v>1731</v>
      </c>
      <c r="B519" t="str">
        <f t="shared" si="8"/>
        <v>Customer_519</v>
      </c>
      <c r="C519" t="s">
        <v>4306</v>
      </c>
      <c r="D519">
        <v>39</v>
      </c>
      <c r="E519" t="s">
        <v>4310</v>
      </c>
    </row>
    <row r="520" spans="1:5" x14ac:dyDescent="0.35">
      <c r="A520" t="s">
        <v>1732</v>
      </c>
      <c r="B520" t="str">
        <f t="shared" si="8"/>
        <v>Customer_520</v>
      </c>
      <c r="C520" t="s">
        <v>4306</v>
      </c>
      <c r="D520">
        <v>48</v>
      </c>
      <c r="E520" t="s">
        <v>4303</v>
      </c>
    </row>
    <row r="521" spans="1:5" x14ac:dyDescent="0.35">
      <c r="A521" t="s">
        <v>1733</v>
      </c>
      <c r="B521" t="str">
        <f t="shared" si="8"/>
        <v>Customer_521</v>
      </c>
      <c r="C521" t="s">
        <v>4306</v>
      </c>
      <c r="D521">
        <v>18</v>
      </c>
      <c r="E521" t="s">
        <v>4305</v>
      </c>
    </row>
    <row r="522" spans="1:5" x14ac:dyDescent="0.35">
      <c r="A522" t="s">
        <v>1734</v>
      </c>
      <c r="B522" t="str">
        <f t="shared" si="8"/>
        <v>Customer_522</v>
      </c>
      <c r="C522" t="s">
        <v>4304</v>
      </c>
      <c r="D522">
        <v>19</v>
      </c>
      <c r="E522" t="s">
        <v>4310</v>
      </c>
    </row>
    <row r="523" spans="1:5" x14ac:dyDescent="0.35">
      <c r="A523" t="s">
        <v>1735</v>
      </c>
      <c r="B523" t="str">
        <f t="shared" si="8"/>
        <v>Customer_523</v>
      </c>
      <c r="C523" t="s">
        <v>4304</v>
      </c>
      <c r="D523">
        <v>46</v>
      </c>
      <c r="E523" t="s">
        <v>4305</v>
      </c>
    </row>
    <row r="524" spans="1:5" x14ac:dyDescent="0.35">
      <c r="A524" t="s">
        <v>1736</v>
      </c>
      <c r="B524" t="str">
        <f t="shared" si="8"/>
        <v>Customer_524</v>
      </c>
      <c r="C524" t="s">
        <v>4304</v>
      </c>
      <c r="D524">
        <v>36</v>
      </c>
      <c r="E524" t="s">
        <v>4307</v>
      </c>
    </row>
    <row r="525" spans="1:5" x14ac:dyDescent="0.35">
      <c r="A525" t="s">
        <v>1737</v>
      </c>
      <c r="B525" t="str">
        <f t="shared" si="8"/>
        <v>Customer_525</v>
      </c>
      <c r="C525" t="s">
        <v>4306</v>
      </c>
      <c r="D525">
        <v>22</v>
      </c>
      <c r="E525" t="s">
        <v>4305</v>
      </c>
    </row>
    <row r="526" spans="1:5" x14ac:dyDescent="0.35">
      <c r="A526" t="s">
        <v>1738</v>
      </c>
      <c r="B526" t="str">
        <f t="shared" si="8"/>
        <v>Customer_526</v>
      </c>
      <c r="C526" t="s">
        <v>4306</v>
      </c>
      <c r="D526">
        <v>20</v>
      </c>
      <c r="E526" t="s">
        <v>4305</v>
      </c>
    </row>
    <row r="527" spans="1:5" x14ac:dyDescent="0.35">
      <c r="A527" t="s">
        <v>1739</v>
      </c>
      <c r="B527" t="str">
        <f t="shared" si="8"/>
        <v>Customer_527</v>
      </c>
      <c r="C527" t="s">
        <v>4304</v>
      </c>
      <c r="D527">
        <v>22</v>
      </c>
      <c r="E527" t="s">
        <v>4307</v>
      </c>
    </row>
    <row r="528" spans="1:5" x14ac:dyDescent="0.35">
      <c r="A528" t="s">
        <v>1740</v>
      </c>
      <c r="B528" t="str">
        <f t="shared" si="8"/>
        <v>Customer_528</v>
      </c>
      <c r="C528" t="s">
        <v>4306</v>
      </c>
      <c r="D528">
        <v>25</v>
      </c>
      <c r="E528" t="s">
        <v>4310</v>
      </c>
    </row>
    <row r="529" spans="1:5" x14ac:dyDescent="0.35">
      <c r="A529" t="s">
        <v>1741</v>
      </c>
      <c r="B529" t="str">
        <f t="shared" si="8"/>
        <v>Customer_529</v>
      </c>
      <c r="C529" t="s">
        <v>4306</v>
      </c>
      <c r="D529">
        <v>47</v>
      </c>
      <c r="E529" t="s">
        <v>4308</v>
      </c>
    </row>
    <row r="530" spans="1:5" x14ac:dyDescent="0.35">
      <c r="A530" t="s">
        <v>1742</v>
      </c>
      <c r="B530" t="str">
        <f t="shared" si="8"/>
        <v>Customer_530</v>
      </c>
      <c r="C530" t="s">
        <v>4304</v>
      </c>
      <c r="D530">
        <v>24</v>
      </c>
      <c r="E530" t="s">
        <v>4310</v>
      </c>
    </row>
    <row r="531" spans="1:5" x14ac:dyDescent="0.35">
      <c r="A531" t="s">
        <v>1743</v>
      </c>
      <c r="B531" t="str">
        <f t="shared" si="8"/>
        <v>Customer_531</v>
      </c>
      <c r="C531" t="s">
        <v>4304</v>
      </c>
      <c r="D531">
        <v>56</v>
      </c>
      <c r="E531" t="s">
        <v>4305</v>
      </c>
    </row>
    <row r="532" spans="1:5" x14ac:dyDescent="0.35">
      <c r="A532" t="s">
        <v>1744</v>
      </c>
      <c r="B532" t="str">
        <f t="shared" si="8"/>
        <v>Customer_532</v>
      </c>
      <c r="C532" t="s">
        <v>4304</v>
      </c>
      <c r="D532">
        <v>38</v>
      </c>
      <c r="E532" t="s">
        <v>4309</v>
      </c>
    </row>
    <row r="533" spans="1:5" x14ac:dyDescent="0.35">
      <c r="A533" t="s">
        <v>1745</v>
      </c>
      <c r="B533" t="str">
        <f t="shared" si="8"/>
        <v>Customer_533</v>
      </c>
      <c r="C533" t="s">
        <v>4304</v>
      </c>
      <c r="D533">
        <v>39</v>
      </c>
      <c r="E533" t="s">
        <v>4310</v>
      </c>
    </row>
    <row r="534" spans="1:5" x14ac:dyDescent="0.35">
      <c r="A534" t="s">
        <v>1746</v>
      </c>
      <c r="B534" t="str">
        <f t="shared" si="8"/>
        <v>Customer_534</v>
      </c>
      <c r="C534" t="s">
        <v>4306</v>
      </c>
      <c r="D534">
        <v>36</v>
      </c>
      <c r="E534" t="s">
        <v>4307</v>
      </c>
    </row>
    <row r="535" spans="1:5" x14ac:dyDescent="0.35">
      <c r="A535" t="s">
        <v>1747</v>
      </c>
      <c r="B535" t="str">
        <f t="shared" si="8"/>
        <v>Customer_535</v>
      </c>
      <c r="C535" t="s">
        <v>4306</v>
      </c>
      <c r="D535">
        <v>26</v>
      </c>
      <c r="E535" t="s">
        <v>4307</v>
      </c>
    </row>
    <row r="536" spans="1:5" x14ac:dyDescent="0.35">
      <c r="A536" t="s">
        <v>1748</v>
      </c>
      <c r="B536" t="str">
        <f t="shared" si="8"/>
        <v>Customer_536</v>
      </c>
      <c r="C536" t="s">
        <v>4304</v>
      </c>
      <c r="D536">
        <v>58</v>
      </c>
      <c r="E536" t="s">
        <v>4305</v>
      </c>
    </row>
    <row r="537" spans="1:5" x14ac:dyDescent="0.35">
      <c r="A537" t="s">
        <v>1749</v>
      </c>
      <c r="B537" t="str">
        <f t="shared" si="8"/>
        <v>Customer_537</v>
      </c>
      <c r="C537" t="s">
        <v>4306</v>
      </c>
      <c r="D537">
        <v>30</v>
      </c>
      <c r="E537" t="s">
        <v>4308</v>
      </c>
    </row>
    <row r="538" spans="1:5" x14ac:dyDescent="0.35">
      <c r="A538" t="s">
        <v>1750</v>
      </c>
      <c r="B538" t="str">
        <f t="shared" si="8"/>
        <v>Customer_538</v>
      </c>
      <c r="C538" t="s">
        <v>4304</v>
      </c>
      <c r="D538">
        <v>19</v>
      </c>
      <c r="E538" t="s">
        <v>4303</v>
      </c>
    </row>
    <row r="539" spans="1:5" x14ac:dyDescent="0.35">
      <c r="A539" t="s">
        <v>1751</v>
      </c>
      <c r="B539" t="str">
        <f t="shared" si="8"/>
        <v>Customer_539</v>
      </c>
      <c r="C539" t="s">
        <v>4306</v>
      </c>
      <c r="D539">
        <v>26</v>
      </c>
      <c r="E539" t="s">
        <v>4307</v>
      </c>
    </row>
    <row r="540" spans="1:5" x14ac:dyDescent="0.35">
      <c r="A540" t="s">
        <v>1752</v>
      </c>
      <c r="B540" t="str">
        <f t="shared" si="8"/>
        <v>Customer_540</v>
      </c>
      <c r="C540" t="s">
        <v>4306</v>
      </c>
      <c r="D540">
        <v>27</v>
      </c>
      <c r="E540" t="s">
        <v>4310</v>
      </c>
    </row>
    <row r="541" spans="1:5" x14ac:dyDescent="0.35">
      <c r="A541" t="s">
        <v>1753</v>
      </c>
      <c r="B541" t="str">
        <f t="shared" si="8"/>
        <v>Customer_541</v>
      </c>
      <c r="C541" t="s">
        <v>4304</v>
      </c>
      <c r="D541">
        <v>22</v>
      </c>
      <c r="E541" t="s">
        <v>4309</v>
      </c>
    </row>
    <row r="542" spans="1:5" x14ac:dyDescent="0.35">
      <c r="A542" t="s">
        <v>1754</v>
      </c>
      <c r="B542" t="str">
        <f t="shared" si="8"/>
        <v>Customer_542</v>
      </c>
      <c r="C542" t="s">
        <v>4304</v>
      </c>
      <c r="D542">
        <v>58</v>
      </c>
      <c r="E542" t="s">
        <v>4309</v>
      </c>
    </row>
    <row r="543" spans="1:5" x14ac:dyDescent="0.35">
      <c r="A543" t="s">
        <v>1755</v>
      </c>
      <c r="B543" t="str">
        <f t="shared" si="8"/>
        <v>Customer_543</v>
      </c>
      <c r="C543" t="s">
        <v>4304</v>
      </c>
      <c r="D543">
        <v>51</v>
      </c>
      <c r="E543" t="s">
        <v>4303</v>
      </c>
    </row>
    <row r="544" spans="1:5" x14ac:dyDescent="0.35">
      <c r="A544" t="s">
        <v>1756</v>
      </c>
      <c r="B544" t="str">
        <f t="shared" si="8"/>
        <v>Customer_544</v>
      </c>
      <c r="C544" t="s">
        <v>4306</v>
      </c>
      <c r="D544">
        <v>24</v>
      </c>
      <c r="E544" t="s">
        <v>4309</v>
      </c>
    </row>
    <row r="545" spans="1:5" x14ac:dyDescent="0.35">
      <c r="A545" t="s">
        <v>1757</v>
      </c>
      <c r="B545" t="str">
        <f t="shared" si="8"/>
        <v>Customer_545</v>
      </c>
      <c r="C545" t="s">
        <v>4306</v>
      </c>
      <c r="D545">
        <v>33</v>
      </c>
      <c r="E545" t="s">
        <v>4307</v>
      </c>
    </row>
    <row r="546" spans="1:5" x14ac:dyDescent="0.35">
      <c r="A546" t="s">
        <v>1758</v>
      </c>
      <c r="B546" t="str">
        <f t="shared" si="8"/>
        <v>Customer_546</v>
      </c>
      <c r="C546" t="s">
        <v>4304</v>
      </c>
      <c r="D546">
        <v>40</v>
      </c>
      <c r="E546" t="s">
        <v>4310</v>
      </c>
    </row>
    <row r="547" spans="1:5" x14ac:dyDescent="0.35">
      <c r="A547" t="s">
        <v>1759</v>
      </c>
      <c r="B547" t="str">
        <f t="shared" si="8"/>
        <v>Customer_547</v>
      </c>
      <c r="C547" t="s">
        <v>4304</v>
      </c>
      <c r="D547">
        <v>58</v>
      </c>
      <c r="E547" t="s">
        <v>4309</v>
      </c>
    </row>
    <row r="548" spans="1:5" x14ac:dyDescent="0.35">
      <c r="A548" t="s">
        <v>1760</v>
      </c>
      <c r="B548" t="str">
        <f t="shared" si="8"/>
        <v>Customer_548</v>
      </c>
      <c r="C548" t="s">
        <v>4306</v>
      </c>
      <c r="D548">
        <v>35</v>
      </c>
      <c r="E548" t="s">
        <v>4303</v>
      </c>
    </row>
    <row r="549" spans="1:5" x14ac:dyDescent="0.35">
      <c r="A549" t="s">
        <v>1761</v>
      </c>
      <c r="B549" t="str">
        <f t="shared" si="8"/>
        <v>Customer_549</v>
      </c>
      <c r="C549" t="s">
        <v>4304</v>
      </c>
      <c r="D549">
        <v>54</v>
      </c>
      <c r="E549" t="s">
        <v>4303</v>
      </c>
    </row>
    <row r="550" spans="1:5" x14ac:dyDescent="0.35">
      <c r="A550" t="s">
        <v>1762</v>
      </c>
      <c r="B550" t="str">
        <f t="shared" si="8"/>
        <v>Customer_550</v>
      </c>
      <c r="C550" t="s">
        <v>4306</v>
      </c>
      <c r="D550">
        <v>45</v>
      </c>
      <c r="E550" t="s">
        <v>4303</v>
      </c>
    </row>
    <row r="551" spans="1:5" x14ac:dyDescent="0.35">
      <c r="A551" t="s">
        <v>1763</v>
      </c>
      <c r="B551" t="str">
        <f t="shared" si="8"/>
        <v>Customer_551</v>
      </c>
      <c r="C551" t="s">
        <v>4306</v>
      </c>
      <c r="D551">
        <v>26</v>
      </c>
      <c r="E551" t="s">
        <v>4308</v>
      </c>
    </row>
    <row r="552" spans="1:5" x14ac:dyDescent="0.35">
      <c r="A552" t="s">
        <v>1764</v>
      </c>
      <c r="B552" t="str">
        <f t="shared" si="8"/>
        <v>Customer_552</v>
      </c>
      <c r="C552" t="s">
        <v>4306</v>
      </c>
      <c r="D552">
        <v>34</v>
      </c>
      <c r="E552" t="s">
        <v>4305</v>
      </c>
    </row>
    <row r="553" spans="1:5" x14ac:dyDescent="0.35">
      <c r="A553" t="s">
        <v>1765</v>
      </c>
      <c r="B553" t="str">
        <f t="shared" si="8"/>
        <v>Customer_553</v>
      </c>
      <c r="C553" t="s">
        <v>4304</v>
      </c>
      <c r="D553">
        <v>59</v>
      </c>
      <c r="E553" t="s">
        <v>4310</v>
      </c>
    </row>
    <row r="554" spans="1:5" x14ac:dyDescent="0.35">
      <c r="A554" t="s">
        <v>1766</v>
      </c>
      <c r="B554" t="str">
        <f t="shared" si="8"/>
        <v>Customer_554</v>
      </c>
      <c r="C554" t="s">
        <v>4304</v>
      </c>
      <c r="D554">
        <v>52</v>
      </c>
      <c r="E554" t="s">
        <v>4310</v>
      </c>
    </row>
    <row r="555" spans="1:5" x14ac:dyDescent="0.35">
      <c r="A555" t="s">
        <v>1767</v>
      </c>
      <c r="B555" t="str">
        <f t="shared" si="8"/>
        <v>Customer_555</v>
      </c>
      <c r="C555" t="s">
        <v>4304</v>
      </c>
      <c r="D555">
        <v>45</v>
      </c>
      <c r="E555" t="s">
        <v>4308</v>
      </c>
    </row>
    <row r="556" spans="1:5" x14ac:dyDescent="0.35">
      <c r="A556" t="s">
        <v>1768</v>
      </c>
      <c r="B556" t="str">
        <f t="shared" si="8"/>
        <v>Customer_556</v>
      </c>
      <c r="C556" t="s">
        <v>4304</v>
      </c>
      <c r="D556">
        <v>22</v>
      </c>
      <c r="E556" t="s">
        <v>4307</v>
      </c>
    </row>
    <row r="557" spans="1:5" x14ac:dyDescent="0.35">
      <c r="A557" t="s">
        <v>1769</v>
      </c>
      <c r="B557" t="str">
        <f t="shared" si="8"/>
        <v>Customer_557</v>
      </c>
      <c r="C557" t="s">
        <v>4304</v>
      </c>
      <c r="D557">
        <v>22</v>
      </c>
      <c r="E557" t="s">
        <v>4307</v>
      </c>
    </row>
    <row r="558" spans="1:5" x14ac:dyDescent="0.35">
      <c r="A558" t="s">
        <v>1770</v>
      </c>
      <c r="B558" t="str">
        <f t="shared" si="8"/>
        <v>Customer_558</v>
      </c>
      <c r="C558" t="s">
        <v>4304</v>
      </c>
      <c r="D558">
        <v>56</v>
      </c>
      <c r="E558" t="s">
        <v>4305</v>
      </c>
    </row>
    <row r="559" spans="1:5" x14ac:dyDescent="0.35">
      <c r="A559" t="s">
        <v>1771</v>
      </c>
      <c r="B559" t="str">
        <f t="shared" si="8"/>
        <v>Customer_559</v>
      </c>
      <c r="C559" t="s">
        <v>4304</v>
      </c>
      <c r="D559">
        <v>52</v>
      </c>
      <c r="E559" t="s">
        <v>4307</v>
      </c>
    </row>
    <row r="560" spans="1:5" x14ac:dyDescent="0.35">
      <c r="A560" t="s">
        <v>1772</v>
      </c>
      <c r="B560" t="str">
        <f t="shared" si="8"/>
        <v>Customer_560</v>
      </c>
      <c r="C560" t="s">
        <v>4306</v>
      </c>
      <c r="D560">
        <v>46</v>
      </c>
      <c r="E560" t="s">
        <v>4307</v>
      </c>
    </row>
    <row r="561" spans="1:5" x14ac:dyDescent="0.35">
      <c r="A561" t="s">
        <v>1773</v>
      </c>
      <c r="B561" t="str">
        <f t="shared" si="8"/>
        <v>Customer_561</v>
      </c>
      <c r="C561" t="s">
        <v>4306</v>
      </c>
      <c r="D561">
        <v>53</v>
      </c>
      <c r="E561" t="s">
        <v>4305</v>
      </c>
    </row>
    <row r="562" spans="1:5" x14ac:dyDescent="0.35">
      <c r="A562" t="s">
        <v>1774</v>
      </c>
      <c r="B562" t="str">
        <f t="shared" si="8"/>
        <v>Customer_562</v>
      </c>
      <c r="C562" t="s">
        <v>4304</v>
      </c>
      <c r="D562">
        <v>28</v>
      </c>
      <c r="E562" t="s">
        <v>4310</v>
      </c>
    </row>
    <row r="563" spans="1:5" x14ac:dyDescent="0.35">
      <c r="A563" t="s">
        <v>1775</v>
      </c>
      <c r="B563" t="str">
        <f t="shared" si="8"/>
        <v>Customer_563</v>
      </c>
      <c r="C563" t="s">
        <v>4306</v>
      </c>
      <c r="D563">
        <v>28</v>
      </c>
      <c r="E563" t="s">
        <v>4308</v>
      </c>
    </row>
    <row r="564" spans="1:5" x14ac:dyDescent="0.35">
      <c r="A564" t="s">
        <v>1776</v>
      </c>
      <c r="B564" t="str">
        <f t="shared" si="8"/>
        <v>Customer_564</v>
      </c>
      <c r="C564" t="s">
        <v>4304</v>
      </c>
      <c r="D564">
        <v>38</v>
      </c>
      <c r="E564" t="s">
        <v>4303</v>
      </c>
    </row>
    <row r="565" spans="1:5" x14ac:dyDescent="0.35">
      <c r="A565" t="s">
        <v>1777</v>
      </c>
      <c r="B565" t="str">
        <f t="shared" si="8"/>
        <v>Customer_565</v>
      </c>
      <c r="C565" t="s">
        <v>4304</v>
      </c>
      <c r="D565">
        <v>32</v>
      </c>
      <c r="E565" t="s">
        <v>4305</v>
      </c>
    </row>
    <row r="566" spans="1:5" x14ac:dyDescent="0.35">
      <c r="A566" t="s">
        <v>1778</v>
      </c>
      <c r="B566" t="str">
        <f t="shared" si="8"/>
        <v>Customer_566</v>
      </c>
      <c r="C566" t="s">
        <v>4304</v>
      </c>
      <c r="D566">
        <v>53</v>
      </c>
      <c r="E566" t="s">
        <v>4303</v>
      </c>
    </row>
    <row r="567" spans="1:5" x14ac:dyDescent="0.35">
      <c r="A567" t="s">
        <v>1779</v>
      </c>
      <c r="B567" t="str">
        <f t="shared" si="8"/>
        <v>Customer_567</v>
      </c>
      <c r="C567" t="s">
        <v>4304</v>
      </c>
      <c r="D567">
        <v>22</v>
      </c>
      <c r="E567" t="s">
        <v>4303</v>
      </c>
    </row>
    <row r="568" spans="1:5" x14ac:dyDescent="0.35">
      <c r="A568" t="s">
        <v>1780</v>
      </c>
      <c r="B568" t="str">
        <f t="shared" si="8"/>
        <v>Customer_568</v>
      </c>
      <c r="C568" t="s">
        <v>4304</v>
      </c>
      <c r="D568">
        <v>39</v>
      </c>
      <c r="E568" t="s">
        <v>4308</v>
      </c>
    </row>
    <row r="569" spans="1:5" x14ac:dyDescent="0.35">
      <c r="A569" t="s">
        <v>1781</v>
      </c>
      <c r="B569" t="str">
        <f t="shared" si="8"/>
        <v>Customer_569</v>
      </c>
      <c r="C569" t="s">
        <v>4304</v>
      </c>
      <c r="D569">
        <v>42</v>
      </c>
      <c r="E569" t="s">
        <v>4308</v>
      </c>
    </row>
    <row r="570" spans="1:5" x14ac:dyDescent="0.35">
      <c r="A570" t="s">
        <v>1782</v>
      </c>
      <c r="B570" t="str">
        <f t="shared" si="8"/>
        <v>Customer_570</v>
      </c>
      <c r="C570" t="s">
        <v>4304</v>
      </c>
      <c r="D570">
        <v>57</v>
      </c>
      <c r="E570" t="s">
        <v>4310</v>
      </c>
    </row>
    <row r="571" spans="1:5" x14ac:dyDescent="0.35">
      <c r="A571" t="s">
        <v>1783</v>
      </c>
      <c r="B571" t="str">
        <f t="shared" si="8"/>
        <v>Customer_571</v>
      </c>
      <c r="C571" t="s">
        <v>4306</v>
      </c>
      <c r="D571">
        <v>36</v>
      </c>
      <c r="E571" t="s">
        <v>4310</v>
      </c>
    </row>
    <row r="572" spans="1:5" x14ac:dyDescent="0.35">
      <c r="A572" t="s">
        <v>1784</v>
      </c>
      <c r="B572" t="str">
        <f t="shared" si="8"/>
        <v>Customer_572</v>
      </c>
      <c r="C572" t="s">
        <v>4306</v>
      </c>
      <c r="D572">
        <v>31</v>
      </c>
      <c r="E572" t="s">
        <v>4309</v>
      </c>
    </row>
    <row r="573" spans="1:5" x14ac:dyDescent="0.35">
      <c r="A573" t="s">
        <v>1785</v>
      </c>
      <c r="B573" t="str">
        <f t="shared" si="8"/>
        <v>Customer_573</v>
      </c>
      <c r="C573" t="s">
        <v>4304</v>
      </c>
      <c r="D573">
        <v>46</v>
      </c>
      <c r="E573" t="s">
        <v>4305</v>
      </c>
    </row>
    <row r="574" spans="1:5" x14ac:dyDescent="0.35">
      <c r="A574" t="s">
        <v>1786</v>
      </c>
      <c r="B574" t="str">
        <f t="shared" si="8"/>
        <v>Customer_574</v>
      </c>
      <c r="C574" t="s">
        <v>4306</v>
      </c>
      <c r="D574">
        <v>36</v>
      </c>
      <c r="E574" t="s">
        <v>4310</v>
      </c>
    </row>
    <row r="575" spans="1:5" x14ac:dyDescent="0.35">
      <c r="A575" t="s">
        <v>1787</v>
      </c>
      <c r="B575" t="str">
        <f t="shared" si="8"/>
        <v>Customer_575</v>
      </c>
      <c r="C575" t="s">
        <v>4304</v>
      </c>
      <c r="D575">
        <v>35</v>
      </c>
      <c r="E575" t="s">
        <v>4303</v>
      </c>
    </row>
    <row r="576" spans="1:5" x14ac:dyDescent="0.35">
      <c r="A576" t="s">
        <v>1788</v>
      </c>
      <c r="B576" t="str">
        <f t="shared" si="8"/>
        <v>Customer_576</v>
      </c>
      <c r="C576" t="s">
        <v>4306</v>
      </c>
      <c r="D576">
        <v>39</v>
      </c>
      <c r="E576" t="s">
        <v>4310</v>
      </c>
    </row>
    <row r="577" spans="1:5" x14ac:dyDescent="0.35">
      <c r="A577" t="s">
        <v>1789</v>
      </c>
      <c r="B577" t="str">
        <f t="shared" si="8"/>
        <v>Customer_577</v>
      </c>
      <c r="C577" t="s">
        <v>4306</v>
      </c>
      <c r="D577">
        <v>52</v>
      </c>
      <c r="E577" t="s">
        <v>4310</v>
      </c>
    </row>
    <row r="578" spans="1:5" x14ac:dyDescent="0.35">
      <c r="A578" t="s">
        <v>1790</v>
      </c>
      <c r="B578" t="str">
        <f t="shared" ref="B578:B641" si="9">"Customer_" &amp; ROW()</f>
        <v>Customer_578</v>
      </c>
      <c r="C578" t="s">
        <v>4306</v>
      </c>
      <c r="D578">
        <v>22</v>
      </c>
      <c r="E578" t="s">
        <v>4307</v>
      </c>
    </row>
    <row r="579" spans="1:5" x14ac:dyDescent="0.35">
      <c r="A579" t="s">
        <v>1791</v>
      </c>
      <c r="B579" t="str">
        <f t="shared" si="9"/>
        <v>Customer_579</v>
      </c>
      <c r="C579" t="s">
        <v>4304</v>
      </c>
      <c r="D579">
        <v>44</v>
      </c>
      <c r="E579" t="s">
        <v>4305</v>
      </c>
    </row>
    <row r="580" spans="1:5" x14ac:dyDescent="0.35">
      <c r="A580" t="s">
        <v>1792</v>
      </c>
      <c r="B580" t="str">
        <f t="shared" si="9"/>
        <v>Customer_580</v>
      </c>
      <c r="C580" t="s">
        <v>4306</v>
      </c>
      <c r="D580">
        <v>57</v>
      </c>
      <c r="E580" t="s">
        <v>4308</v>
      </c>
    </row>
    <row r="581" spans="1:5" x14ac:dyDescent="0.35">
      <c r="A581" t="s">
        <v>1793</v>
      </c>
      <c r="B581" t="str">
        <f t="shared" si="9"/>
        <v>Customer_581</v>
      </c>
      <c r="C581" t="s">
        <v>4306</v>
      </c>
      <c r="D581">
        <v>48</v>
      </c>
      <c r="E581" t="s">
        <v>4305</v>
      </c>
    </row>
    <row r="582" spans="1:5" x14ac:dyDescent="0.35">
      <c r="A582" t="s">
        <v>1794</v>
      </c>
      <c r="B582" t="str">
        <f t="shared" si="9"/>
        <v>Customer_582</v>
      </c>
      <c r="C582" t="s">
        <v>4304</v>
      </c>
      <c r="D582">
        <v>41</v>
      </c>
      <c r="E582" t="s">
        <v>4307</v>
      </c>
    </row>
    <row r="583" spans="1:5" x14ac:dyDescent="0.35">
      <c r="A583" t="s">
        <v>1795</v>
      </c>
      <c r="B583" t="str">
        <f t="shared" si="9"/>
        <v>Customer_583</v>
      </c>
      <c r="C583" t="s">
        <v>4304</v>
      </c>
      <c r="D583">
        <v>18</v>
      </c>
      <c r="E583" t="s">
        <v>4310</v>
      </c>
    </row>
    <row r="584" spans="1:5" x14ac:dyDescent="0.35">
      <c r="A584" t="s">
        <v>1796</v>
      </c>
      <c r="B584" t="str">
        <f t="shared" si="9"/>
        <v>Customer_584</v>
      </c>
      <c r="C584" t="s">
        <v>4306</v>
      </c>
      <c r="D584">
        <v>27</v>
      </c>
      <c r="E584" t="s">
        <v>4308</v>
      </c>
    </row>
    <row r="585" spans="1:5" x14ac:dyDescent="0.35">
      <c r="A585" t="s">
        <v>1797</v>
      </c>
      <c r="B585" t="str">
        <f t="shared" si="9"/>
        <v>Customer_585</v>
      </c>
      <c r="C585" t="s">
        <v>4306</v>
      </c>
      <c r="D585">
        <v>47</v>
      </c>
      <c r="E585" t="s">
        <v>4303</v>
      </c>
    </row>
    <row r="586" spans="1:5" x14ac:dyDescent="0.35">
      <c r="A586" t="s">
        <v>1798</v>
      </c>
      <c r="B586" t="str">
        <f t="shared" si="9"/>
        <v>Customer_586</v>
      </c>
      <c r="C586" t="s">
        <v>4306</v>
      </c>
      <c r="D586">
        <v>31</v>
      </c>
      <c r="E586" t="s">
        <v>4307</v>
      </c>
    </row>
    <row r="587" spans="1:5" x14ac:dyDescent="0.35">
      <c r="A587" t="s">
        <v>1799</v>
      </c>
      <c r="B587" t="str">
        <f t="shared" si="9"/>
        <v>Customer_587</v>
      </c>
      <c r="C587" t="s">
        <v>4306</v>
      </c>
      <c r="D587">
        <v>37</v>
      </c>
      <c r="E587" t="s">
        <v>4303</v>
      </c>
    </row>
    <row r="588" spans="1:5" x14ac:dyDescent="0.35">
      <c r="A588" t="s">
        <v>1800</v>
      </c>
      <c r="B588" t="str">
        <f t="shared" si="9"/>
        <v>Customer_588</v>
      </c>
      <c r="C588" t="s">
        <v>4306</v>
      </c>
      <c r="D588">
        <v>51</v>
      </c>
      <c r="E588" t="s">
        <v>4303</v>
      </c>
    </row>
    <row r="589" spans="1:5" x14ac:dyDescent="0.35">
      <c r="A589" t="s">
        <v>1801</v>
      </c>
      <c r="B589" t="str">
        <f t="shared" si="9"/>
        <v>Customer_589</v>
      </c>
      <c r="C589" t="s">
        <v>4304</v>
      </c>
      <c r="D589">
        <v>21</v>
      </c>
      <c r="E589" t="s">
        <v>4303</v>
      </c>
    </row>
    <row r="590" spans="1:5" x14ac:dyDescent="0.35">
      <c r="A590" t="s">
        <v>1802</v>
      </c>
      <c r="B590" t="str">
        <f t="shared" si="9"/>
        <v>Customer_590</v>
      </c>
      <c r="C590" t="s">
        <v>4306</v>
      </c>
      <c r="D590">
        <v>53</v>
      </c>
      <c r="E590" t="s">
        <v>4305</v>
      </c>
    </row>
    <row r="591" spans="1:5" x14ac:dyDescent="0.35">
      <c r="A591" t="s">
        <v>1803</v>
      </c>
      <c r="B591" t="str">
        <f t="shared" si="9"/>
        <v>Customer_591</v>
      </c>
      <c r="C591" t="s">
        <v>4306</v>
      </c>
      <c r="D591">
        <v>35</v>
      </c>
      <c r="E591" t="s">
        <v>4307</v>
      </c>
    </row>
    <row r="592" spans="1:5" x14ac:dyDescent="0.35">
      <c r="A592" t="s">
        <v>1804</v>
      </c>
      <c r="B592" t="str">
        <f t="shared" si="9"/>
        <v>Customer_592</v>
      </c>
      <c r="C592" t="s">
        <v>4306</v>
      </c>
      <c r="D592">
        <v>31</v>
      </c>
      <c r="E592" t="s">
        <v>4303</v>
      </c>
    </row>
    <row r="593" spans="1:5" x14ac:dyDescent="0.35">
      <c r="A593" t="s">
        <v>1805</v>
      </c>
      <c r="B593" t="str">
        <f t="shared" si="9"/>
        <v>Customer_593</v>
      </c>
      <c r="C593" t="s">
        <v>4306</v>
      </c>
      <c r="D593">
        <v>29</v>
      </c>
      <c r="E593" t="s">
        <v>4303</v>
      </c>
    </row>
    <row r="594" spans="1:5" x14ac:dyDescent="0.35">
      <c r="A594" t="s">
        <v>1806</v>
      </c>
      <c r="B594" t="str">
        <f t="shared" si="9"/>
        <v>Customer_594</v>
      </c>
      <c r="C594" t="s">
        <v>4304</v>
      </c>
      <c r="D594">
        <v>54</v>
      </c>
      <c r="E594" t="s">
        <v>4310</v>
      </c>
    </row>
    <row r="595" spans="1:5" x14ac:dyDescent="0.35">
      <c r="A595" t="s">
        <v>1807</v>
      </c>
      <c r="B595" t="str">
        <f t="shared" si="9"/>
        <v>Customer_595</v>
      </c>
      <c r="C595" t="s">
        <v>4306</v>
      </c>
      <c r="D595">
        <v>44</v>
      </c>
      <c r="E595" t="s">
        <v>4308</v>
      </c>
    </row>
    <row r="596" spans="1:5" x14ac:dyDescent="0.35">
      <c r="A596" t="s">
        <v>1808</v>
      </c>
      <c r="B596" t="str">
        <f t="shared" si="9"/>
        <v>Customer_596</v>
      </c>
      <c r="C596" t="s">
        <v>4304</v>
      </c>
      <c r="D596">
        <v>56</v>
      </c>
      <c r="E596" t="s">
        <v>4307</v>
      </c>
    </row>
    <row r="597" spans="1:5" x14ac:dyDescent="0.35">
      <c r="A597" t="s">
        <v>1809</v>
      </c>
      <c r="B597" t="str">
        <f t="shared" si="9"/>
        <v>Customer_597</v>
      </c>
      <c r="C597" t="s">
        <v>4304</v>
      </c>
      <c r="D597">
        <v>42</v>
      </c>
      <c r="E597" t="s">
        <v>4310</v>
      </c>
    </row>
    <row r="598" spans="1:5" x14ac:dyDescent="0.35">
      <c r="A598" t="s">
        <v>1810</v>
      </c>
      <c r="B598" t="str">
        <f t="shared" si="9"/>
        <v>Customer_598</v>
      </c>
      <c r="C598" t="s">
        <v>4304</v>
      </c>
      <c r="D598">
        <v>23</v>
      </c>
      <c r="E598" t="s">
        <v>4309</v>
      </c>
    </row>
    <row r="599" spans="1:5" x14ac:dyDescent="0.35">
      <c r="A599" t="s">
        <v>1811</v>
      </c>
      <c r="B599" t="str">
        <f t="shared" si="9"/>
        <v>Customer_599</v>
      </c>
      <c r="C599" t="s">
        <v>4306</v>
      </c>
      <c r="D599">
        <v>40</v>
      </c>
      <c r="E599" t="s">
        <v>4307</v>
      </c>
    </row>
    <row r="600" spans="1:5" x14ac:dyDescent="0.35">
      <c r="A600" t="s">
        <v>1812</v>
      </c>
      <c r="B600" t="str">
        <f t="shared" si="9"/>
        <v>Customer_600</v>
      </c>
      <c r="C600" t="s">
        <v>4306</v>
      </c>
      <c r="D600">
        <v>36</v>
      </c>
      <c r="E600" t="s">
        <v>4308</v>
      </c>
    </row>
    <row r="601" spans="1:5" x14ac:dyDescent="0.35">
      <c r="A601" t="s">
        <v>1813</v>
      </c>
      <c r="B601" t="str">
        <f t="shared" si="9"/>
        <v>Customer_601</v>
      </c>
      <c r="C601" t="s">
        <v>4306</v>
      </c>
      <c r="D601">
        <v>37</v>
      </c>
      <c r="E601" t="s">
        <v>4305</v>
      </c>
    </row>
    <row r="602" spans="1:5" x14ac:dyDescent="0.35">
      <c r="A602" t="s">
        <v>1814</v>
      </c>
      <c r="B602" t="str">
        <f t="shared" si="9"/>
        <v>Customer_602</v>
      </c>
      <c r="C602" t="s">
        <v>4306</v>
      </c>
      <c r="D602">
        <v>58</v>
      </c>
      <c r="E602" t="s">
        <v>4303</v>
      </c>
    </row>
    <row r="603" spans="1:5" x14ac:dyDescent="0.35">
      <c r="A603" t="s">
        <v>1815</v>
      </c>
      <c r="B603" t="str">
        <f t="shared" si="9"/>
        <v>Customer_603</v>
      </c>
      <c r="C603" t="s">
        <v>4304</v>
      </c>
      <c r="D603">
        <v>47</v>
      </c>
      <c r="E603" t="s">
        <v>4307</v>
      </c>
    </row>
    <row r="604" spans="1:5" x14ac:dyDescent="0.35">
      <c r="A604" t="s">
        <v>1696</v>
      </c>
      <c r="B604" t="str">
        <f t="shared" si="9"/>
        <v>Customer_604</v>
      </c>
      <c r="C604" t="s">
        <v>4304</v>
      </c>
      <c r="D604">
        <v>52</v>
      </c>
      <c r="E604" t="s">
        <v>4307</v>
      </c>
    </row>
    <row r="605" spans="1:5" x14ac:dyDescent="0.35">
      <c r="A605" t="s">
        <v>1816</v>
      </c>
      <c r="B605" t="str">
        <f t="shared" si="9"/>
        <v>Customer_605</v>
      </c>
      <c r="C605" t="s">
        <v>4306</v>
      </c>
      <c r="D605">
        <v>49</v>
      </c>
      <c r="E605" t="s">
        <v>4309</v>
      </c>
    </row>
    <row r="606" spans="1:5" x14ac:dyDescent="0.35">
      <c r="A606" t="s">
        <v>1817</v>
      </c>
      <c r="B606" t="str">
        <f t="shared" si="9"/>
        <v>Customer_606</v>
      </c>
      <c r="C606" t="s">
        <v>4306</v>
      </c>
      <c r="D606">
        <v>25</v>
      </c>
      <c r="E606" t="s">
        <v>4303</v>
      </c>
    </row>
    <row r="607" spans="1:5" x14ac:dyDescent="0.35">
      <c r="A607" t="s">
        <v>1818</v>
      </c>
      <c r="B607" t="str">
        <f t="shared" si="9"/>
        <v>Customer_607</v>
      </c>
      <c r="C607" t="s">
        <v>4306</v>
      </c>
      <c r="D607">
        <v>23</v>
      </c>
      <c r="E607" t="s">
        <v>4303</v>
      </c>
    </row>
    <row r="608" spans="1:5" x14ac:dyDescent="0.35">
      <c r="A608" t="s">
        <v>1819</v>
      </c>
      <c r="B608" t="str">
        <f t="shared" si="9"/>
        <v>Customer_608</v>
      </c>
      <c r="C608" t="s">
        <v>4304</v>
      </c>
      <c r="D608">
        <v>33</v>
      </c>
      <c r="E608" t="s">
        <v>4305</v>
      </c>
    </row>
    <row r="609" spans="1:5" x14ac:dyDescent="0.35">
      <c r="A609" t="s">
        <v>1820</v>
      </c>
      <c r="B609" t="str">
        <f t="shared" si="9"/>
        <v>Customer_609</v>
      </c>
      <c r="C609" t="s">
        <v>4304</v>
      </c>
      <c r="D609">
        <v>31</v>
      </c>
      <c r="E609" t="s">
        <v>4309</v>
      </c>
    </row>
    <row r="610" spans="1:5" x14ac:dyDescent="0.35">
      <c r="A610" t="s">
        <v>1821</v>
      </c>
      <c r="B610" t="str">
        <f t="shared" si="9"/>
        <v>Customer_610</v>
      </c>
      <c r="C610" t="s">
        <v>4304</v>
      </c>
      <c r="D610">
        <v>56</v>
      </c>
      <c r="E610" t="s">
        <v>4310</v>
      </c>
    </row>
    <row r="611" spans="1:5" x14ac:dyDescent="0.35">
      <c r="A611" t="s">
        <v>1822</v>
      </c>
      <c r="B611" t="str">
        <f t="shared" si="9"/>
        <v>Customer_611</v>
      </c>
      <c r="C611" t="s">
        <v>4306</v>
      </c>
      <c r="D611">
        <v>43</v>
      </c>
      <c r="E611" t="s">
        <v>4308</v>
      </c>
    </row>
    <row r="612" spans="1:5" x14ac:dyDescent="0.35">
      <c r="A612" t="s">
        <v>1823</v>
      </c>
      <c r="B612" t="str">
        <f t="shared" si="9"/>
        <v>Customer_612</v>
      </c>
      <c r="C612" t="s">
        <v>4306</v>
      </c>
      <c r="D612">
        <v>43</v>
      </c>
      <c r="E612" t="s">
        <v>4305</v>
      </c>
    </row>
    <row r="613" spans="1:5" x14ac:dyDescent="0.35">
      <c r="A613" t="s">
        <v>1824</v>
      </c>
      <c r="B613" t="str">
        <f t="shared" si="9"/>
        <v>Customer_613</v>
      </c>
      <c r="C613" t="s">
        <v>4304</v>
      </c>
      <c r="D613">
        <v>31</v>
      </c>
      <c r="E613" t="s">
        <v>4303</v>
      </c>
    </row>
    <row r="614" spans="1:5" x14ac:dyDescent="0.35">
      <c r="A614" t="s">
        <v>1825</v>
      </c>
      <c r="B614" t="str">
        <f t="shared" si="9"/>
        <v>Customer_614</v>
      </c>
      <c r="C614" t="s">
        <v>4306</v>
      </c>
      <c r="D614">
        <v>49</v>
      </c>
      <c r="E614" t="s">
        <v>4310</v>
      </c>
    </row>
    <row r="615" spans="1:5" x14ac:dyDescent="0.35">
      <c r="A615" t="s">
        <v>1826</v>
      </c>
      <c r="B615" t="str">
        <f t="shared" si="9"/>
        <v>Customer_615</v>
      </c>
      <c r="C615" t="s">
        <v>4306</v>
      </c>
      <c r="D615">
        <v>28</v>
      </c>
      <c r="E615" t="s">
        <v>4307</v>
      </c>
    </row>
    <row r="616" spans="1:5" x14ac:dyDescent="0.35">
      <c r="A616" t="s">
        <v>1827</v>
      </c>
      <c r="B616" t="str">
        <f t="shared" si="9"/>
        <v>Customer_616</v>
      </c>
      <c r="C616" t="s">
        <v>4306</v>
      </c>
      <c r="D616">
        <v>44</v>
      </c>
      <c r="E616" t="s">
        <v>4303</v>
      </c>
    </row>
    <row r="617" spans="1:5" x14ac:dyDescent="0.35">
      <c r="A617" t="s">
        <v>1828</v>
      </c>
      <c r="B617" t="str">
        <f t="shared" si="9"/>
        <v>Customer_617</v>
      </c>
      <c r="C617" t="s">
        <v>4306</v>
      </c>
      <c r="D617">
        <v>60</v>
      </c>
      <c r="E617" t="s">
        <v>4305</v>
      </c>
    </row>
    <row r="618" spans="1:5" x14ac:dyDescent="0.35">
      <c r="A618" t="s">
        <v>1829</v>
      </c>
      <c r="B618" t="str">
        <f t="shared" si="9"/>
        <v>Customer_618</v>
      </c>
      <c r="C618" t="s">
        <v>4306</v>
      </c>
      <c r="D618">
        <v>38</v>
      </c>
      <c r="E618" t="s">
        <v>4303</v>
      </c>
    </row>
    <row r="619" spans="1:5" x14ac:dyDescent="0.35">
      <c r="A619" t="s">
        <v>1830</v>
      </c>
      <c r="B619" t="str">
        <f t="shared" si="9"/>
        <v>Customer_619</v>
      </c>
      <c r="C619" t="s">
        <v>4304</v>
      </c>
      <c r="D619">
        <v>53</v>
      </c>
      <c r="E619" t="s">
        <v>4305</v>
      </c>
    </row>
    <row r="620" spans="1:5" x14ac:dyDescent="0.35">
      <c r="A620" t="s">
        <v>1831</v>
      </c>
      <c r="B620" t="str">
        <f t="shared" si="9"/>
        <v>Customer_620</v>
      </c>
      <c r="C620" t="s">
        <v>4306</v>
      </c>
      <c r="D620">
        <v>22</v>
      </c>
      <c r="E620" t="s">
        <v>4308</v>
      </c>
    </row>
    <row r="621" spans="1:5" x14ac:dyDescent="0.35">
      <c r="A621" t="s">
        <v>1832</v>
      </c>
      <c r="B621" t="str">
        <f t="shared" si="9"/>
        <v>Customer_621</v>
      </c>
      <c r="C621" t="s">
        <v>4306</v>
      </c>
      <c r="D621">
        <v>29</v>
      </c>
      <c r="E621" t="s">
        <v>4309</v>
      </c>
    </row>
    <row r="622" spans="1:5" x14ac:dyDescent="0.35">
      <c r="A622" t="s">
        <v>1833</v>
      </c>
      <c r="B622" t="str">
        <f t="shared" si="9"/>
        <v>Customer_622</v>
      </c>
      <c r="C622" t="s">
        <v>4306</v>
      </c>
      <c r="D622">
        <v>48</v>
      </c>
      <c r="E622" t="s">
        <v>4310</v>
      </c>
    </row>
    <row r="623" spans="1:5" x14ac:dyDescent="0.35">
      <c r="A623" t="s">
        <v>1834</v>
      </c>
      <c r="B623" t="str">
        <f t="shared" si="9"/>
        <v>Customer_623</v>
      </c>
      <c r="C623" t="s">
        <v>4304</v>
      </c>
      <c r="D623">
        <v>37</v>
      </c>
      <c r="E623" t="s">
        <v>4310</v>
      </c>
    </row>
    <row r="624" spans="1:5" x14ac:dyDescent="0.35">
      <c r="A624" t="s">
        <v>1835</v>
      </c>
      <c r="B624" t="str">
        <f t="shared" si="9"/>
        <v>Customer_624</v>
      </c>
      <c r="C624" t="s">
        <v>4304</v>
      </c>
      <c r="D624">
        <v>23</v>
      </c>
      <c r="E624" t="s">
        <v>4309</v>
      </c>
    </row>
    <row r="625" spans="1:5" x14ac:dyDescent="0.35">
      <c r="A625" t="s">
        <v>1836</v>
      </c>
      <c r="B625" t="str">
        <f t="shared" si="9"/>
        <v>Customer_625</v>
      </c>
      <c r="C625" t="s">
        <v>4304</v>
      </c>
      <c r="D625">
        <v>20</v>
      </c>
      <c r="E625" t="s">
        <v>4308</v>
      </c>
    </row>
    <row r="626" spans="1:5" x14ac:dyDescent="0.35">
      <c r="A626" t="s">
        <v>1837</v>
      </c>
      <c r="B626" t="str">
        <f t="shared" si="9"/>
        <v>Customer_626</v>
      </c>
      <c r="C626" t="s">
        <v>4304</v>
      </c>
      <c r="D626">
        <v>18</v>
      </c>
      <c r="E626" t="s">
        <v>4303</v>
      </c>
    </row>
    <row r="627" spans="1:5" x14ac:dyDescent="0.35">
      <c r="A627" t="s">
        <v>1838</v>
      </c>
      <c r="B627" t="str">
        <f t="shared" si="9"/>
        <v>Customer_627</v>
      </c>
      <c r="C627" t="s">
        <v>4304</v>
      </c>
      <c r="D627">
        <v>58</v>
      </c>
      <c r="E627" t="s">
        <v>4310</v>
      </c>
    </row>
    <row r="628" spans="1:5" x14ac:dyDescent="0.35">
      <c r="A628" t="s">
        <v>1839</v>
      </c>
      <c r="B628" t="str">
        <f t="shared" si="9"/>
        <v>Customer_628</v>
      </c>
      <c r="C628" t="s">
        <v>4306</v>
      </c>
      <c r="D628">
        <v>30</v>
      </c>
      <c r="E628" t="s">
        <v>4309</v>
      </c>
    </row>
    <row r="629" spans="1:5" x14ac:dyDescent="0.35">
      <c r="A629" t="s">
        <v>1840</v>
      </c>
      <c r="B629" t="str">
        <f t="shared" si="9"/>
        <v>Customer_629</v>
      </c>
      <c r="C629" t="s">
        <v>4304</v>
      </c>
      <c r="D629">
        <v>33</v>
      </c>
      <c r="E629" t="s">
        <v>4310</v>
      </c>
    </row>
    <row r="630" spans="1:5" x14ac:dyDescent="0.35">
      <c r="A630" t="s">
        <v>1841</v>
      </c>
      <c r="B630" t="str">
        <f t="shared" si="9"/>
        <v>Customer_630</v>
      </c>
      <c r="C630" t="s">
        <v>4306</v>
      </c>
      <c r="D630">
        <v>50</v>
      </c>
      <c r="E630" t="s">
        <v>4308</v>
      </c>
    </row>
    <row r="631" spans="1:5" x14ac:dyDescent="0.35">
      <c r="A631" t="s">
        <v>1842</v>
      </c>
      <c r="B631" t="str">
        <f t="shared" si="9"/>
        <v>Customer_631</v>
      </c>
      <c r="C631" t="s">
        <v>4306</v>
      </c>
      <c r="D631">
        <v>35</v>
      </c>
      <c r="E631" t="s">
        <v>4308</v>
      </c>
    </row>
    <row r="632" spans="1:5" x14ac:dyDescent="0.35">
      <c r="A632" t="s">
        <v>1843</v>
      </c>
      <c r="B632" t="str">
        <f t="shared" si="9"/>
        <v>Customer_632</v>
      </c>
      <c r="C632" t="s">
        <v>4304</v>
      </c>
      <c r="D632">
        <v>57</v>
      </c>
      <c r="E632" t="s">
        <v>4307</v>
      </c>
    </row>
    <row r="633" spans="1:5" x14ac:dyDescent="0.35">
      <c r="A633" t="s">
        <v>1844</v>
      </c>
      <c r="B633" t="str">
        <f t="shared" si="9"/>
        <v>Customer_633</v>
      </c>
      <c r="C633" t="s">
        <v>4306</v>
      </c>
      <c r="D633">
        <v>55</v>
      </c>
      <c r="E633" t="s">
        <v>4309</v>
      </c>
    </row>
    <row r="634" spans="1:5" x14ac:dyDescent="0.35">
      <c r="A634" t="s">
        <v>1845</v>
      </c>
      <c r="B634" t="str">
        <f t="shared" si="9"/>
        <v>Customer_634</v>
      </c>
      <c r="C634" t="s">
        <v>4306</v>
      </c>
      <c r="D634">
        <v>59</v>
      </c>
      <c r="E634" t="s">
        <v>4310</v>
      </c>
    </row>
    <row r="635" spans="1:5" x14ac:dyDescent="0.35">
      <c r="A635" t="s">
        <v>1846</v>
      </c>
      <c r="B635" t="str">
        <f t="shared" si="9"/>
        <v>Customer_635</v>
      </c>
      <c r="C635" t="s">
        <v>4304</v>
      </c>
      <c r="D635">
        <v>26</v>
      </c>
      <c r="E635" t="s">
        <v>4305</v>
      </c>
    </row>
    <row r="636" spans="1:5" x14ac:dyDescent="0.35">
      <c r="A636" t="s">
        <v>1847</v>
      </c>
      <c r="B636" t="str">
        <f t="shared" si="9"/>
        <v>Customer_636</v>
      </c>
      <c r="C636" t="s">
        <v>4306</v>
      </c>
      <c r="D636">
        <v>32</v>
      </c>
      <c r="E636" t="s">
        <v>4307</v>
      </c>
    </row>
    <row r="637" spans="1:5" x14ac:dyDescent="0.35">
      <c r="A637" t="s">
        <v>1848</v>
      </c>
      <c r="B637" t="str">
        <f t="shared" si="9"/>
        <v>Customer_637</v>
      </c>
      <c r="C637" t="s">
        <v>4304</v>
      </c>
      <c r="D637">
        <v>19</v>
      </c>
      <c r="E637" t="s">
        <v>4308</v>
      </c>
    </row>
    <row r="638" spans="1:5" x14ac:dyDescent="0.35">
      <c r="A638" t="s">
        <v>1849</v>
      </c>
      <c r="B638" t="str">
        <f t="shared" si="9"/>
        <v>Customer_638</v>
      </c>
      <c r="C638" t="s">
        <v>4304</v>
      </c>
      <c r="D638">
        <v>59</v>
      </c>
      <c r="E638" t="s">
        <v>4307</v>
      </c>
    </row>
    <row r="639" spans="1:5" x14ac:dyDescent="0.35">
      <c r="A639" t="s">
        <v>1850</v>
      </c>
      <c r="B639" t="str">
        <f t="shared" si="9"/>
        <v>Customer_639</v>
      </c>
      <c r="C639" t="s">
        <v>4304</v>
      </c>
      <c r="D639">
        <v>49</v>
      </c>
      <c r="E639" t="s">
        <v>4307</v>
      </c>
    </row>
    <row r="640" spans="1:5" x14ac:dyDescent="0.35">
      <c r="A640" t="s">
        <v>1851</v>
      </c>
      <c r="B640" t="str">
        <f t="shared" si="9"/>
        <v>Customer_640</v>
      </c>
      <c r="C640" t="s">
        <v>4306</v>
      </c>
      <c r="D640">
        <v>26</v>
      </c>
      <c r="E640" t="s">
        <v>4303</v>
      </c>
    </row>
    <row r="641" spans="1:5" x14ac:dyDescent="0.35">
      <c r="A641" t="s">
        <v>1852</v>
      </c>
      <c r="B641" t="str">
        <f t="shared" si="9"/>
        <v>Customer_641</v>
      </c>
      <c r="C641" t="s">
        <v>4306</v>
      </c>
      <c r="D641">
        <v>33</v>
      </c>
      <c r="E641" t="s">
        <v>4308</v>
      </c>
    </row>
    <row r="642" spans="1:5" x14ac:dyDescent="0.35">
      <c r="A642" t="s">
        <v>1853</v>
      </c>
      <c r="B642" t="str">
        <f t="shared" ref="B642:B705" si="10">"Customer_" &amp; ROW()</f>
        <v>Customer_642</v>
      </c>
      <c r="C642" t="s">
        <v>4306</v>
      </c>
      <c r="D642">
        <v>40</v>
      </c>
      <c r="E642" t="s">
        <v>4308</v>
      </c>
    </row>
    <row r="643" spans="1:5" x14ac:dyDescent="0.35">
      <c r="A643" t="s">
        <v>1854</v>
      </c>
      <c r="B643" t="str">
        <f t="shared" si="10"/>
        <v>Customer_643</v>
      </c>
      <c r="C643" t="s">
        <v>4304</v>
      </c>
      <c r="D643">
        <v>60</v>
      </c>
      <c r="E643" t="s">
        <v>4308</v>
      </c>
    </row>
    <row r="644" spans="1:5" x14ac:dyDescent="0.35">
      <c r="A644" t="s">
        <v>1855</v>
      </c>
      <c r="B644" t="str">
        <f t="shared" si="10"/>
        <v>Customer_644</v>
      </c>
      <c r="C644" t="s">
        <v>4304</v>
      </c>
      <c r="D644">
        <v>45</v>
      </c>
      <c r="E644" t="s">
        <v>4305</v>
      </c>
    </row>
    <row r="645" spans="1:5" x14ac:dyDescent="0.35">
      <c r="A645" t="s">
        <v>1856</v>
      </c>
      <c r="B645" t="str">
        <f t="shared" si="10"/>
        <v>Customer_645</v>
      </c>
      <c r="C645" t="s">
        <v>4306</v>
      </c>
      <c r="D645">
        <v>41</v>
      </c>
      <c r="E645" t="s">
        <v>4303</v>
      </c>
    </row>
    <row r="646" spans="1:5" x14ac:dyDescent="0.35">
      <c r="A646" t="s">
        <v>1857</v>
      </c>
      <c r="B646" t="str">
        <f t="shared" si="10"/>
        <v>Customer_646</v>
      </c>
      <c r="C646" t="s">
        <v>4304</v>
      </c>
      <c r="D646">
        <v>24</v>
      </c>
      <c r="E646" t="s">
        <v>4303</v>
      </c>
    </row>
    <row r="647" spans="1:5" x14ac:dyDescent="0.35">
      <c r="A647" t="s">
        <v>1858</v>
      </c>
      <c r="B647" t="str">
        <f t="shared" si="10"/>
        <v>Customer_647</v>
      </c>
      <c r="C647" t="s">
        <v>4306</v>
      </c>
      <c r="D647">
        <v>53</v>
      </c>
      <c r="E647" t="s">
        <v>4309</v>
      </c>
    </row>
    <row r="648" spans="1:5" x14ac:dyDescent="0.35">
      <c r="A648" t="s">
        <v>1859</v>
      </c>
      <c r="B648" t="str">
        <f t="shared" si="10"/>
        <v>Customer_648</v>
      </c>
      <c r="C648" t="s">
        <v>4304</v>
      </c>
      <c r="D648">
        <v>19</v>
      </c>
      <c r="E648" t="s">
        <v>4303</v>
      </c>
    </row>
    <row r="649" spans="1:5" x14ac:dyDescent="0.35">
      <c r="A649" t="s">
        <v>1860</v>
      </c>
      <c r="B649" t="str">
        <f t="shared" si="10"/>
        <v>Customer_649</v>
      </c>
      <c r="C649" t="s">
        <v>4306</v>
      </c>
      <c r="D649">
        <v>38</v>
      </c>
      <c r="E649" t="s">
        <v>4309</v>
      </c>
    </row>
    <row r="650" spans="1:5" x14ac:dyDescent="0.35">
      <c r="A650" t="s">
        <v>1861</v>
      </c>
      <c r="B650" t="str">
        <f t="shared" si="10"/>
        <v>Customer_650</v>
      </c>
      <c r="C650" t="s">
        <v>4306</v>
      </c>
      <c r="D650">
        <v>44</v>
      </c>
      <c r="E650" t="s">
        <v>4305</v>
      </c>
    </row>
    <row r="651" spans="1:5" x14ac:dyDescent="0.35">
      <c r="A651" t="s">
        <v>1862</v>
      </c>
      <c r="B651" t="str">
        <f t="shared" si="10"/>
        <v>Customer_651</v>
      </c>
      <c r="C651" t="s">
        <v>4306</v>
      </c>
      <c r="D651">
        <v>51</v>
      </c>
      <c r="E651" t="s">
        <v>4307</v>
      </c>
    </row>
    <row r="652" spans="1:5" x14ac:dyDescent="0.35">
      <c r="A652" t="s">
        <v>1863</v>
      </c>
      <c r="B652" t="str">
        <f t="shared" si="10"/>
        <v>Customer_652</v>
      </c>
      <c r="C652" t="s">
        <v>4304</v>
      </c>
      <c r="D652">
        <v>43</v>
      </c>
      <c r="E652" t="s">
        <v>4310</v>
      </c>
    </row>
    <row r="653" spans="1:5" x14ac:dyDescent="0.35">
      <c r="A653" t="s">
        <v>1864</v>
      </c>
      <c r="B653" t="str">
        <f t="shared" si="10"/>
        <v>Customer_653</v>
      </c>
      <c r="C653" t="s">
        <v>4306</v>
      </c>
      <c r="D653">
        <v>50</v>
      </c>
      <c r="E653" t="s">
        <v>4303</v>
      </c>
    </row>
    <row r="654" spans="1:5" x14ac:dyDescent="0.35">
      <c r="A654" t="s">
        <v>1865</v>
      </c>
      <c r="B654" t="str">
        <f t="shared" si="10"/>
        <v>Customer_654</v>
      </c>
      <c r="C654" t="s">
        <v>4304</v>
      </c>
      <c r="D654">
        <v>45</v>
      </c>
      <c r="E654" t="s">
        <v>4305</v>
      </c>
    </row>
    <row r="655" spans="1:5" x14ac:dyDescent="0.35">
      <c r="A655" t="s">
        <v>1866</v>
      </c>
      <c r="B655" t="str">
        <f t="shared" si="10"/>
        <v>Customer_655</v>
      </c>
      <c r="C655" t="s">
        <v>4306</v>
      </c>
      <c r="D655">
        <v>20</v>
      </c>
      <c r="E655" t="s">
        <v>4308</v>
      </c>
    </row>
    <row r="656" spans="1:5" x14ac:dyDescent="0.35">
      <c r="A656" t="s">
        <v>1867</v>
      </c>
      <c r="B656" t="str">
        <f t="shared" si="10"/>
        <v>Customer_656</v>
      </c>
      <c r="C656" t="s">
        <v>4306</v>
      </c>
      <c r="D656">
        <v>26</v>
      </c>
      <c r="E656" t="s">
        <v>4310</v>
      </c>
    </row>
    <row r="657" spans="1:5" x14ac:dyDescent="0.35">
      <c r="A657" t="s">
        <v>1868</v>
      </c>
      <c r="B657" t="str">
        <f t="shared" si="10"/>
        <v>Customer_657</v>
      </c>
      <c r="C657" t="s">
        <v>4306</v>
      </c>
      <c r="D657">
        <v>40</v>
      </c>
      <c r="E657" t="s">
        <v>4303</v>
      </c>
    </row>
    <row r="658" spans="1:5" x14ac:dyDescent="0.35">
      <c r="A658" t="s">
        <v>1869</v>
      </c>
      <c r="B658" t="str">
        <f t="shared" si="10"/>
        <v>Customer_658</v>
      </c>
      <c r="C658" t="s">
        <v>4304</v>
      </c>
      <c r="D658">
        <v>58</v>
      </c>
      <c r="E658" t="s">
        <v>4309</v>
      </c>
    </row>
    <row r="659" spans="1:5" x14ac:dyDescent="0.35">
      <c r="A659" t="s">
        <v>1870</v>
      </c>
      <c r="B659" t="str">
        <f t="shared" si="10"/>
        <v>Customer_659</v>
      </c>
      <c r="C659" t="s">
        <v>4304</v>
      </c>
      <c r="D659">
        <v>24</v>
      </c>
      <c r="E659" t="s">
        <v>4309</v>
      </c>
    </row>
    <row r="660" spans="1:5" x14ac:dyDescent="0.35">
      <c r="A660" t="s">
        <v>1871</v>
      </c>
      <c r="B660" t="str">
        <f t="shared" si="10"/>
        <v>Customer_660</v>
      </c>
      <c r="C660" t="s">
        <v>4306</v>
      </c>
      <c r="D660">
        <v>38</v>
      </c>
      <c r="E660" t="s">
        <v>4309</v>
      </c>
    </row>
    <row r="661" spans="1:5" x14ac:dyDescent="0.35">
      <c r="A661" t="s">
        <v>1872</v>
      </c>
      <c r="B661" t="str">
        <f t="shared" si="10"/>
        <v>Customer_661</v>
      </c>
      <c r="C661" t="s">
        <v>4306</v>
      </c>
      <c r="D661">
        <v>47</v>
      </c>
      <c r="E661" t="s">
        <v>4305</v>
      </c>
    </row>
    <row r="662" spans="1:5" x14ac:dyDescent="0.35">
      <c r="A662" t="s">
        <v>1873</v>
      </c>
      <c r="B662" t="str">
        <f t="shared" si="10"/>
        <v>Customer_662</v>
      </c>
      <c r="C662" t="s">
        <v>4306</v>
      </c>
      <c r="D662">
        <v>58</v>
      </c>
      <c r="E662" t="s">
        <v>4305</v>
      </c>
    </row>
    <row r="663" spans="1:5" x14ac:dyDescent="0.35">
      <c r="A663" t="s">
        <v>1874</v>
      </c>
      <c r="B663" t="str">
        <f t="shared" si="10"/>
        <v>Customer_663</v>
      </c>
      <c r="C663" t="s">
        <v>4306</v>
      </c>
      <c r="D663">
        <v>57</v>
      </c>
      <c r="E663" t="s">
        <v>4307</v>
      </c>
    </row>
    <row r="664" spans="1:5" x14ac:dyDescent="0.35">
      <c r="A664" t="s">
        <v>1875</v>
      </c>
      <c r="B664" t="str">
        <f t="shared" si="10"/>
        <v>Customer_664</v>
      </c>
      <c r="C664" t="s">
        <v>4304</v>
      </c>
      <c r="D664">
        <v>49</v>
      </c>
      <c r="E664" t="s">
        <v>4309</v>
      </c>
    </row>
    <row r="665" spans="1:5" x14ac:dyDescent="0.35">
      <c r="A665" t="s">
        <v>1876</v>
      </c>
      <c r="B665" t="str">
        <f t="shared" si="10"/>
        <v>Customer_665</v>
      </c>
      <c r="C665" t="s">
        <v>4304</v>
      </c>
      <c r="D665">
        <v>36</v>
      </c>
      <c r="E665" t="s">
        <v>4310</v>
      </c>
    </row>
    <row r="666" spans="1:5" x14ac:dyDescent="0.35">
      <c r="A666" t="s">
        <v>1450</v>
      </c>
      <c r="B666" t="str">
        <f t="shared" si="10"/>
        <v>Customer_666</v>
      </c>
      <c r="C666" t="s">
        <v>4306</v>
      </c>
      <c r="D666">
        <v>51</v>
      </c>
      <c r="E666" t="s">
        <v>4310</v>
      </c>
    </row>
    <row r="667" spans="1:5" x14ac:dyDescent="0.35">
      <c r="A667" t="s">
        <v>1877</v>
      </c>
      <c r="B667" t="str">
        <f t="shared" si="10"/>
        <v>Customer_667</v>
      </c>
      <c r="C667" t="s">
        <v>4304</v>
      </c>
      <c r="D667">
        <v>29</v>
      </c>
      <c r="E667" t="s">
        <v>4303</v>
      </c>
    </row>
    <row r="668" spans="1:5" x14ac:dyDescent="0.35">
      <c r="A668" t="s">
        <v>1878</v>
      </c>
      <c r="B668" t="str">
        <f t="shared" si="10"/>
        <v>Customer_668</v>
      </c>
      <c r="C668" t="s">
        <v>4304</v>
      </c>
      <c r="D668">
        <v>39</v>
      </c>
      <c r="E668" t="s">
        <v>4308</v>
      </c>
    </row>
    <row r="669" spans="1:5" x14ac:dyDescent="0.35">
      <c r="A669" t="s">
        <v>1879</v>
      </c>
      <c r="B669" t="str">
        <f t="shared" si="10"/>
        <v>Customer_669</v>
      </c>
      <c r="C669" t="s">
        <v>4304</v>
      </c>
      <c r="D669">
        <v>55</v>
      </c>
      <c r="E669" t="s">
        <v>4309</v>
      </c>
    </row>
    <row r="670" spans="1:5" x14ac:dyDescent="0.35">
      <c r="A670" t="s">
        <v>1880</v>
      </c>
      <c r="B670" t="str">
        <f t="shared" si="10"/>
        <v>Customer_670</v>
      </c>
      <c r="C670" t="s">
        <v>4306</v>
      </c>
      <c r="D670">
        <v>42</v>
      </c>
      <c r="E670" t="s">
        <v>4310</v>
      </c>
    </row>
    <row r="671" spans="1:5" x14ac:dyDescent="0.35">
      <c r="A671" t="s">
        <v>1881</v>
      </c>
      <c r="B671" t="str">
        <f t="shared" si="10"/>
        <v>Customer_671</v>
      </c>
      <c r="C671" t="s">
        <v>4304</v>
      </c>
      <c r="D671">
        <v>53</v>
      </c>
      <c r="E671" t="s">
        <v>4305</v>
      </c>
    </row>
    <row r="672" spans="1:5" x14ac:dyDescent="0.35">
      <c r="A672" t="s">
        <v>1882</v>
      </c>
      <c r="B672" t="str">
        <f t="shared" si="10"/>
        <v>Customer_672</v>
      </c>
      <c r="C672" t="s">
        <v>4304</v>
      </c>
      <c r="D672">
        <v>29</v>
      </c>
      <c r="E672" t="s">
        <v>4303</v>
      </c>
    </row>
    <row r="673" spans="1:5" x14ac:dyDescent="0.35">
      <c r="A673" t="s">
        <v>1883</v>
      </c>
      <c r="B673" t="str">
        <f t="shared" si="10"/>
        <v>Customer_673</v>
      </c>
      <c r="C673" t="s">
        <v>4304</v>
      </c>
      <c r="D673">
        <v>29</v>
      </c>
      <c r="E673" t="s">
        <v>4305</v>
      </c>
    </row>
    <row r="674" spans="1:5" x14ac:dyDescent="0.35">
      <c r="A674" t="s">
        <v>1884</v>
      </c>
      <c r="B674" t="str">
        <f t="shared" si="10"/>
        <v>Customer_674</v>
      </c>
      <c r="C674" t="s">
        <v>4306</v>
      </c>
      <c r="D674">
        <v>56</v>
      </c>
      <c r="E674" t="s">
        <v>4309</v>
      </c>
    </row>
    <row r="675" spans="1:5" x14ac:dyDescent="0.35">
      <c r="A675" t="s">
        <v>1885</v>
      </c>
      <c r="B675" t="str">
        <f t="shared" si="10"/>
        <v>Customer_675</v>
      </c>
      <c r="C675" t="s">
        <v>4304</v>
      </c>
      <c r="D675">
        <v>26</v>
      </c>
      <c r="E675" t="s">
        <v>4308</v>
      </c>
    </row>
    <row r="676" spans="1:5" x14ac:dyDescent="0.35">
      <c r="A676" t="s">
        <v>1886</v>
      </c>
      <c r="B676" t="str">
        <f t="shared" si="10"/>
        <v>Customer_676</v>
      </c>
      <c r="C676" t="s">
        <v>4304</v>
      </c>
      <c r="D676">
        <v>29</v>
      </c>
      <c r="E676" t="s">
        <v>4308</v>
      </c>
    </row>
    <row r="677" spans="1:5" x14ac:dyDescent="0.35">
      <c r="A677" t="s">
        <v>1887</v>
      </c>
      <c r="B677" t="str">
        <f t="shared" si="10"/>
        <v>Customer_677</v>
      </c>
      <c r="C677" t="s">
        <v>4306</v>
      </c>
      <c r="D677">
        <v>18</v>
      </c>
      <c r="E677" t="s">
        <v>4310</v>
      </c>
    </row>
    <row r="678" spans="1:5" x14ac:dyDescent="0.35">
      <c r="A678" t="s">
        <v>1888</v>
      </c>
      <c r="B678" t="str">
        <f t="shared" si="10"/>
        <v>Customer_678</v>
      </c>
      <c r="C678" t="s">
        <v>4304</v>
      </c>
      <c r="D678">
        <v>23</v>
      </c>
      <c r="E678" t="s">
        <v>4308</v>
      </c>
    </row>
    <row r="679" spans="1:5" x14ac:dyDescent="0.35">
      <c r="A679" t="s">
        <v>1889</v>
      </c>
      <c r="B679" t="str">
        <f t="shared" si="10"/>
        <v>Customer_679</v>
      </c>
      <c r="C679" t="s">
        <v>4306</v>
      </c>
      <c r="D679">
        <v>27</v>
      </c>
      <c r="E679" t="s">
        <v>4303</v>
      </c>
    </row>
    <row r="680" spans="1:5" x14ac:dyDescent="0.35">
      <c r="A680" t="s">
        <v>1890</v>
      </c>
      <c r="B680" t="str">
        <f t="shared" si="10"/>
        <v>Customer_680</v>
      </c>
      <c r="C680" t="s">
        <v>4304</v>
      </c>
      <c r="D680">
        <v>46</v>
      </c>
      <c r="E680" t="s">
        <v>4308</v>
      </c>
    </row>
    <row r="681" spans="1:5" x14ac:dyDescent="0.35">
      <c r="A681" t="s">
        <v>1891</v>
      </c>
      <c r="B681" t="str">
        <f t="shared" si="10"/>
        <v>Customer_681</v>
      </c>
      <c r="C681" t="s">
        <v>4306</v>
      </c>
      <c r="D681">
        <v>60</v>
      </c>
      <c r="E681" t="s">
        <v>4309</v>
      </c>
    </row>
    <row r="682" spans="1:5" x14ac:dyDescent="0.35">
      <c r="A682" t="s">
        <v>1892</v>
      </c>
      <c r="B682" t="str">
        <f t="shared" si="10"/>
        <v>Customer_682</v>
      </c>
      <c r="C682" t="s">
        <v>4306</v>
      </c>
      <c r="D682">
        <v>52</v>
      </c>
      <c r="E682" t="s">
        <v>4303</v>
      </c>
    </row>
    <row r="683" spans="1:5" x14ac:dyDescent="0.35">
      <c r="A683" t="s">
        <v>1893</v>
      </c>
      <c r="B683" t="str">
        <f t="shared" si="10"/>
        <v>Customer_683</v>
      </c>
      <c r="C683" t="s">
        <v>4306</v>
      </c>
      <c r="D683">
        <v>28</v>
      </c>
      <c r="E683" t="s">
        <v>4309</v>
      </c>
    </row>
    <row r="684" spans="1:5" x14ac:dyDescent="0.35">
      <c r="A684" t="s">
        <v>1894</v>
      </c>
      <c r="B684" t="str">
        <f t="shared" si="10"/>
        <v>Customer_684</v>
      </c>
      <c r="C684" t="s">
        <v>4304</v>
      </c>
      <c r="D684">
        <v>48</v>
      </c>
      <c r="E684" t="s">
        <v>4309</v>
      </c>
    </row>
    <row r="685" spans="1:5" x14ac:dyDescent="0.35">
      <c r="A685" t="s">
        <v>1895</v>
      </c>
      <c r="B685" t="str">
        <f t="shared" si="10"/>
        <v>Customer_685</v>
      </c>
      <c r="C685" t="s">
        <v>4306</v>
      </c>
      <c r="D685">
        <v>30</v>
      </c>
      <c r="E685" t="s">
        <v>4308</v>
      </c>
    </row>
    <row r="686" spans="1:5" x14ac:dyDescent="0.35">
      <c r="A686" t="s">
        <v>1896</v>
      </c>
      <c r="B686" t="str">
        <f t="shared" si="10"/>
        <v>Customer_686</v>
      </c>
      <c r="C686" t="s">
        <v>4304</v>
      </c>
      <c r="D686">
        <v>42</v>
      </c>
      <c r="E686" t="s">
        <v>4308</v>
      </c>
    </row>
    <row r="687" spans="1:5" x14ac:dyDescent="0.35">
      <c r="A687" t="s">
        <v>1897</v>
      </c>
      <c r="B687" t="str">
        <f t="shared" si="10"/>
        <v>Customer_687</v>
      </c>
      <c r="C687" t="s">
        <v>4306</v>
      </c>
      <c r="D687">
        <v>25</v>
      </c>
      <c r="E687" t="s">
        <v>4307</v>
      </c>
    </row>
    <row r="688" spans="1:5" x14ac:dyDescent="0.35">
      <c r="A688" t="s">
        <v>1898</v>
      </c>
      <c r="B688" t="str">
        <f t="shared" si="10"/>
        <v>Customer_688</v>
      </c>
      <c r="C688" t="s">
        <v>4306</v>
      </c>
      <c r="D688">
        <v>39</v>
      </c>
      <c r="E688" t="s">
        <v>4307</v>
      </c>
    </row>
    <row r="689" spans="1:5" x14ac:dyDescent="0.35">
      <c r="A689" t="s">
        <v>1899</v>
      </c>
      <c r="B689" t="str">
        <f t="shared" si="10"/>
        <v>Customer_689</v>
      </c>
      <c r="C689" t="s">
        <v>4306</v>
      </c>
      <c r="D689">
        <v>20</v>
      </c>
      <c r="E689" t="s">
        <v>4303</v>
      </c>
    </row>
    <row r="690" spans="1:5" x14ac:dyDescent="0.35">
      <c r="A690" t="s">
        <v>1900</v>
      </c>
      <c r="B690" t="str">
        <f t="shared" si="10"/>
        <v>Customer_690</v>
      </c>
      <c r="C690" t="s">
        <v>4304</v>
      </c>
      <c r="D690">
        <v>45</v>
      </c>
      <c r="E690" t="s">
        <v>4305</v>
      </c>
    </row>
    <row r="691" spans="1:5" x14ac:dyDescent="0.35">
      <c r="A691" t="s">
        <v>1901</v>
      </c>
      <c r="B691" t="str">
        <f t="shared" si="10"/>
        <v>Customer_691</v>
      </c>
      <c r="C691" t="s">
        <v>4306</v>
      </c>
      <c r="D691">
        <v>39</v>
      </c>
      <c r="E691" t="s">
        <v>4308</v>
      </c>
    </row>
    <row r="692" spans="1:5" x14ac:dyDescent="0.35">
      <c r="A692" t="s">
        <v>1902</v>
      </c>
      <c r="B692" t="str">
        <f t="shared" si="10"/>
        <v>Customer_692</v>
      </c>
      <c r="C692" t="s">
        <v>4306</v>
      </c>
      <c r="D692">
        <v>25</v>
      </c>
      <c r="E692" t="s">
        <v>4308</v>
      </c>
    </row>
    <row r="693" spans="1:5" x14ac:dyDescent="0.35">
      <c r="A693" t="s">
        <v>1903</v>
      </c>
      <c r="B693" t="str">
        <f t="shared" si="10"/>
        <v>Customer_693</v>
      </c>
      <c r="C693" t="s">
        <v>4304</v>
      </c>
      <c r="D693">
        <v>46</v>
      </c>
      <c r="E693" t="s">
        <v>4307</v>
      </c>
    </row>
    <row r="694" spans="1:5" x14ac:dyDescent="0.35">
      <c r="A694" t="s">
        <v>1904</v>
      </c>
      <c r="B694" t="str">
        <f t="shared" si="10"/>
        <v>Customer_694</v>
      </c>
      <c r="C694" t="s">
        <v>4306</v>
      </c>
      <c r="D694">
        <v>55</v>
      </c>
      <c r="E694" t="s">
        <v>4307</v>
      </c>
    </row>
    <row r="695" spans="1:5" x14ac:dyDescent="0.35">
      <c r="A695" t="s">
        <v>1905</v>
      </c>
      <c r="B695" t="str">
        <f t="shared" si="10"/>
        <v>Customer_695</v>
      </c>
      <c r="C695" t="s">
        <v>4304</v>
      </c>
      <c r="D695">
        <v>49</v>
      </c>
      <c r="E695" t="s">
        <v>4305</v>
      </c>
    </row>
    <row r="696" spans="1:5" x14ac:dyDescent="0.35">
      <c r="A696" t="s">
        <v>1906</v>
      </c>
      <c r="B696" t="str">
        <f t="shared" si="10"/>
        <v>Customer_696</v>
      </c>
      <c r="C696" t="s">
        <v>4306</v>
      </c>
      <c r="D696">
        <v>18</v>
      </c>
      <c r="E696" t="s">
        <v>4308</v>
      </c>
    </row>
    <row r="697" spans="1:5" x14ac:dyDescent="0.35">
      <c r="A697" t="s">
        <v>1907</v>
      </c>
      <c r="B697" t="str">
        <f t="shared" si="10"/>
        <v>Customer_697</v>
      </c>
      <c r="C697" t="s">
        <v>4306</v>
      </c>
      <c r="D697">
        <v>42</v>
      </c>
      <c r="E697" t="s">
        <v>4305</v>
      </c>
    </row>
    <row r="698" spans="1:5" x14ac:dyDescent="0.35">
      <c r="A698" t="s">
        <v>1908</v>
      </c>
      <c r="B698" t="str">
        <f t="shared" si="10"/>
        <v>Customer_698</v>
      </c>
      <c r="C698" t="s">
        <v>4306</v>
      </c>
      <c r="D698">
        <v>44</v>
      </c>
      <c r="E698" t="s">
        <v>4307</v>
      </c>
    </row>
    <row r="699" spans="1:5" x14ac:dyDescent="0.35">
      <c r="A699" t="s">
        <v>1909</v>
      </c>
      <c r="B699" t="str">
        <f t="shared" si="10"/>
        <v>Customer_699</v>
      </c>
      <c r="C699" t="s">
        <v>4304</v>
      </c>
      <c r="D699">
        <v>27</v>
      </c>
      <c r="E699" t="s">
        <v>4307</v>
      </c>
    </row>
    <row r="700" spans="1:5" x14ac:dyDescent="0.35">
      <c r="A700" t="s">
        <v>1910</v>
      </c>
      <c r="B700" t="str">
        <f t="shared" si="10"/>
        <v>Customer_700</v>
      </c>
      <c r="C700" t="s">
        <v>4304</v>
      </c>
      <c r="D700">
        <v>26</v>
      </c>
      <c r="E700" t="s">
        <v>4310</v>
      </c>
    </row>
    <row r="701" spans="1:5" x14ac:dyDescent="0.35">
      <c r="A701" t="s">
        <v>1911</v>
      </c>
      <c r="B701" t="str">
        <f t="shared" si="10"/>
        <v>Customer_701</v>
      </c>
      <c r="C701" t="s">
        <v>4306</v>
      </c>
      <c r="D701">
        <v>36</v>
      </c>
      <c r="E701" t="s">
        <v>4305</v>
      </c>
    </row>
    <row r="702" spans="1:5" x14ac:dyDescent="0.35">
      <c r="A702" t="s">
        <v>1912</v>
      </c>
      <c r="B702" t="str">
        <f t="shared" si="10"/>
        <v>Customer_702</v>
      </c>
      <c r="C702" t="s">
        <v>4304</v>
      </c>
      <c r="D702">
        <v>29</v>
      </c>
      <c r="E702" t="s">
        <v>4305</v>
      </c>
    </row>
    <row r="703" spans="1:5" x14ac:dyDescent="0.35">
      <c r="A703" t="s">
        <v>1913</v>
      </c>
      <c r="B703" t="str">
        <f t="shared" si="10"/>
        <v>Customer_703</v>
      </c>
      <c r="C703" t="s">
        <v>4306</v>
      </c>
      <c r="D703">
        <v>21</v>
      </c>
      <c r="E703" t="s">
        <v>4310</v>
      </c>
    </row>
    <row r="704" spans="1:5" x14ac:dyDescent="0.35">
      <c r="A704" t="s">
        <v>1914</v>
      </c>
      <c r="B704" t="str">
        <f t="shared" si="10"/>
        <v>Customer_704</v>
      </c>
      <c r="C704" t="s">
        <v>4306</v>
      </c>
      <c r="D704">
        <v>30</v>
      </c>
      <c r="E704" t="s">
        <v>4310</v>
      </c>
    </row>
    <row r="705" spans="1:5" x14ac:dyDescent="0.35">
      <c r="A705" t="s">
        <v>1915</v>
      </c>
      <c r="B705" t="str">
        <f t="shared" si="10"/>
        <v>Customer_705</v>
      </c>
      <c r="C705" t="s">
        <v>4304</v>
      </c>
      <c r="D705">
        <v>57</v>
      </c>
      <c r="E705" t="s">
        <v>4303</v>
      </c>
    </row>
    <row r="706" spans="1:5" x14ac:dyDescent="0.35">
      <c r="A706" t="s">
        <v>1916</v>
      </c>
      <c r="B706" t="str">
        <f t="shared" ref="B706:B769" si="11">"Customer_" &amp; ROW()</f>
        <v>Customer_706</v>
      </c>
      <c r="C706" t="s">
        <v>4306</v>
      </c>
      <c r="D706">
        <v>33</v>
      </c>
      <c r="E706" t="s">
        <v>4305</v>
      </c>
    </row>
    <row r="707" spans="1:5" x14ac:dyDescent="0.35">
      <c r="A707" t="s">
        <v>1917</v>
      </c>
      <c r="B707" t="str">
        <f t="shared" si="11"/>
        <v>Customer_707</v>
      </c>
      <c r="C707" t="s">
        <v>4306</v>
      </c>
      <c r="D707">
        <v>20</v>
      </c>
      <c r="E707" t="s">
        <v>4309</v>
      </c>
    </row>
    <row r="708" spans="1:5" x14ac:dyDescent="0.35">
      <c r="A708" t="s">
        <v>1918</v>
      </c>
      <c r="B708" t="str">
        <f t="shared" si="11"/>
        <v>Customer_708</v>
      </c>
      <c r="C708" t="s">
        <v>4306</v>
      </c>
      <c r="D708">
        <v>58</v>
      </c>
      <c r="E708" t="s">
        <v>4305</v>
      </c>
    </row>
    <row r="709" spans="1:5" x14ac:dyDescent="0.35">
      <c r="A709" t="s">
        <v>1919</v>
      </c>
      <c r="B709" t="str">
        <f t="shared" si="11"/>
        <v>Customer_709</v>
      </c>
      <c r="C709" t="s">
        <v>4304</v>
      </c>
      <c r="D709">
        <v>32</v>
      </c>
      <c r="E709" t="s">
        <v>4310</v>
      </c>
    </row>
    <row r="710" spans="1:5" x14ac:dyDescent="0.35">
      <c r="A710" t="s">
        <v>1920</v>
      </c>
      <c r="B710" t="str">
        <f t="shared" si="11"/>
        <v>Customer_710</v>
      </c>
      <c r="C710" t="s">
        <v>4306</v>
      </c>
      <c r="D710">
        <v>23</v>
      </c>
      <c r="E710" t="s">
        <v>4303</v>
      </c>
    </row>
    <row r="711" spans="1:5" x14ac:dyDescent="0.35">
      <c r="A711" t="s">
        <v>1921</v>
      </c>
      <c r="B711" t="str">
        <f t="shared" si="11"/>
        <v>Customer_711</v>
      </c>
      <c r="C711" t="s">
        <v>4304</v>
      </c>
      <c r="D711">
        <v>57</v>
      </c>
      <c r="E711" t="s">
        <v>4309</v>
      </c>
    </row>
    <row r="712" spans="1:5" x14ac:dyDescent="0.35">
      <c r="A712" t="s">
        <v>1922</v>
      </c>
      <c r="B712" t="str">
        <f t="shared" si="11"/>
        <v>Customer_712</v>
      </c>
      <c r="C712" t="s">
        <v>4304</v>
      </c>
      <c r="D712">
        <v>46</v>
      </c>
      <c r="E712" t="s">
        <v>4309</v>
      </c>
    </row>
    <row r="713" spans="1:5" x14ac:dyDescent="0.35">
      <c r="A713" t="s">
        <v>1923</v>
      </c>
      <c r="B713" t="str">
        <f t="shared" si="11"/>
        <v>Customer_713</v>
      </c>
      <c r="C713" t="s">
        <v>4304</v>
      </c>
      <c r="D713">
        <v>55</v>
      </c>
      <c r="E713" t="s">
        <v>4307</v>
      </c>
    </row>
    <row r="714" spans="1:5" x14ac:dyDescent="0.35">
      <c r="A714" t="s">
        <v>1771</v>
      </c>
      <c r="B714" t="str">
        <f t="shared" si="11"/>
        <v>Customer_714</v>
      </c>
      <c r="C714" t="s">
        <v>4304</v>
      </c>
      <c r="D714">
        <v>51</v>
      </c>
      <c r="E714" t="s">
        <v>4310</v>
      </c>
    </row>
    <row r="715" spans="1:5" x14ac:dyDescent="0.35">
      <c r="A715" t="s">
        <v>1924</v>
      </c>
      <c r="B715" t="str">
        <f t="shared" si="11"/>
        <v>Customer_715</v>
      </c>
      <c r="C715" t="s">
        <v>4304</v>
      </c>
      <c r="D715">
        <v>28</v>
      </c>
      <c r="E715" t="s">
        <v>4309</v>
      </c>
    </row>
    <row r="716" spans="1:5" x14ac:dyDescent="0.35">
      <c r="A716" t="s">
        <v>1925</v>
      </c>
      <c r="B716" t="str">
        <f t="shared" si="11"/>
        <v>Customer_716</v>
      </c>
      <c r="C716" t="s">
        <v>4304</v>
      </c>
      <c r="D716">
        <v>44</v>
      </c>
      <c r="E716" t="s">
        <v>4305</v>
      </c>
    </row>
    <row r="717" spans="1:5" x14ac:dyDescent="0.35">
      <c r="A717" t="s">
        <v>1926</v>
      </c>
      <c r="B717" t="str">
        <f t="shared" si="11"/>
        <v>Customer_717</v>
      </c>
      <c r="C717" t="s">
        <v>4304</v>
      </c>
      <c r="D717">
        <v>52</v>
      </c>
      <c r="E717" t="s">
        <v>4308</v>
      </c>
    </row>
    <row r="718" spans="1:5" x14ac:dyDescent="0.35">
      <c r="A718" t="s">
        <v>1927</v>
      </c>
      <c r="B718" t="str">
        <f t="shared" si="11"/>
        <v>Customer_718</v>
      </c>
      <c r="C718" t="s">
        <v>4304</v>
      </c>
      <c r="D718">
        <v>43</v>
      </c>
      <c r="E718" t="s">
        <v>4307</v>
      </c>
    </row>
    <row r="719" spans="1:5" x14ac:dyDescent="0.35">
      <c r="A719" t="s">
        <v>1928</v>
      </c>
      <c r="B719" t="str">
        <f t="shared" si="11"/>
        <v>Customer_719</v>
      </c>
      <c r="C719" t="s">
        <v>4304</v>
      </c>
      <c r="D719">
        <v>59</v>
      </c>
      <c r="E719" t="s">
        <v>4305</v>
      </c>
    </row>
    <row r="720" spans="1:5" x14ac:dyDescent="0.35">
      <c r="A720" t="s">
        <v>1929</v>
      </c>
      <c r="B720" t="str">
        <f t="shared" si="11"/>
        <v>Customer_720</v>
      </c>
      <c r="C720" t="s">
        <v>4304</v>
      </c>
      <c r="D720">
        <v>38</v>
      </c>
      <c r="E720" t="s">
        <v>4310</v>
      </c>
    </row>
    <row r="721" spans="1:5" x14ac:dyDescent="0.35">
      <c r="A721" t="s">
        <v>1930</v>
      </c>
      <c r="B721" t="str">
        <f t="shared" si="11"/>
        <v>Customer_721</v>
      </c>
      <c r="C721" t="s">
        <v>4304</v>
      </c>
      <c r="D721">
        <v>44</v>
      </c>
      <c r="E721" t="s">
        <v>4308</v>
      </c>
    </row>
    <row r="722" spans="1:5" x14ac:dyDescent="0.35">
      <c r="A722" t="s">
        <v>1931</v>
      </c>
      <c r="B722" t="str">
        <f t="shared" si="11"/>
        <v>Customer_722</v>
      </c>
      <c r="C722" t="s">
        <v>4304</v>
      </c>
      <c r="D722">
        <v>37</v>
      </c>
      <c r="E722" t="s">
        <v>4310</v>
      </c>
    </row>
    <row r="723" spans="1:5" x14ac:dyDescent="0.35">
      <c r="A723" t="s">
        <v>1932</v>
      </c>
      <c r="B723" t="str">
        <f t="shared" si="11"/>
        <v>Customer_723</v>
      </c>
      <c r="C723" t="s">
        <v>4306</v>
      </c>
      <c r="D723">
        <v>20</v>
      </c>
      <c r="E723" t="s">
        <v>4303</v>
      </c>
    </row>
    <row r="724" spans="1:5" x14ac:dyDescent="0.35">
      <c r="A724" t="s">
        <v>1933</v>
      </c>
      <c r="B724" t="str">
        <f t="shared" si="11"/>
        <v>Customer_724</v>
      </c>
      <c r="C724" t="s">
        <v>4306</v>
      </c>
      <c r="D724">
        <v>29</v>
      </c>
      <c r="E724" t="s">
        <v>4308</v>
      </c>
    </row>
    <row r="725" spans="1:5" x14ac:dyDescent="0.35">
      <c r="A725" t="s">
        <v>1934</v>
      </c>
      <c r="B725" t="str">
        <f t="shared" si="11"/>
        <v>Customer_725</v>
      </c>
      <c r="C725" t="s">
        <v>4306</v>
      </c>
      <c r="D725">
        <v>28</v>
      </c>
      <c r="E725" t="s">
        <v>4310</v>
      </c>
    </row>
    <row r="726" spans="1:5" x14ac:dyDescent="0.35">
      <c r="A726" t="s">
        <v>1935</v>
      </c>
      <c r="B726" t="str">
        <f t="shared" si="11"/>
        <v>Customer_726</v>
      </c>
      <c r="C726" t="s">
        <v>4304</v>
      </c>
      <c r="D726">
        <v>44</v>
      </c>
      <c r="E726" t="s">
        <v>4308</v>
      </c>
    </row>
    <row r="727" spans="1:5" x14ac:dyDescent="0.35">
      <c r="A727" t="s">
        <v>1936</v>
      </c>
      <c r="B727" t="str">
        <f t="shared" si="11"/>
        <v>Customer_727</v>
      </c>
      <c r="C727" t="s">
        <v>4306</v>
      </c>
      <c r="D727">
        <v>24</v>
      </c>
      <c r="E727" t="s">
        <v>4309</v>
      </c>
    </row>
    <row r="728" spans="1:5" x14ac:dyDescent="0.35">
      <c r="A728" t="s">
        <v>1937</v>
      </c>
      <c r="B728" t="str">
        <f t="shared" si="11"/>
        <v>Customer_728</v>
      </c>
      <c r="C728" t="s">
        <v>4304</v>
      </c>
      <c r="D728">
        <v>39</v>
      </c>
      <c r="E728" t="s">
        <v>4309</v>
      </c>
    </row>
    <row r="729" spans="1:5" x14ac:dyDescent="0.35">
      <c r="A729" t="s">
        <v>1938</v>
      </c>
      <c r="B729" t="str">
        <f t="shared" si="11"/>
        <v>Customer_729</v>
      </c>
      <c r="C729" t="s">
        <v>4304</v>
      </c>
      <c r="D729">
        <v>42</v>
      </c>
      <c r="E729" t="s">
        <v>4310</v>
      </c>
    </row>
    <row r="730" spans="1:5" x14ac:dyDescent="0.35">
      <c r="A730" t="s">
        <v>1939</v>
      </c>
      <c r="B730" t="str">
        <f t="shared" si="11"/>
        <v>Customer_730</v>
      </c>
      <c r="C730" t="s">
        <v>4306</v>
      </c>
      <c r="D730">
        <v>19</v>
      </c>
      <c r="E730" t="s">
        <v>4307</v>
      </c>
    </row>
    <row r="731" spans="1:5" x14ac:dyDescent="0.35">
      <c r="A731" t="s">
        <v>1940</v>
      </c>
      <c r="B731" t="str">
        <f t="shared" si="11"/>
        <v>Customer_731</v>
      </c>
      <c r="C731" t="s">
        <v>4306</v>
      </c>
      <c r="D731">
        <v>45</v>
      </c>
      <c r="E731" t="s">
        <v>4305</v>
      </c>
    </row>
    <row r="732" spans="1:5" x14ac:dyDescent="0.35">
      <c r="A732" t="s">
        <v>1941</v>
      </c>
      <c r="B732" t="str">
        <f t="shared" si="11"/>
        <v>Customer_732</v>
      </c>
      <c r="C732" t="s">
        <v>4306</v>
      </c>
      <c r="D732">
        <v>54</v>
      </c>
      <c r="E732" t="s">
        <v>4307</v>
      </c>
    </row>
    <row r="733" spans="1:5" x14ac:dyDescent="0.35">
      <c r="A733" t="s">
        <v>1942</v>
      </c>
      <c r="B733" t="str">
        <f t="shared" si="11"/>
        <v>Customer_733</v>
      </c>
      <c r="C733" t="s">
        <v>4304</v>
      </c>
      <c r="D733">
        <v>25</v>
      </c>
      <c r="E733" t="s">
        <v>4310</v>
      </c>
    </row>
    <row r="734" spans="1:5" x14ac:dyDescent="0.35">
      <c r="A734" t="s">
        <v>1943</v>
      </c>
      <c r="B734" t="str">
        <f t="shared" si="11"/>
        <v>Customer_734</v>
      </c>
      <c r="C734" t="s">
        <v>4306</v>
      </c>
      <c r="D734">
        <v>32</v>
      </c>
      <c r="E734" t="s">
        <v>4308</v>
      </c>
    </row>
    <row r="735" spans="1:5" x14ac:dyDescent="0.35">
      <c r="A735" t="s">
        <v>1944</v>
      </c>
      <c r="B735" t="str">
        <f t="shared" si="11"/>
        <v>Customer_735</v>
      </c>
      <c r="C735" t="s">
        <v>4306</v>
      </c>
      <c r="D735">
        <v>52</v>
      </c>
      <c r="E735" t="s">
        <v>4307</v>
      </c>
    </row>
    <row r="736" spans="1:5" x14ac:dyDescent="0.35">
      <c r="A736" t="s">
        <v>1945</v>
      </c>
      <c r="B736" t="str">
        <f t="shared" si="11"/>
        <v>Customer_736</v>
      </c>
      <c r="C736" t="s">
        <v>4306</v>
      </c>
      <c r="D736">
        <v>23</v>
      </c>
      <c r="E736" t="s">
        <v>4307</v>
      </c>
    </row>
    <row r="737" spans="1:5" x14ac:dyDescent="0.35">
      <c r="A737" t="s">
        <v>1946</v>
      </c>
      <c r="B737" t="str">
        <f t="shared" si="11"/>
        <v>Customer_737</v>
      </c>
      <c r="C737" t="s">
        <v>4306</v>
      </c>
      <c r="D737">
        <v>23</v>
      </c>
      <c r="E737" t="s">
        <v>4310</v>
      </c>
    </row>
    <row r="738" spans="1:5" x14ac:dyDescent="0.35">
      <c r="A738" t="s">
        <v>1947</v>
      </c>
      <c r="B738" t="str">
        <f t="shared" si="11"/>
        <v>Customer_738</v>
      </c>
      <c r="C738" t="s">
        <v>4304</v>
      </c>
      <c r="D738">
        <v>44</v>
      </c>
      <c r="E738" t="s">
        <v>4309</v>
      </c>
    </row>
    <row r="739" spans="1:5" x14ac:dyDescent="0.35">
      <c r="A739" t="s">
        <v>1948</v>
      </c>
      <c r="B739" t="str">
        <f t="shared" si="11"/>
        <v>Customer_739</v>
      </c>
      <c r="C739" t="s">
        <v>4306</v>
      </c>
      <c r="D739">
        <v>31</v>
      </c>
      <c r="E739" t="s">
        <v>4305</v>
      </c>
    </row>
    <row r="740" spans="1:5" x14ac:dyDescent="0.35">
      <c r="A740" t="s">
        <v>1949</v>
      </c>
      <c r="B740" t="str">
        <f t="shared" si="11"/>
        <v>Customer_740</v>
      </c>
      <c r="C740" t="s">
        <v>4306</v>
      </c>
      <c r="D740">
        <v>32</v>
      </c>
      <c r="E740" t="s">
        <v>4309</v>
      </c>
    </row>
    <row r="741" spans="1:5" x14ac:dyDescent="0.35">
      <c r="A741" t="s">
        <v>1950</v>
      </c>
      <c r="B741" t="str">
        <f t="shared" si="11"/>
        <v>Customer_741</v>
      </c>
      <c r="C741" t="s">
        <v>4306</v>
      </c>
      <c r="D741">
        <v>54</v>
      </c>
      <c r="E741" t="s">
        <v>4308</v>
      </c>
    </row>
    <row r="742" spans="1:5" x14ac:dyDescent="0.35">
      <c r="A742" t="s">
        <v>1951</v>
      </c>
      <c r="B742" t="str">
        <f t="shared" si="11"/>
        <v>Customer_742</v>
      </c>
      <c r="C742" t="s">
        <v>4306</v>
      </c>
      <c r="D742">
        <v>41</v>
      </c>
      <c r="E742" t="s">
        <v>4308</v>
      </c>
    </row>
    <row r="743" spans="1:5" x14ac:dyDescent="0.35">
      <c r="A743" t="s">
        <v>1952</v>
      </c>
      <c r="B743" t="str">
        <f t="shared" si="11"/>
        <v>Customer_743</v>
      </c>
      <c r="C743" t="s">
        <v>4306</v>
      </c>
      <c r="D743">
        <v>43</v>
      </c>
      <c r="E743" t="s">
        <v>4307</v>
      </c>
    </row>
    <row r="744" spans="1:5" x14ac:dyDescent="0.35">
      <c r="A744" t="s">
        <v>1953</v>
      </c>
      <c r="B744" t="str">
        <f t="shared" si="11"/>
        <v>Customer_744</v>
      </c>
      <c r="C744" t="s">
        <v>4304</v>
      </c>
      <c r="D744">
        <v>48</v>
      </c>
      <c r="E744" t="s">
        <v>4303</v>
      </c>
    </row>
    <row r="745" spans="1:5" x14ac:dyDescent="0.35">
      <c r="A745" t="s">
        <v>1954</v>
      </c>
      <c r="B745" t="str">
        <f t="shared" si="11"/>
        <v>Customer_745</v>
      </c>
      <c r="C745" t="s">
        <v>4306</v>
      </c>
      <c r="D745">
        <v>58</v>
      </c>
      <c r="E745" t="s">
        <v>4308</v>
      </c>
    </row>
    <row r="746" spans="1:5" x14ac:dyDescent="0.35">
      <c r="A746" t="s">
        <v>1955</v>
      </c>
      <c r="B746" t="str">
        <f t="shared" si="11"/>
        <v>Customer_746</v>
      </c>
      <c r="C746" t="s">
        <v>4304</v>
      </c>
      <c r="D746">
        <v>18</v>
      </c>
      <c r="E746" t="s">
        <v>4308</v>
      </c>
    </row>
    <row r="747" spans="1:5" x14ac:dyDescent="0.35">
      <c r="A747" t="s">
        <v>1956</v>
      </c>
      <c r="B747" t="str">
        <f t="shared" si="11"/>
        <v>Customer_747</v>
      </c>
      <c r="C747" t="s">
        <v>4306</v>
      </c>
      <c r="D747">
        <v>19</v>
      </c>
      <c r="E747" t="s">
        <v>4308</v>
      </c>
    </row>
    <row r="748" spans="1:5" x14ac:dyDescent="0.35">
      <c r="A748" t="s">
        <v>1957</v>
      </c>
      <c r="B748" t="str">
        <f t="shared" si="11"/>
        <v>Customer_748</v>
      </c>
      <c r="C748" t="s">
        <v>4304</v>
      </c>
      <c r="D748">
        <v>33</v>
      </c>
      <c r="E748" t="s">
        <v>4308</v>
      </c>
    </row>
    <row r="749" spans="1:5" x14ac:dyDescent="0.35">
      <c r="A749" t="s">
        <v>1958</v>
      </c>
      <c r="B749" t="str">
        <f t="shared" si="11"/>
        <v>Customer_749</v>
      </c>
      <c r="C749" t="s">
        <v>4306</v>
      </c>
      <c r="D749">
        <v>32</v>
      </c>
      <c r="E749" t="s">
        <v>4307</v>
      </c>
    </row>
    <row r="750" spans="1:5" x14ac:dyDescent="0.35">
      <c r="A750" t="s">
        <v>1959</v>
      </c>
      <c r="B750" t="str">
        <f t="shared" si="11"/>
        <v>Customer_750</v>
      </c>
      <c r="C750" t="s">
        <v>4304</v>
      </c>
      <c r="D750">
        <v>49</v>
      </c>
      <c r="E750" t="s">
        <v>4303</v>
      </c>
    </row>
    <row r="751" spans="1:5" x14ac:dyDescent="0.35">
      <c r="A751" t="s">
        <v>1960</v>
      </c>
      <c r="B751" t="str">
        <f t="shared" si="11"/>
        <v>Customer_751</v>
      </c>
      <c r="C751" t="s">
        <v>4304</v>
      </c>
      <c r="D751">
        <v>41</v>
      </c>
      <c r="E751" t="s">
        <v>4308</v>
      </c>
    </row>
    <row r="752" spans="1:5" x14ac:dyDescent="0.35">
      <c r="A752" t="s">
        <v>1961</v>
      </c>
      <c r="B752" t="str">
        <f t="shared" si="11"/>
        <v>Customer_752</v>
      </c>
      <c r="C752" t="s">
        <v>4306</v>
      </c>
      <c r="D752">
        <v>30</v>
      </c>
      <c r="E752" t="s">
        <v>4308</v>
      </c>
    </row>
    <row r="753" spans="1:5" x14ac:dyDescent="0.35">
      <c r="A753" t="s">
        <v>1962</v>
      </c>
      <c r="B753" t="str">
        <f t="shared" si="11"/>
        <v>Customer_753</v>
      </c>
      <c r="C753" t="s">
        <v>4304</v>
      </c>
      <c r="D753">
        <v>21</v>
      </c>
      <c r="E753" t="s">
        <v>4303</v>
      </c>
    </row>
    <row r="754" spans="1:5" x14ac:dyDescent="0.35">
      <c r="A754" t="s">
        <v>1963</v>
      </c>
      <c r="B754" t="str">
        <f t="shared" si="11"/>
        <v>Customer_754</v>
      </c>
      <c r="C754" t="s">
        <v>4304</v>
      </c>
      <c r="D754">
        <v>48</v>
      </c>
      <c r="E754" t="s">
        <v>4310</v>
      </c>
    </row>
    <row r="755" spans="1:5" x14ac:dyDescent="0.35">
      <c r="A755" t="s">
        <v>1964</v>
      </c>
      <c r="B755" t="str">
        <f t="shared" si="11"/>
        <v>Customer_755</v>
      </c>
      <c r="C755" t="s">
        <v>4304</v>
      </c>
      <c r="D755">
        <v>50</v>
      </c>
      <c r="E755" t="s">
        <v>4310</v>
      </c>
    </row>
    <row r="756" spans="1:5" x14ac:dyDescent="0.35">
      <c r="A756" t="s">
        <v>1965</v>
      </c>
      <c r="B756" t="str">
        <f t="shared" si="11"/>
        <v>Customer_756</v>
      </c>
      <c r="C756" t="s">
        <v>4306</v>
      </c>
      <c r="D756">
        <v>33</v>
      </c>
      <c r="E756" t="s">
        <v>4305</v>
      </c>
    </row>
    <row r="757" spans="1:5" x14ac:dyDescent="0.35">
      <c r="A757" t="s">
        <v>1966</v>
      </c>
      <c r="B757" t="str">
        <f t="shared" si="11"/>
        <v>Customer_757</v>
      </c>
      <c r="C757" t="s">
        <v>4306</v>
      </c>
      <c r="D757">
        <v>57</v>
      </c>
      <c r="E757" t="s">
        <v>4308</v>
      </c>
    </row>
    <row r="758" spans="1:5" x14ac:dyDescent="0.35">
      <c r="A758" t="s">
        <v>1967</v>
      </c>
      <c r="B758" t="str">
        <f t="shared" si="11"/>
        <v>Customer_758</v>
      </c>
      <c r="C758" t="s">
        <v>4304</v>
      </c>
      <c r="D758">
        <v>31</v>
      </c>
      <c r="E758" t="s">
        <v>4310</v>
      </c>
    </row>
    <row r="759" spans="1:5" x14ac:dyDescent="0.35">
      <c r="A759" t="s">
        <v>1968</v>
      </c>
      <c r="B759" t="str">
        <f t="shared" si="11"/>
        <v>Customer_759</v>
      </c>
      <c r="C759" t="s">
        <v>4306</v>
      </c>
      <c r="D759">
        <v>55</v>
      </c>
      <c r="E759" t="s">
        <v>4309</v>
      </c>
    </row>
    <row r="760" spans="1:5" x14ac:dyDescent="0.35">
      <c r="A760" t="s">
        <v>1969</v>
      </c>
      <c r="B760" t="str">
        <f t="shared" si="11"/>
        <v>Customer_760</v>
      </c>
      <c r="C760" t="s">
        <v>4306</v>
      </c>
      <c r="D760">
        <v>54</v>
      </c>
      <c r="E760" t="s">
        <v>4307</v>
      </c>
    </row>
    <row r="761" spans="1:5" x14ac:dyDescent="0.35">
      <c r="A761" t="s">
        <v>1970</v>
      </c>
      <c r="B761" t="str">
        <f t="shared" si="11"/>
        <v>Customer_761</v>
      </c>
      <c r="C761" t="s">
        <v>4304</v>
      </c>
      <c r="D761">
        <v>30</v>
      </c>
      <c r="E761" t="s">
        <v>4309</v>
      </c>
    </row>
    <row r="762" spans="1:5" x14ac:dyDescent="0.35">
      <c r="A762" t="s">
        <v>1971</v>
      </c>
      <c r="B762" t="str">
        <f t="shared" si="11"/>
        <v>Customer_762</v>
      </c>
      <c r="C762" t="s">
        <v>4306</v>
      </c>
      <c r="D762">
        <v>39</v>
      </c>
      <c r="E762" t="s">
        <v>4307</v>
      </c>
    </row>
    <row r="763" spans="1:5" x14ac:dyDescent="0.35">
      <c r="A763" t="s">
        <v>1972</v>
      </c>
      <c r="B763" t="str">
        <f t="shared" si="11"/>
        <v>Customer_763</v>
      </c>
      <c r="C763" t="s">
        <v>4304</v>
      </c>
      <c r="D763">
        <v>27</v>
      </c>
      <c r="E763" t="s">
        <v>4310</v>
      </c>
    </row>
    <row r="764" spans="1:5" x14ac:dyDescent="0.35">
      <c r="A764" t="s">
        <v>1973</v>
      </c>
      <c r="B764" t="str">
        <f t="shared" si="11"/>
        <v>Customer_764</v>
      </c>
      <c r="C764" t="s">
        <v>4304</v>
      </c>
      <c r="D764">
        <v>47</v>
      </c>
      <c r="E764" t="s">
        <v>4305</v>
      </c>
    </row>
    <row r="765" spans="1:5" x14ac:dyDescent="0.35">
      <c r="A765" t="s">
        <v>1974</v>
      </c>
      <c r="B765" t="str">
        <f t="shared" si="11"/>
        <v>Customer_765</v>
      </c>
      <c r="C765" t="s">
        <v>4306</v>
      </c>
      <c r="D765">
        <v>46</v>
      </c>
      <c r="E765" t="s">
        <v>4305</v>
      </c>
    </row>
    <row r="766" spans="1:5" x14ac:dyDescent="0.35">
      <c r="A766" t="s">
        <v>1975</v>
      </c>
      <c r="B766" t="str">
        <f t="shared" si="11"/>
        <v>Customer_766</v>
      </c>
      <c r="C766" t="s">
        <v>4306</v>
      </c>
      <c r="D766">
        <v>30</v>
      </c>
      <c r="E766" t="s">
        <v>4307</v>
      </c>
    </row>
    <row r="767" spans="1:5" x14ac:dyDescent="0.35">
      <c r="A767" t="s">
        <v>1976</v>
      </c>
      <c r="B767" t="str">
        <f t="shared" si="11"/>
        <v>Customer_767</v>
      </c>
      <c r="C767" t="s">
        <v>4304</v>
      </c>
      <c r="D767">
        <v>24</v>
      </c>
      <c r="E767" t="s">
        <v>4310</v>
      </c>
    </row>
    <row r="768" spans="1:5" x14ac:dyDescent="0.35">
      <c r="A768" t="s">
        <v>1977</v>
      </c>
      <c r="B768" t="str">
        <f t="shared" si="11"/>
        <v>Customer_768</v>
      </c>
      <c r="C768" t="s">
        <v>4304</v>
      </c>
      <c r="D768">
        <v>31</v>
      </c>
      <c r="E768" t="s">
        <v>4305</v>
      </c>
    </row>
    <row r="769" spans="1:5" x14ac:dyDescent="0.35">
      <c r="A769" t="s">
        <v>1978</v>
      </c>
      <c r="B769" t="str">
        <f t="shared" si="11"/>
        <v>Customer_769</v>
      </c>
      <c r="C769" t="s">
        <v>4306</v>
      </c>
      <c r="D769">
        <v>47</v>
      </c>
      <c r="E769" t="s">
        <v>4309</v>
      </c>
    </row>
    <row r="770" spans="1:5" x14ac:dyDescent="0.35">
      <c r="A770" t="s">
        <v>1979</v>
      </c>
      <c r="B770" t="str">
        <f t="shared" ref="B770:B833" si="12">"Customer_" &amp; ROW()</f>
        <v>Customer_770</v>
      </c>
      <c r="C770" t="s">
        <v>4304</v>
      </c>
      <c r="D770">
        <v>23</v>
      </c>
      <c r="E770" t="s">
        <v>4309</v>
      </c>
    </row>
    <row r="771" spans="1:5" x14ac:dyDescent="0.35">
      <c r="A771" t="s">
        <v>1980</v>
      </c>
      <c r="B771" t="str">
        <f t="shared" si="12"/>
        <v>Customer_771</v>
      </c>
      <c r="C771" t="s">
        <v>4304</v>
      </c>
      <c r="D771">
        <v>42</v>
      </c>
      <c r="E771" t="s">
        <v>4310</v>
      </c>
    </row>
    <row r="772" spans="1:5" x14ac:dyDescent="0.35">
      <c r="A772" t="s">
        <v>1981</v>
      </c>
      <c r="B772" t="str">
        <f t="shared" si="12"/>
        <v>Customer_772</v>
      </c>
      <c r="C772" t="s">
        <v>4306</v>
      </c>
      <c r="D772">
        <v>50</v>
      </c>
      <c r="E772" t="s">
        <v>4308</v>
      </c>
    </row>
    <row r="773" spans="1:5" x14ac:dyDescent="0.35">
      <c r="A773" t="s">
        <v>1982</v>
      </c>
      <c r="B773" t="str">
        <f t="shared" si="12"/>
        <v>Customer_773</v>
      </c>
      <c r="C773" t="s">
        <v>4304</v>
      </c>
      <c r="D773">
        <v>54</v>
      </c>
      <c r="E773" t="s">
        <v>4307</v>
      </c>
    </row>
    <row r="774" spans="1:5" x14ac:dyDescent="0.35">
      <c r="A774" t="s">
        <v>1983</v>
      </c>
      <c r="B774" t="str">
        <f t="shared" si="12"/>
        <v>Customer_774</v>
      </c>
      <c r="C774" t="s">
        <v>4304</v>
      </c>
      <c r="D774">
        <v>42</v>
      </c>
      <c r="E774" t="s">
        <v>4308</v>
      </c>
    </row>
    <row r="775" spans="1:5" x14ac:dyDescent="0.35">
      <c r="A775" t="s">
        <v>1984</v>
      </c>
      <c r="B775" t="str">
        <f t="shared" si="12"/>
        <v>Customer_775</v>
      </c>
      <c r="C775" t="s">
        <v>4304</v>
      </c>
      <c r="D775">
        <v>54</v>
      </c>
      <c r="E775" t="s">
        <v>4309</v>
      </c>
    </row>
    <row r="776" spans="1:5" x14ac:dyDescent="0.35">
      <c r="A776" t="s">
        <v>1985</v>
      </c>
      <c r="B776" t="str">
        <f t="shared" si="12"/>
        <v>Customer_776</v>
      </c>
      <c r="C776" t="s">
        <v>4304</v>
      </c>
      <c r="D776">
        <v>41</v>
      </c>
      <c r="E776" t="s">
        <v>4307</v>
      </c>
    </row>
    <row r="777" spans="1:5" x14ac:dyDescent="0.35">
      <c r="A777" t="s">
        <v>1986</v>
      </c>
      <c r="B777" t="str">
        <f t="shared" si="12"/>
        <v>Customer_777</v>
      </c>
      <c r="C777" t="s">
        <v>4306</v>
      </c>
      <c r="D777">
        <v>30</v>
      </c>
      <c r="E777" t="s">
        <v>4309</v>
      </c>
    </row>
    <row r="778" spans="1:5" x14ac:dyDescent="0.35">
      <c r="A778" t="s">
        <v>1987</v>
      </c>
      <c r="B778" t="str">
        <f t="shared" si="12"/>
        <v>Customer_778</v>
      </c>
      <c r="C778" t="s">
        <v>4306</v>
      </c>
      <c r="D778">
        <v>20</v>
      </c>
      <c r="E778" t="s">
        <v>4308</v>
      </c>
    </row>
    <row r="779" spans="1:5" x14ac:dyDescent="0.35">
      <c r="A779" t="s">
        <v>1988</v>
      </c>
      <c r="B779" t="str">
        <f t="shared" si="12"/>
        <v>Customer_779</v>
      </c>
      <c r="C779" t="s">
        <v>4306</v>
      </c>
      <c r="D779">
        <v>49</v>
      </c>
      <c r="E779" t="s">
        <v>4309</v>
      </c>
    </row>
    <row r="780" spans="1:5" x14ac:dyDescent="0.35">
      <c r="A780" t="s">
        <v>1989</v>
      </c>
      <c r="B780" t="str">
        <f t="shared" si="12"/>
        <v>Customer_780</v>
      </c>
      <c r="C780" t="s">
        <v>4304</v>
      </c>
      <c r="D780">
        <v>26</v>
      </c>
      <c r="E780" t="s">
        <v>4310</v>
      </c>
    </row>
    <row r="781" spans="1:5" x14ac:dyDescent="0.35">
      <c r="A781" t="s">
        <v>1990</v>
      </c>
      <c r="B781" t="str">
        <f t="shared" si="12"/>
        <v>Customer_781</v>
      </c>
      <c r="C781" t="s">
        <v>4306</v>
      </c>
      <c r="D781">
        <v>42</v>
      </c>
      <c r="E781" t="s">
        <v>4303</v>
      </c>
    </row>
    <row r="782" spans="1:5" x14ac:dyDescent="0.35">
      <c r="A782" t="s">
        <v>1991</v>
      </c>
      <c r="B782" t="str">
        <f t="shared" si="12"/>
        <v>Customer_782</v>
      </c>
      <c r="C782" t="s">
        <v>4304</v>
      </c>
      <c r="D782">
        <v>38</v>
      </c>
      <c r="E782" t="s">
        <v>4309</v>
      </c>
    </row>
    <row r="783" spans="1:5" x14ac:dyDescent="0.35">
      <c r="A783" t="s">
        <v>1992</v>
      </c>
      <c r="B783" t="str">
        <f t="shared" si="12"/>
        <v>Customer_783</v>
      </c>
      <c r="C783" t="s">
        <v>4304</v>
      </c>
      <c r="D783">
        <v>32</v>
      </c>
      <c r="E783" t="s">
        <v>4308</v>
      </c>
    </row>
    <row r="784" spans="1:5" x14ac:dyDescent="0.35">
      <c r="A784" t="s">
        <v>1993</v>
      </c>
      <c r="B784" t="str">
        <f t="shared" si="12"/>
        <v>Customer_784</v>
      </c>
      <c r="C784" t="s">
        <v>4304</v>
      </c>
      <c r="D784">
        <v>19</v>
      </c>
      <c r="E784" t="s">
        <v>4308</v>
      </c>
    </row>
    <row r="785" spans="1:5" x14ac:dyDescent="0.35">
      <c r="A785" t="s">
        <v>1994</v>
      </c>
      <c r="B785" t="str">
        <f t="shared" si="12"/>
        <v>Customer_785</v>
      </c>
      <c r="C785" t="s">
        <v>4304</v>
      </c>
      <c r="D785">
        <v>52</v>
      </c>
      <c r="E785" t="s">
        <v>4308</v>
      </c>
    </row>
    <row r="786" spans="1:5" x14ac:dyDescent="0.35">
      <c r="A786" t="s">
        <v>1995</v>
      </c>
      <c r="B786" t="str">
        <f t="shared" si="12"/>
        <v>Customer_786</v>
      </c>
      <c r="C786" t="s">
        <v>4306</v>
      </c>
      <c r="D786">
        <v>42</v>
      </c>
      <c r="E786" t="s">
        <v>4309</v>
      </c>
    </row>
    <row r="787" spans="1:5" x14ac:dyDescent="0.35">
      <c r="A787" t="s">
        <v>1996</v>
      </c>
      <c r="B787" t="str">
        <f t="shared" si="12"/>
        <v>Customer_787</v>
      </c>
      <c r="C787" t="s">
        <v>4306</v>
      </c>
      <c r="D787">
        <v>49</v>
      </c>
      <c r="E787" t="s">
        <v>4308</v>
      </c>
    </row>
    <row r="788" spans="1:5" x14ac:dyDescent="0.35">
      <c r="A788" t="s">
        <v>1997</v>
      </c>
      <c r="B788" t="str">
        <f t="shared" si="12"/>
        <v>Customer_788</v>
      </c>
      <c r="C788" t="s">
        <v>4306</v>
      </c>
      <c r="D788">
        <v>53</v>
      </c>
      <c r="E788" t="s">
        <v>4305</v>
      </c>
    </row>
    <row r="789" spans="1:5" x14ac:dyDescent="0.35">
      <c r="A789" t="s">
        <v>1998</v>
      </c>
      <c r="B789" t="str">
        <f t="shared" si="12"/>
        <v>Customer_789</v>
      </c>
      <c r="C789" t="s">
        <v>4306</v>
      </c>
      <c r="D789">
        <v>34</v>
      </c>
      <c r="E789" t="s">
        <v>4307</v>
      </c>
    </row>
    <row r="790" spans="1:5" x14ac:dyDescent="0.35">
      <c r="A790" t="s">
        <v>1999</v>
      </c>
      <c r="B790" t="str">
        <f t="shared" si="12"/>
        <v>Customer_790</v>
      </c>
      <c r="C790" t="s">
        <v>4306</v>
      </c>
      <c r="D790">
        <v>46</v>
      </c>
      <c r="E790" t="s">
        <v>4307</v>
      </c>
    </row>
    <row r="791" spans="1:5" x14ac:dyDescent="0.35">
      <c r="A791" t="s">
        <v>2000</v>
      </c>
      <c r="B791" t="str">
        <f t="shared" si="12"/>
        <v>Customer_791</v>
      </c>
      <c r="C791" t="s">
        <v>4306</v>
      </c>
      <c r="D791">
        <v>38</v>
      </c>
      <c r="E791" t="s">
        <v>4308</v>
      </c>
    </row>
    <row r="792" spans="1:5" x14ac:dyDescent="0.35">
      <c r="A792" t="s">
        <v>2001</v>
      </c>
      <c r="B792" t="str">
        <f t="shared" si="12"/>
        <v>Customer_792</v>
      </c>
      <c r="C792" t="s">
        <v>4304</v>
      </c>
      <c r="D792">
        <v>22</v>
      </c>
      <c r="E792" t="s">
        <v>4310</v>
      </c>
    </row>
    <row r="793" spans="1:5" x14ac:dyDescent="0.35">
      <c r="A793" t="s">
        <v>2002</v>
      </c>
      <c r="B793" t="str">
        <f t="shared" si="12"/>
        <v>Customer_793</v>
      </c>
      <c r="C793" t="s">
        <v>4304</v>
      </c>
      <c r="D793">
        <v>28</v>
      </c>
      <c r="E793" t="s">
        <v>4303</v>
      </c>
    </row>
    <row r="794" spans="1:5" x14ac:dyDescent="0.35">
      <c r="A794" t="s">
        <v>2003</v>
      </c>
      <c r="B794" t="str">
        <f t="shared" si="12"/>
        <v>Customer_794</v>
      </c>
      <c r="C794" t="s">
        <v>4306</v>
      </c>
      <c r="D794">
        <v>49</v>
      </c>
      <c r="E794" t="s">
        <v>4310</v>
      </c>
    </row>
    <row r="795" spans="1:5" x14ac:dyDescent="0.35">
      <c r="A795" t="s">
        <v>2004</v>
      </c>
      <c r="B795" t="str">
        <f t="shared" si="12"/>
        <v>Customer_795</v>
      </c>
      <c r="C795" t="s">
        <v>4304</v>
      </c>
      <c r="D795">
        <v>21</v>
      </c>
      <c r="E795" t="s">
        <v>4303</v>
      </c>
    </row>
    <row r="796" spans="1:5" x14ac:dyDescent="0.35">
      <c r="A796" t="s">
        <v>2005</v>
      </c>
      <c r="B796" t="str">
        <f t="shared" si="12"/>
        <v>Customer_796</v>
      </c>
      <c r="C796" t="s">
        <v>4306</v>
      </c>
      <c r="D796">
        <v>52</v>
      </c>
      <c r="E796" t="s">
        <v>4305</v>
      </c>
    </row>
    <row r="797" spans="1:5" x14ac:dyDescent="0.35">
      <c r="A797" t="s">
        <v>2006</v>
      </c>
      <c r="B797" t="str">
        <f t="shared" si="12"/>
        <v>Customer_797</v>
      </c>
      <c r="C797" t="s">
        <v>4304</v>
      </c>
      <c r="D797">
        <v>28</v>
      </c>
      <c r="E797" t="s">
        <v>4310</v>
      </c>
    </row>
    <row r="798" spans="1:5" x14ac:dyDescent="0.35">
      <c r="A798" t="s">
        <v>2007</v>
      </c>
      <c r="B798" t="str">
        <f t="shared" si="12"/>
        <v>Customer_798</v>
      </c>
      <c r="C798" t="s">
        <v>4304</v>
      </c>
      <c r="D798">
        <v>30</v>
      </c>
      <c r="E798" t="s">
        <v>4308</v>
      </c>
    </row>
    <row r="799" spans="1:5" x14ac:dyDescent="0.35">
      <c r="A799" t="s">
        <v>2008</v>
      </c>
      <c r="B799" t="str">
        <f t="shared" si="12"/>
        <v>Customer_799</v>
      </c>
      <c r="C799" t="s">
        <v>4306</v>
      </c>
      <c r="D799">
        <v>30</v>
      </c>
      <c r="E799" t="s">
        <v>4308</v>
      </c>
    </row>
    <row r="800" spans="1:5" x14ac:dyDescent="0.35">
      <c r="A800" t="s">
        <v>2009</v>
      </c>
      <c r="B800" t="str">
        <f t="shared" si="12"/>
        <v>Customer_800</v>
      </c>
      <c r="C800" t="s">
        <v>4306</v>
      </c>
      <c r="D800">
        <v>24</v>
      </c>
      <c r="E800" t="s">
        <v>4309</v>
      </c>
    </row>
    <row r="801" spans="1:5" x14ac:dyDescent="0.35">
      <c r="A801" t="s">
        <v>2010</v>
      </c>
      <c r="B801" t="str">
        <f t="shared" si="12"/>
        <v>Customer_801</v>
      </c>
      <c r="C801" t="s">
        <v>4304</v>
      </c>
      <c r="D801">
        <v>37</v>
      </c>
      <c r="E801" t="s">
        <v>4309</v>
      </c>
    </row>
    <row r="802" spans="1:5" x14ac:dyDescent="0.35">
      <c r="A802" t="s">
        <v>2011</v>
      </c>
      <c r="B802" t="str">
        <f t="shared" si="12"/>
        <v>Customer_802</v>
      </c>
      <c r="C802" t="s">
        <v>4304</v>
      </c>
      <c r="D802">
        <v>33</v>
      </c>
      <c r="E802" t="s">
        <v>4309</v>
      </c>
    </row>
    <row r="803" spans="1:5" x14ac:dyDescent="0.35">
      <c r="A803" t="s">
        <v>1241</v>
      </c>
      <c r="B803" t="str">
        <f t="shared" si="12"/>
        <v>Customer_803</v>
      </c>
      <c r="C803" t="s">
        <v>4306</v>
      </c>
      <c r="D803">
        <v>31</v>
      </c>
      <c r="E803" t="s">
        <v>4309</v>
      </c>
    </row>
    <row r="804" spans="1:5" x14ac:dyDescent="0.35">
      <c r="A804" t="s">
        <v>2012</v>
      </c>
      <c r="B804" t="str">
        <f t="shared" si="12"/>
        <v>Customer_804</v>
      </c>
      <c r="C804" t="s">
        <v>4304</v>
      </c>
      <c r="D804">
        <v>22</v>
      </c>
      <c r="E804" t="s">
        <v>4308</v>
      </c>
    </row>
    <row r="805" spans="1:5" x14ac:dyDescent="0.35">
      <c r="A805" t="s">
        <v>2013</v>
      </c>
      <c r="B805" t="str">
        <f t="shared" si="12"/>
        <v>Customer_805</v>
      </c>
      <c r="C805" t="s">
        <v>4306</v>
      </c>
      <c r="D805">
        <v>39</v>
      </c>
      <c r="E805" t="s">
        <v>4309</v>
      </c>
    </row>
    <row r="806" spans="1:5" x14ac:dyDescent="0.35">
      <c r="A806" t="s">
        <v>2014</v>
      </c>
      <c r="B806" t="str">
        <f t="shared" si="12"/>
        <v>Customer_806</v>
      </c>
      <c r="C806" t="s">
        <v>4304</v>
      </c>
      <c r="D806">
        <v>53</v>
      </c>
      <c r="E806" t="s">
        <v>4309</v>
      </c>
    </row>
    <row r="807" spans="1:5" x14ac:dyDescent="0.35">
      <c r="A807" t="s">
        <v>2015</v>
      </c>
      <c r="B807" t="str">
        <f t="shared" si="12"/>
        <v>Customer_807</v>
      </c>
      <c r="C807" t="s">
        <v>4306</v>
      </c>
      <c r="D807">
        <v>58</v>
      </c>
      <c r="E807" t="s">
        <v>4303</v>
      </c>
    </row>
    <row r="808" spans="1:5" x14ac:dyDescent="0.35">
      <c r="A808" t="s">
        <v>2016</v>
      </c>
      <c r="B808" t="str">
        <f t="shared" si="12"/>
        <v>Customer_808</v>
      </c>
      <c r="C808" t="s">
        <v>4304</v>
      </c>
      <c r="D808">
        <v>18</v>
      </c>
      <c r="E808" t="s">
        <v>4309</v>
      </c>
    </row>
    <row r="809" spans="1:5" x14ac:dyDescent="0.35">
      <c r="A809" t="s">
        <v>2017</v>
      </c>
      <c r="B809" t="str">
        <f t="shared" si="12"/>
        <v>Customer_809</v>
      </c>
      <c r="C809" t="s">
        <v>4304</v>
      </c>
      <c r="D809">
        <v>23</v>
      </c>
      <c r="E809" t="s">
        <v>4303</v>
      </c>
    </row>
    <row r="810" spans="1:5" x14ac:dyDescent="0.35">
      <c r="A810" t="s">
        <v>2018</v>
      </c>
      <c r="B810" t="str">
        <f t="shared" si="12"/>
        <v>Customer_810</v>
      </c>
      <c r="C810" t="s">
        <v>4304</v>
      </c>
      <c r="D810">
        <v>43</v>
      </c>
      <c r="E810" t="s">
        <v>4310</v>
      </c>
    </row>
    <row r="811" spans="1:5" x14ac:dyDescent="0.35">
      <c r="A811" t="s">
        <v>2019</v>
      </c>
      <c r="B811" t="str">
        <f t="shared" si="12"/>
        <v>Customer_811</v>
      </c>
      <c r="C811" t="s">
        <v>4306</v>
      </c>
      <c r="D811">
        <v>42</v>
      </c>
      <c r="E811" t="s">
        <v>4310</v>
      </c>
    </row>
    <row r="812" spans="1:5" x14ac:dyDescent="0.35">
      <c r="A812" t="s">
        <v>2020</v>
      </c>
      <c r="B812" t="str">
        <f t="shared" si="12"/>
        <v>Customer_812</v>
      </c>
      <c r="C812" t="s">
        <v>4306</v>
      </c>
      <c r="D812">
        <v>60</v>
      </c>
      <c r="E812" t="s">
        <v>4307</v>
      </c>
    </row>
    <row r="813" spans="1:5" x14ac:dyDescent="0.35">
      <c r="A813" t="s">
        <v>2021</v>
      </c>
      <c r="B813" t="str">
        <f t="shared" si="12"/>
        <v>Customer_813</v>
      </c>
      <c r="C813" t="s">
        <v>4306</v>
      </c>
      <c r="D813">
        <v>48</v>
      </c>
      <c r="E813" t="s">
        <v>4308</v>
      </c>
    </row>
    <row r="814" spans="1:5" x14ac:dyDescent="0.35">
      <c r="A814" t="s">
        <v>2022</v>
      </c>
      <c r="B814" t="str">
        <f t="shared" si="12"/>
        <v>Customer_814</v>
      </c>
      <c r="C814" t="s">
        <v>4304</v>
      </c>
      <c r="D814">
        <v>51</v>
      </c>
      <c r="E814" t="s">
        <v>4308</v>
      </c>
    </row>
    <row r="815" spans="1:5" x14ac:dyDescent="0.35">
      <c r="A815" t="s">
        <v>2023</v>
      </c>
      <c r="B815" t="str">
        <f t="shared" si="12"/>
        <v>Customer_815</v>
      </c>
      <c r="C815" t="s">
        <v>4304</v>
      </c>
      <c r="D815">
        <v>46</v>
      </c>
      <c r="E815" t="s">
        <v>4305</v>
      </c>
    </row>
    <row r="816" spans="1:5" x14ac:dyDescent="0.35">
      <c r="A816" t="s">
        <v>2024</v>
      </c>
      <c r="B816" t="str">
        <f t="shared" si="12"/>
        <v>Customer_816</v>
      </c>
      <c r="C816" t="s">
        <v>4304</v>
      </c>
      <c r="D816">
        <v>47</v>
      </c>
      <c r="E816" t="s">
        <v>4308</v>
      </c>
    </row>
    <row r="817" spans="1:5" x14ac:dyDescent="0.35">
      <c r="A817" t="s">
        <v>2025</v>
      </c>
      <c r="B817" t="str">
        <f t="shared" si="12"/>
        <v>Customer_817</v>
      </c>
      <c r="C817" t="s">
        <v>4304</v>
      </c>
      <c r="D817">
        <v>57</v>
      </c>
      <c r="E817" t="s">
        <v>4310</v>
      </c>
    </row>
    <row r="818" spans="1:5" x14ac:dyDescent="0.35">
      <c r="A818" t="s">
        <v>2026</v>
      </c>
      <c r="B818" t="str">
        <f t="shared" si="12"/>
        <v>Customer_818</v>
      </c>
      <c r="C818" t="s">
        <v>4306</v>
      </c>
      <c r="D818">
        <v>55</v>
      </c>
      <c r="E818" t="s">
        <v>4303</v>
      </c>
    </row>
    <row r="819" spans="1:5" x14ac:dyDescent="0.35">
      <c r="A819" t="s">
        <v>2027</v>
      </c>
      <c r="B819" t="str">
        <f t="shared" si="12"/>
        <v>Customer_819</v>
      </c>
      <c r="C819" t="s">
        <v>4306</v>
      </c>
      <c r="D819">
        <v>28</v>
      </c>
      <c r="E819" t="s">
        <v>4307</v>
      </c>
    </row>
    <row r="820" spans="1:5" x14ac:dyDescent="0.35">
      <c r="A820" t="s">
        <v>2028</v>
      </c>
      <c r="B820" t="str">
        <f t="shared" si="12"/>
        <v>Customer_820</v>
      </c>
      <c r="C820" t="s">
        <v>4304</v>
      </c>
      <c r="D820">
        <v>42</v>
      </c>
      <c r="E820" t="s">
        <v>4305</v>
      </c>
    </row>
    <row r="821" spans="1:5" x14ac:dyDescent="0.35">
      <c r="A821" t="s">
        <v>2029</v>
      </c>
      <c r="B821" t="str">
        <f t="shared" si="12"/>
        <v>Customer_821</v>
      </c>
      <c r="C821" t="s">
        <v>4304</v>
      </c>
      <c r="D821">
        <v>43</v>
      </c>
      <c r="E821" t="s">
        <v>4303</v>
      </c>
    </row>
    <row r="822" spans="1:5" x14ac:dyDescent="0.35">
      <c r="A822" t="s">
        <v>2030</v>
      </c>
      <c r="B822" t="str">
        <f t="shared" si="12"/>
        <v>Customer_822</v>
      </c>
      <c r="C822" t="s">
        <v>4306</v>
      </c>
      <c r="D822">
        <v>33</v>
      </c>
      <c r="E822" t="s">
        <v>4305</v>
      </c>
    </row>
    <row r="823" spans="1:5" x14ac:dyDescent="0.35">
      <c r="A823" t="s">
        <v>2031</v>
      </c>
      <c r="B823" t="str">
        <f t="shared" si="12"/>
        <v>Customer_823</v>
      </c>
      <c r="C823" t="s">
        <v>4304</v>
      </c>
      <c r="D823">
        <v>24</v>
      </c>
      <c r="E823" t="s">
        <v>4308</v>
      </c>
    </row>
    <row r="824" spans="1:5" x14ac:dyDescent="0.35">
      <c r="A824" t="s">
        <v>2032</v>
      </c>
      <c r="B824" t="str">
        <f t="shared" si="12"/>
        <v>Customer_824</v>
      </c>
      <c r="C824" t="s">
        <v>4306</v>
      </c>
      <c r="D824">
        <v>20</v>
      </c>
      <c r="E824" t="s">
        <v>4303</v>
      </c>
    </row>
    <row r="825" spans="1:5" x14ac:dyDescent="0.35">
      <c r="A825" t="s">
        <v>2033</v>
      </c>
      <c r="B825" t="str">
        <f t="shared" si="12"/>
        <v>Customer_825</v>
      </c>
      <c r="C825" t="s">
        <v>4304</v>
      </c>
      <c r="D825">
        <v>47</v>
      </c>
      <c r="E825" t="s">
        <v>4310</v>
      </c>
    </row>
    <row r="826" spans="1:5" x14ac:dyDescent="0.35">
      <c r="A826" t="s">
        <v>2034</v>
      </c>
      <c r="B826" t="str">
        <f t="shared" si="12"/>
        <v>Customer_826</v>
      </c>
      <c r="C826" t="s">
        <v>4306</v>
      </c>
      <c r="D826">
        <v>56</v>
      </c>
      <c r="E826" t="s">
        <v>4307</v>
      </c>
    </row>
    <row r="827" spans="1:5" x14ac:dyDescent="0.35">
      <c r="A827" t="s">
        <v>2035</v>
      </c>
      <c r="B827" t="str">
        <f t="shared" si="12"/>
        <v>Customer_827</v>
      </c>
      <c r="C827" t="s">
        <v>4304</v>
      </c>
      <c r="D827">
        <v>47</v>
      </c>
      <c r="E827" t="s">
        <v>4307</v>
      </c>
    </row>
    <row r="828" spans="1:5" x14ac:dyDescent="0.35">
      <c r="A828" t="s">
        <v>2036</v>
      </c>
      <c r="B828" t="str">
        <f t="shared" si="12"/>
        <v>Customer_828</v>
      </c>
      <c r="C828" t="s">
        <v>4304</v>
      </c>
      <c r="D828">
        <v>18</v>
      </c>
      <c r="E828" t="s">
        <v>4303</v>
      </c>
    </row>
    <row r="829" spans="1:5" x14ac:dyDescent="0.35">
      <c r="A829" t="s">
        <v>2037</v>
      </c>
      <c r="B829" t="str">
        <f t="shared" si="12"/>
        <v>Customer_829</v>
      </c>
      <c r="C829" t="s">
        <v>4306</v>
      </c>
      <c r="D829">
        <v>19</v>
      </c>
      <c r="E829" t="s">
        <v>4303</v>
      </c>
    </row>
    <row r="830" spans="1:5" x14ac:dyDescent="0.35">
      <c r="A830" t="s">
        <v>2038</v>
      </c>
      <c r="B830" t="str">
        <f t="shared" si="12"/>
        <v>Customer_830</v>
      </c>
      <c r="C830" t="s">
        <v>4304</v>
      </c>
      <c r="D830">
        <v>30</v>
      </c>
      <c r="E830" t="s">
        <v>4308</v>
      </c>
    </row>
    <row r="831" spans="1:5" x14ac:dyDescent="0.35">
      <c r="A831" t="s">
        <v>2039</v>
      </c>
      <c r="B831" t="str">
        <f t="shared" si="12"/>
        <v>Customer_831</v>
      </c>
      <c r="C831" t="s">
        <v>4304</v>
      </c>
      <c r="D831">
        <v>42</v>
      </c>
      <c r="E831" t="s">
        <v>4308</v>
      </c>
    </row>
    <row r="832" spans="1:5" x14ac:dyDescent="0.35">
      <c r="A832" t="s">
        <v>2040</v>
      </c>
      <c r="B832" t="str">
        <f t="shared" si="12"/>
        <v>Customer_832</v>
      </c>
      <c r="C832" t="s">
        <v>4304</v>
      </c>
      <c r="D832">
        <v>43</v>
      </c>
      <c r="E832" t="s">
        <v>4303</v>
      </c>
    </row>
    <row r="833" spans="1:5" x14ac:dyDescent="0.35">
      <c r="A833" t="s">
        <v>2041</v>
      </c>
      <c r="B833" t="str">
        <f t="shared" si="12"/>
        <v>Customer_833</v>
      </c>
      <c r="C833" t="s">
        <v>4304</v>
      </c>
      <c r="D833">
        <v>19</v>
      </c>
      <c r="E833" t="s">
        <v>4308</v>
      </c>
    </row>
    <row r="834" spans="1:5" x14ac:dyDescent="0.35">
      <c r="A834" t="s">
        <v>2042</v>
      </c>
      <c r="B834" t="str">
        <f t="shared" ref="B834:B897" si="13">"Customer_" &amp; ROW()</f>
        <v>Customer_834</v>
      </c>
      <c r="C834" t="s">
        <v>4306</v>
      </c>
      <c r="D834">
        <v>48</v>
      </c>
      <c r="E834" t="s">
        <v>4308</v>
      </c>
    </row>
    <row r="835" spans="1:5" x14ac:dyDescent="0.35">
      <c r="A835" t="s">
        <v>2043</v>
      </c>
      <c r="B835" t="str">
        <f t="shared" si="13"/>
        <v>Customer_835</v>
      </c>
      <c r="C835" t="s">
        <v>4304</v>
      </c>
      <c r="D835">
        <v>30</v>
      </c>
      <c r="E835" t="s">
        <v>4309</v>
      </c>
    </row>
    <row r="836" spans="1:5" x14ac:dyDescent="0.35">
      <c r="A836" t="s">
        <v>2044</v>
      </c>
      <c r="B836" t="str">
        <f t="shared" si="13"/>
        <v>Customer_836</v>
      </c>
      <c r="C836" t="s">
        <v>4306</v>
      </c>
      <c r="D836">
        <v>24</v>
      </c>
      <c r="E836" t="s">
        <v>4303</v>
      </c>
    </row>
    <row r="837" spans="1:5" x14ac:dyDescent="0.35">
      <c r="A837" t="s">
        <v>2045</v>
      </c>
      <c r="B837" t="str">
        <f t="shared" si="13"/>
        <v>Customer_837</v>
      </c>
      <c r="C837" t="s">
        <v>4306</v>
      </c>
      <c r="D837">
        <v>50</v>
      </c>
      <c r="E837" t="s">
        <v>4310</v>
      </c>
    </row>
    <row r="838" spans="1:5" x14ac:dyDescent="0.35">
      <c r="A838" t="s">
        <v>2046</v>
      </c>
      <c r="B838" t="str">
        <f t="shared" si="13"/>
        <v>Customer_838</v>
      </c>
      <c r="C838" t="s">
        <v>4304</v>
      </c>
      <c r="D838">
        <v>39</v>
      </c>
      <c r="E838" t="s">
        <v>4308</v>
      </c>
    </row>
    <row r="839" spans="1:5" x14ac:dyDescent="0.35">
      <c r="A839" t="s">
        <v>2047</v>
      </c>
      <c r="B839" t="str">
        <f t="shared" si="13"/>
        <v>Customer_839</v>
      </c>
      <c r="C839" t="s">
        <v>4304</v>
      </c>
      <c r="D839">
        <v>47</v>
      </c>
      <c r="E839" t="s">
        <v>4305</v>
      </c>
    </row>
    <row r="840" spans="1:5" x14ac:dyDescent="0.35">
      <c r="A840" t="s">
        <v>2048</v>
      </c>
      <c r="B840" t="str">
        <f t="shared" si="13"/>
        <v>Customer_840</v>
      </c>
      <c r="C840" t="s">
        <v>4304</v>
      </c>
      <c r="D840">
        <v>42</v>
      </c>
      <c r="E840" t="s">
        <v>4305</v>
      </c>
    </row>
    <row r="841" spans="1:5" x14ac:dyDescent="0.35">
      <c r="A841" t="s">
        <v>2049</v>
      </c>
      <c r="B841" t="str">
        <f t="shared" si="13"/>
        <v>Customer_841</v>
      </c>
      <c r="C841" t="s">
        <v>4306</v>
      </c>
      <c r="D841">
        <v>22</v>
      </c>
      <c r="E841" t="s">
        <v>4305</v>
      </c>
    </row>
    <row r="842" spans="1:5" x14ac:dyDescent="0.35">
      <c r="A842" t="s">
        <v>2050</v>
      </c>
      <c r="B842" t="str">
        <f t="shared" si="13"/>
        <v>Customer_842</v>
      </c>
      <c r="C842" t="s">
        <v>4306</v>
      </c>
      <c r="D842">
        <v>56</v>
      </c>
      <c r="E842" t="s">
        <v>4308</v>
      </c>
    </row>
    <row r="843" spans="1:5" x14ac:dyDescent="0.35">
      <c r="A843" t="s">
        <v>2051</v>
      </c>
      <c r="B843" t="str">
        <f t="shared" si="13"/>
        <v>Customer_843</v>
      </c>
      <c r="C843" t="s">
        <v>4304</v>
      </c>
      <c r="D843">
        <v>49</v>
      </c>
      <c r="E843" t="s">
        <v>4307</v>
      </c>
    </row>
    <row r="844" spans="1:5" x14ac:dyDescent="0.35">
      <c r="A844" t="s">
        <v>2052</v>
      </c>
      <c r="B844" t="str">
        <f t="shared" si="13"/>
        <v>Customer_844</v>
      </c>
      <c r="C844" t="s">
        <v>4304</v>
      </c>
      <c r="D844">
        <v>20</v>
      </c>
      <c r="E844" t="s">
        <v>4308</v>
      </c>
    </row>
    <row r="845" spans="1:5" x14ac:dyDescent="0.35">
      <c r="A845" t="s">
        <v>2053</v>
      </c>
      <c r="B845" t="str">
        <f t="shared" si="13"/>
        <v>Customer_845</v>
      </c>
      <c r="C845" t="s">
        <v>4306</v>
      </c>
      <c r="D845">
        <v>49</v>
      </c>
      <c r="E845" t="s">
        <v>4307</v>
      </c>
    </row>
    <row r="846" spans="1:5" x14ac:dyDescent="0.35">
      <c r="A846" t="s">
        <v>2054</v>
      </c>
      <c r="B846" t="str">
        <f t="shared" si="13"/>
        <v>Customer_846</v>
      </c>
      <c r="C846" t="s">
        <v>4304</v>
      </c>
      <c r="D846">
        <v>28</v>
      </c>
      <c r="E846" t="s">
        <v>4303</v>
      </c>
    </row>
    <row r="847" spans="1:5" x14ac:dyDescent="0.35">
      <c r="A847" t="s">
        <v>2055</v>
      </c>
      <c r="B847" t="str">
        <f t="shared" si="13"/>
        <v>Customer_847</v>
      </c>
      <c r="C847" t="s">
        <v>4304</v>
      </c>
      <c r="D847">
        <v>29</v>
      </c>
      <c r="E847" t="s">
        <v>4309</v>
      </c>
    </row>
    <row r="848" spans="1:5" x14ac:dyDescent="0.35">
      <c r="A848" t="s">
        <v>2056</v>
      </c>
      <c r="B848" t="str">
        <f t="shared" si="13"/>
        <v>Customer_848</v>
      </c>
      <c r="C848" t="s">
        <v>4304</v>
      </c>
      <c r="D848">
        <v>46</v>
      </c>
      <c r="E848" t="s">
        <v>4310</v>
      </c>
    </row>
    <row r="849" spans="1:5" x14ac:dyDescent="0.35">
      <c r="A849" t="s">
        <v>2057</v>
      </c>
      <c r="B849" t="str">
        <f t="shared" si="13"/>
        <v>Customer_849</v>
      </c>
      <c r="C849" t="s">
        <v>4306</v>
      </c>
      <c r="D849">
        <v>44</v>
      </c>
      <c r="E849" t="s">
        <v>4307</v>
      </c>
    </row>
    <row r="850" spans="1:5" x14ac:dyDescent="0.35">
      <c r="A850" t="s">
        <v>2058</v>
      </c>
      <c r="B850" t="str">
        <f t="shared" si="13"/>
        <v>Customer_850</v>
      </c>
      <c r="C850" t="s">
        <v>4306</v>
      </c>
      <c r="D850">
        <v>40</v>
      </c>
      <c r="E850" t="s">
        <v>4309</v>
      </c>
    </row>
    <row r="851" spans="1:5" x14ac:dyDescent="0.35">
      <c r="A851" t="s">
        <v>2059</v>
      </c>
      <c r="B851" t="str">
        <f t="shared" si="13"/>
        <v>Customer_851</v>
      </c>
      <c r="C851" t="s">
        <v>4306</v>
      </c>
      <c r="D851">
        <v>26</v>
      </c>
      <c r="E851" t="s">
        <v>4308</v>
      </c>
    </row>
    <row r="852" spans="1:5" x14ac:dyDescent="0.35">
      <c r="A852" t="s">
        <v>2060</v>
      </c>
      <c r="B852" t="str">
        <f t="shared" si="13"/>
        <v>Customer_852</v>
      </c>
      <c r="C852" t="s">
        <v>4306</v>
      </c>
      <c r="D852">
        <v>37</v>
      </c>
      <c r="E852" t="s">
        <v>4307</v>
      </c>
    </row>
    <row r="853" spans="1:5" x14ac:dyDescent="0.35">
      <c r="A853" t="s">
        <v>2061</v>
      </c>
      <c r="B853" t="str">
        <f t="shared" si="13"/>
        <v>Customer_853</v>
      </c>
      <c r="C853" t="s">
        <v>4306</v>
      </c>
      <c r="D853">
        <v>60</v>
      </c>
      <c r="E853" t="s">
        <v>4308</v>
      </c>
    </row>
    <row r="854" spans="1:5" x14ac:dyDescent="0.35">
      <c r="A854" t="s">
        <v>2062</v>
      </c>
      <c r="B854" t="str">
        <f t="shared" si="13"/>
        <v>Customer_854</v>
      </c>
      <c r="C854" t="s">
        <v>4306</v>
      </c>
      <c r="D854">
        <v>41</v>
      </c>
      <c r="E854" t="s">
        <v>4305</v>
      </c>
    </row>
    <row r="855" spans="1:5" x14ac:dyDescent="0.35">
      <c r="A855" t="s">
        <v>2063</v>
      </c>
      <c r="B855" t="str">
        <f t="shared" si="13"/>
        <v>Customer_855</v>
      </c>
      <c r="C855" t="s">
        <v>4306</v>
      </c>
      <c r="D855">
        <v>53</v>
      </c>
      <c r="E855" t="s">
        <v>4303</v>
      </c>
    </row>
    <row r="856" spans="1:5" x14ac:dyDescent="0.35">
      <c r="A856" t="s">
        <v>2064</v>
      </c>
      <c r="B856" t="str">
        <f t="shared" si="13"/>
        <v>Customer_856</v>
      </c>
      <c r="C856" t="s">
        <v>4306</v>
      </c>
      <c r="D856">
        <v>29</v>
      </c>
      <c r="E856" t="s">
        <v>4307</v>
      </c>
    </row>
    <row r="857" spans="1:5" x14ac:dyDescent="0.35">
      <c r="A857" t="s">
        <v>2065</v>
      </c>
      <c r="B857" t="str">
        <f t="shared" si="13"/>
        <v>Customer_857</v>
      </c>
      <c r="C857" t="s">
        <v>4304</v>
      </c>
      <c r="D857">
        <v>41</v>
      </c>
      <c r="E857" t="s">
        <v>4305</v>
      </c>
    </row>
    <row r="858" spans="1:5" x14ac:dyDescent="0.35">
      <c r="A858" t="s">
        <v>2066</v>
      </c>
      <c r="B858" t="str">
        <f t="shared" si="13"/>
        <v>Customer_858</v>
      </c>
      <c r="C858" t="s">
        <v>4306</v>
      </c>
      <c r="D858">
        <v>39</v>
      </c>
      <c r="E858" t="s">
        <v>4310</v>
      </c>
    </row>
    <row r="859" spans="1:5" x14ac:dyDescent="0.35">
      <c r="A859" t="s">
        <v>2067</v>
      </c>
      <c r="B859" t="str">
        <f t="shared" si="13"/>
        <v>Customer_859</v>
      </c>
      <c r="C859" t="s">
        <v>4306</v>
      </c>
      <c r="D859">
        <v>42</v>
      </c>
      <c r="E859" t="s">
        <v>4305</v>
      </c>
    </row>
    <row r="860" spans="1:5" x14ac:dyDescent="0.35">
      <c r="A860" t="s">
        <v>2068</v>
      </c>
      <c r="B860" t="str">
        <f t="shared" si="13"/>
        <v>Customer_860</v>
      </c>
      <c r="C860" t="s">
        <v>4304</v>
      </c>
      <c r="D860">
        <v>54</v>
      </c>
      <c r="E860" t="s">
        <v>4307</v>
      </c>
    </row>
    <row r="861" spans="1:5" x14ac:dyDescent="0.35">
      <c r="A861" t="s">
        <v>2069</v>
      </c>
      <c r="B861" t="str">
        <f t="shared" si="13"/>
        <v>Customer_861</v>
      </c>
      <c r="C861" t="s">
        <v>4304</v>
      </c>
      <c r="D861">
        <v>20</v>
      </c>
      <c r="E861" t="s">
        <v>4308</v>
      </c>
    </row>
    <row r="862" spans="1:5" x14ac:dyDescent="0.35">
      <c r="A862" t="s">
        <v>2070</v>
      </c>
      <c r="B862" t="str">
        <f t="shared" si="13"/>
        <v>Customer_862</v>
      </c>
      <c r="C862" t="s">
        <v>4306</v>
      </c>
      <c r="D862">
        <v>27</v>
      </c>
      <c r="E862" t="s">
        <v>4305</v>
      </c>
    </row>
    <row r="863" spans="1:5" x14ac:dyDescent="0.35">
      <c r="A863" t="s">
        <v>2071</v>
      </c>
      <c r="B863" t="str">
        <f t="shared" si="13"/>
        <v>Customer_863</v>
      </c>
      <c r="C863" t="s">
        <v>4304</v>
      </c>
      <c r="D863">
        <v>32</v>
      </c>
      <c r="E863" t="s">
        <v>4307</v>
      </c>
    </row>
    <row r="864" spans="1:5" x14ac:dyDescent="0.35">
      <c r="A864" t="s">
        <v>2072</v>
      </c>
      <c r="B864" t="str">
        <f t="shared" si="13"/>
        <v>Customer_864</v>
      </c>
      <c r="C864" t="s">
        <v>4306</v>
      </c>
      <c r="D864">
        <v>27</v>
      </c>
      <c r="E864" t="s">
        <v>4305</v>
      </c>
    </row>
    <row r="865" spans="1:5" x14ac:dyDescent="0.35">
      <c r="A865" t="s">
        <v>2073</v>
      </c>
      <c r="B865" t="str">
        <f t="shared" si="13"/>
        <v>Customer_865</v>
      </c>
      <c r="C865" t="s">
        <v>4306</v>
      </c>
      <c r="D865">
        <v>39</v>
      </c>
      <c r="E865" t="s">
        <v>4305</v>
      </c>
    </row>
    <row r="866" spans="1:5" x14ac:dyDescent="0.35">
      <c r="A866" t="s">
        <v>2074</v>
      </c>
      <c r="B866" t="str">
        <f t="shared" si="13"/>
        <v>Customer_866</v>
      </c>
      <c r="C866" t="s">
        <v>4304</v>
      </c>
      <c r="D866">
        <v>34</v>
      </c>
      <c r="E866" t="s">
        <v>4305</v>
      </c>
    </row>
    <row r="867" spans="1:5" x14ac:dyDescent="0.35">
      <c r="A867" t="s">
        <v>2075</v>
      </c>
      <c r="B867" t="str">
        <f t="shared" si="13"/>
        <v>Customer_867</v>
      </c>
      <c r="C867" t="s">
        <v>4306</v>
      </c>
      <c r="D867">
        <v>60</v>
      </c>
      <c r="E867" t="s">
        <v>4309</v>
      </c>
    </row>
    <row r="868" spans="1:5" x14ac:dyDescent="0.35">
      <c r="A868" t="s">
        <v>2076</v>
      </c>
      <c r="B868" t="str">
        <f t="shared" si="13"/>
        <v>Customer_868</v>
      </c>
      <c r="C868" t="s">
        <v>4306</v>
      </c>
      <c r="D868">
        <v>33</v>
      </c>
      <c r="E868" t="s">
        <v>4308</v>
      </c>
    </row>
    <row r="869" spans="1:5" x14ac:dyDescent="0.35">
      <c r="A869" t="s">
        <v>2077</v>
      </c>
      <c r="B869" t="str">
        <f t="shared" si="13"/>
        <v>Customer_869</v>
      </c>
      <c r="C869" t="s">
        <v>4304</v>
      </c>
      <c r="D869">
        <v>55</v>
      </c>
      <c r="E869" t="s">
        <v>4305</v>
      </c>
    </row>
    <row r="870" spans="1:5" x14ac:dyDescent="0.35">
      <c r="A870" t="s">
        <v>2078</v>
      </c>
      <c r="B870" t="str">
        <f t="shared" si="13"/>
        <v>Customer_870</v>
      </c>
      <c r="C870" t="s">
        <v>4304</v>
      </c>
      <c r="D870">
        <v>24</v>
      </c>
      <c r="E870" t="s">
        <v>4309</v>
      </c>
    </row>
    <row r="871" spans="1:5" x14ac:dyDescent="0.35">
      <c r="A871" t="s">
        <v>2079</v>
      </c>
      <c r="B871" t="str">
        <f t="shared" si="13"/>
        <v>Customer_871</v>
      </c>
      <c r="C871" t="s">
        <v>4306</v>
      </c>
      <c r="D871">
        <v>19</v>
      </c>
      <c r="E871" t="s">
        <v>4307</v>
      </c>
    </row>
    <row r="872" spans="1:5" x14ac:dyDescent="0.35">
      <c r="A872" t="s">
        <v>2080</v>
      </c>
      <c r="B872" t="str">
        <f t="shared" si="13"/>
        <v>Customer_872</v>
      </c>
      <c r="C872" t="s">
        <v>4306</v>
      </c>
      <c r="D872">
        <v>52</v>
      </c>
      <c r="E872" t="s">
        <v>4308</v>
      </c>
    </row>
    <row r="873" spans="1:5" x14ac:dyDescent="0.35">
      <c r="A873" t="s">
        <v>2081</v>
      </c>
      <c r="B873" t="str">
        <f t="shared" si="13"/>
        <v>Customer_873</v>
      </c>
      <c r="C873" t="s">
        <v>4304</v>
      </c>
      <c r="D873">
        <v>30</v>
      </c>
      <c r="E873" t="s">
        <v>4307</v>
      </c>
    </row>
    <row r="874" spans="1:5" x14ac:dyDescent="0.35">
      <c r="A874" t="s">
        <v>2082</v>
      </c>
      <c r="B874" t="str">
        <f t="shared" si="13"/>
        <v>Customer_874</v>
      </c>
      <c r="C874" t="s">
        <v>4304</v>
      </c>
      <c r="D874">
        <v>36</v>
      </c>
      <c r="E874" t="s">
        <v>4303</v>
      </c>
    </row>
    <row r="875" spans="1:5" x14ac:dyDescent="0.35">
      <c r="A875" t="s">
        <v>2083</v>
      </c>
      <c r="B875" t="str">
        <f t="shared" si="13"/>
        <v>Customer_875</v>
      </c>
      <c r="C875" t="s">
        <v>4306</v>
      </c>
      <c r="D875">
        <v>45</v>
      </c>
      <c r="E875" t="s">
        <v>4309</v>
      </c>
    </row>
    <row r="876" spans="1:5" x14ac:dyDescent="0.35">
      <c r="A876" t="s">
        <v>2084</v>
      </c>
      <c r="B876" t="str">
        <f t="shared" si="13"/>
        <v>Customer_876</v>
      </c>
      <c r="C876" t="s">
        <v>4304</v>
      </c>
      <c r="D876">
        <v>55</v>
      </c>
      <c r="E876" t="s">
        <v>4307</v>
      </c>
    </row>
    <row r="877" spans="1:5" x14ac:dyDescent="0.35">
      <c r="A877" t="s">
        <v>2085</v>
      </c>
      <c r="B877" t="str">
        <f t="shared" si="13"/>
        <v>Customer_877</v>
      </c>
      <c r="C877" t="s">
        <v>4306</v>
      </c>
      <c r="D877">
        <v>25</v>
      </c>
      <c r="E877" t="s">
        <v>4310</v>
      </c>
    </row>
    <row r="878" spans="1:5" x14ac:dyDescent="0.35">
      <c r="A878" t="s">
        <v>2086</v>
      </c>
      <c r="B878" t="str">
        <f t="shared" si="13"/>
        <v>Customer_878</v>
      </c>
      <c r="C878" t="s">
        <v>4304</v>
      </c>
      <c r="D878">
        <v>21</v>
      </c>
      <c r="E878" t="s">
        <v>4305</v>
      </c>
    </row>
    <row r="879" spans="1:5" x14ac:dyDescent="0.35">
      <c r="A879" t="s">
        <v>2087</v>
      </c>
      <c r="B879" t="str">
        <f t="shared" si="13"/>
        <v>Customer_879</v>
      </c>
      <c r="C879" t="s">
        <v>4306</v>
      </c>
      <c r="D879">
        <v>37</v>
      </c>
      <c r="E879" t="s">
        <v>4307</v>
      </c>
    </row>
    <row r="880" spans="1:5" x14ac:dyDescent="0.35">
      <c r="A880" t="s">
        <v>2088</v>
      </c>
      <c r="B880" t="str">
        <f t="shared" si="13"/>
        <v>Customer_880</v>
      </c>
      <c r="C880" t="s">
        <v>4304</v>
      </c>
      <c r="D880">
        <v>20</v>
      </c>
      <c r="E880" t="s">
        <v>4305</v>
      </c>
    </row>
    <row r="881" spans="1:5" x14ac:dyDescent="0.35">
      <c r="A881" t="s">
        <v>2089</v>
      </c>
      <c r="B881" t="str">
        <f t="shared" si="13"/>
        <v>Customer_881</v>
      </c>
      <c r="C881" t="s">
        <v>4306</v>
      </c>
      <c r="D881">
        <v>37</v>
      </c>
      <c r="E881" t="s">
        <v>4303</v>
      </c>
    </row>
    <row r="882" spans="1:5" x14ac:dyDescent="0.35">
      <c r="A882" t="s">
        <v>2090</v>
      </c>
      <c r="B882" t="str">
        <f t="shared" si="13"/>
        <v>Customer_882</v>
      </c>
      <c r="C882" t="s">
        <v>4304</v>
      </c>
      <c r="D882">
        <v>60</v>
      </c>
      <c r="E882" t="s">
        <v>4305</v>
      </c>
    </row>
    <row r="883" spans="1:5" x14ac:dyDescent="0.35">
      <c r="A883" t="s">
        <v>2091</v>
      </c>
      <c r="B883" t="str">
        <f t="shared" si="13"/>
        <v>Customer_883</v>
      </c>
      <c r="C883" t="s">
        <v>4306</v>
      </c>
      <c r="D883">
        <v>42</v>
      </c>
      <c r="E883" t="s">
        <v>4309</v>
      </c>
    </row>
    <row r="884" spans="1:5" x14ac:dyDescent="0.35">
      <c r="A884" t="s">
        <v>2092</v>
      </c>
      <c r="B884" t="str">
        <f t="shared" si="13"/>
        <v>Customer_884</v>
      </c>
      <c r="C884" t="s">
        <v>4304</v>
      </c>
      <c r="D884">
        <v>29</v>
      </c>
      <c r="E884" t="s">
        <v>4309</v>
      </c>
    </row>
    <row r="885" spans="1:5" x14ac:dyDescent="0.35">
      <c r="A885" t="s">
        <v>2093</v>
      </c>
      <c r="B885" t="str">
        <f t="shared" si="13"/>
        <v>Customer_885</v>
      </c>
      <c r="C885" t="s">
        <v>4306</v>
      </c>
      <c r="D885">
        <v>25</v>
      </c>
      <c r="E885" t="s">
        <v>4307</v>
      </c>
    </row>
    <row r="886" spans="1:5" x14ac:dyDescent="0.35">
      <c r="A886" t="s">
        <v>2094</v>
      </c>
      <c r="B886" t="str">
        <f t="shared" si="13"/>
        <v>Customer_886</v>
      </c>
      <c r="C886" t="s">
        <v>4304</v>
      </c>
      <c r="D886">
        <v>28</v>
      </c>
      <c r="E886" t="s">
        <v>4309</v>
      </c>
    </row>
    <row r="887" spans="1:5" x14ac:dyDescent="0.35">
      <c r="A887" t="s">
        <v>2095</v>
      </c>
      <c r="B887" t="str">
        <f t="shared" si="13"/>
        <v>Customer_887</v>
      </c>
      <c r="C887" t="s">
        <v>4304</v>
      </c>
      <c r="D887">
        <v>24</v>
      </c>
      <c r="E887" t="s">
        <v>4310</v>
      </c>
    </row>
    <row r="888" spans="1:5" x14ac:dyDescent="0.35">
      <c r="A888" t="s">
        <v>2096</v>
      </c>
      <c r="B888" t="str">
        <f t="shared" si="13"/>
        <v>Customer_888</v>
      </c>
      <c r="C888" t="s">
        <v>4306</v>
      </c>
      <c r="D888">
        <v>31</v>
      </c>
      <c r="E888" t="s">
        <v>4308</v>
      </c>
    </row>
    <row r="889" spans="1:5" x14ac:dyDescent="0.35">
      <c r="A889" t="s">
        <v>2097</v>
      </c>
      <c r="B889" t="str">
        <f t="shared" si="13"/>
        <v>Customer_889</v>
      </c>
      <c r="C889" t="s">
        <v>4304</v>
      </c>
      <c r="D889">
        <v>27</v>
      </c>
      <c r="E889" t="s">
        <v>4310</v>
      </c>
    </row>
    <row r="890" spans="1:5" x14ac:dyDescent="0.35">
      <c r="A890" t="s">
        <v>2098</v>
      </c>
      <c r="B890" t="str">
        <f t="shared" si="13"/>
        <v>Customer_890</v>
      </c>
      <c r="C890" t="s">
        <v>4306</v>
      </c>
      <c r="D890">
        <v>32</v>
      </c>
      <c r="E890" t="s">
        <v>4305</v>
      </c>
    </row>
    <row r="891" spans="1:5" x14ac:dyDescent="0.35">
      <c r="A891" t="s">
        <v>2099</v>
      </c>
      <c r="B891" t="str">
        <f t="shared" si="13"/>
        <v>Customer_891</v>
      </c>
      <c r="C891" t="s">
        <v>4306</v>
      </c>
      <c r="D891">
        <v>55</v>
      </c>
      <c r="E891" t="s">
        <v>4305</v>
      </c>
    </row>
    <row r="892" spans="1:5" x14ac:dyDescent="0.35">
      <c r="A892" t="s">
        <v>2100</v>
      </c>
      <c r="B892" t="str">
        <f t="shared" si="13"/>
        <v>Customer_892</v>
      </c>
      <c r="C892" t="s">
        <v>4304</v>
      </c>
      <c r="D892">
        <v>38</v>
      </c>
      <c r="E892" t="s">
        <v>4307</v>
      </c>
    </row>
    <row r="893" spans="1:5" x14ac:dyDescent="0.35">
      <c r="A893" t="s">
        <v>2101</v>
      </c>
      <c r="B893" t="str">
        <f t="shared" si="13"/>
        <v>Customer_893</v>
      </c>
      <c r="C893" t="s">
        <v>4304</v>
      </c>
      <c r="D893">
        <v>52</v>
      </c>
      <c r="E893" t="s">
        <v>4309</v>
      </c>
    </row>
    <row r="894" spans="1:5" x14ac:dyDescent="0.35">
      <c r="A894" t="s">
        <v>2102</v>
      </c>
      <c r="B894" t="str">
        <f t="shared" si="13"/>
        <v>Customer_894</v>
      </c>
      <c r="C894" t="s">
        <v>4304</v>
      </c>
      <c r="D894">
        <v>31</v>
      </c>
      <c r="E894" t="s">
        <v>4305</v>
      </c>
    </row>
    <row r="895" spans="1:5" x14ac:dyDescent="0.35">
      <c r="A895" t="s">
        <v>2103</v>
      </c>
      <c r="B895" t="str">
        <f t="shared" si="13"/>
        <v>Customer_895</v>
      </c>
      <c r="C895" t="s">
        <v>4306</v>
      </c>
      <c r="D895">
        <v>46</v>
      </c>
      <c r="E895" t="s">
        <v>4309</v>
      </c>
    </row>
    <row r="896" spans="1:5" x14ac:dyDescent="0.35">
      <c r="A896" t="s">
        <v>2104</v>
      </c>
      <c r="B896" t="str">
        <f t="shared" si="13"/>
        <v>Customer_896</v>
      </c>
      <c r="C896" t="s">
        <v>4306</v>
      </c>
      <c r="D896">
        <v>37</v>
      </c>
      <c r="E896" t="s">
        <v>4310</v>
      </c>
    </row>
    <row r="897" spans="1:5" x14ac:dyDescent="0.35">
      <c r="A897" t="s">
        <v>2105</v>
      </c>
      <c r="B897" t="str">
        <f t="shared" si="13"/>
        <v>Customer_897</v>
      </c>
      <c r="C897" t="s">
        <v>4304</v>
      </c>
      <c r="D897">
        <v>28</v>
      </c>
      <c r="E897" t="s">
        <v>4310</v>
      </c>
    </row>
    <row r="898" spans="1:5" x14ac:dyDescent="0.35">
      <c r="A898" t="s">
        <v>2106</v>
      </c>
      <c r="B898" t="str">
        <f t="shared" ref="B898:B961" si="14">"Customer_" &amp; ROW()</f>
        <v>Customer_898</v>
      </c>
      <c r="C898" t="s">
        <v>4306</v>
      </c>
      <c r="D898">
        <v>37</v>
      </c>
      <c r="E898" t="s">
        <v>4308</v>
      </c>
    </row>
    <row r="899" spans="1:5" x14ac:dyDescent="0.35">
      <c r="A899" t="s">
        <v>2107</v>
      </c>
      <c r="B899" t="str">
        <f t="shared" si="14"/>
        <v>Customer_899</v>
      </c>
      <c r="C899" t="s">
        <v>4304</v>
      </c>
      <c r="D899">
        <v>33</v>
      </c>
      <c r="E899" t="s">
        <v>4305</v>
      </c>
    </row>
    <row r="900" spans="1:5" x14ac:dyDescent="0.35">
      <c r="A900" t="s">
        <v>2108</v>
      </c>
      <c r="B900" t="str">
        <f t="shared" si="14"/>
        <v>Customer_900</v>
      </c>
      <c r="C900" t="s">
        <v>4304</v>
      </c>
      <c r="D900">
        <v>27</v>
      </c>
      <c r="E900" t="s">
        <v>4307</v>
      </c>
    </row>
    <row r="901" spans="1:5" x14ac:dyDescent="0.35">
      <c r="A901" t="s">
        <v>2109</v>
      </c>
      <c r="B901" t="str">
        <f t="shared" si="14"/>
        <v>Customer_901</v>
      </c>
      <c r="C901" t="s">
        <v>4306</v>
      </c>
      <c r="D901">
        <v>44</v>
      </c>
      <c r="E901" t="s">
        <v>4309</v>
      </c>
    </row>
    <row r="902" spans="1:5" x14ac:dyDescent="0.35">
      <c r="A902" t="s">
        <v>2110</v>
      </c>
      <c r="B902" t="str">
        <f t="shared" si="14"/>
        <v>Customer_902</v>
      </c>
      <c r="C902" t="s">
        <v>4306</v>
      </c>
      <c r="D902">
        <v>54</v>
      </c>
      <c r="E902" t="s">
        <v>4303</v>
      </c>
    </row>
    <row r="903" spans="1:5" x14ac:dyDescent="0.35">
      <c r="A903" t="s">
        <v>2111</v>
      </c>
      <c r="B903" t="str">
        <f t="shared" si="14"/>
        <v>Customer_903</v>
      </c>
      <c r="C903" t="s">
        <v>4304</v>
      </c>
      <c r="D903">
        <v>44</v>
      </c>
      <c r="E903" t="s">
        <v>4307</v>
      </c>
    </row>
    <row r="904" spans="1:5" x14ac:dyDescent="0.35">
      <c r="A904" t="s">
        <v>2112</v>
      </c>
      <c r="B904" t="str">
        <f t="shared" si="14"/>
        <v>Customer_904</v>
      </c>
      <c r="C904" t="s">
        <v>4306</v>
      </c>
      <c r="D904">
        <v>21</v>
      </c>
      <c r="E904" t="s">
        <v>4305</v>
      </c>
    </row>
    <row r="905" spans="1:5" x14ac:dyDescent="0.35">
      <c r="A905" t="s">
        <v>2113</v>
      </c>
      <c r="B905" t="str">
        <f t="shared" si="14"/>
        <v>Customer_905</v>
      </c>
      <c r="C905" t="s">
        <v>4306</v>
      </c>
      <c r="D905">
        <v>27</v>
      </c>
      <c r="E905" t="s">
        <v>4310</v>
      </c>
    </row>
    <row r="906" spans="1:5" x14ac:dyDescent="0.35">
      <c r="A906" t="s">
        <v>2114</v>
      </c>
      <c r="B906" t="str">
        <f t="shared" si="14"/>
        <v>Customer_906</v>
      </c>
      <c r="C906" t="s">
        <v>4306</v>
      </c>
      <c r="D906">
        <v>60</v>
      </c>
      <c r="E906" t="s">
        <v>4303</v>
      </c>
    </row>
    <row r="907" spans="1:5" x14ac:dyDescent="0.35">
      <c r="A907" t="s">
        <v>2115</v>
      </c>
      <c r="B907" t="str">
        <f t="shared" si="14"/>
        <v>Customer_907</v>
      </c>
      <c r="C907" t="s">
        <v>4304</v>
      </c>
      <c r="D907">
        <v>39</v>
      </c>
      <c r="E907" t="s">
        <v>4310</v>
      </c>
    </row>
    <row r="908" spans="1:5" x14ac:dyDescent="0.35">
      <c r="A908" t="s">
        <v>2116</v>
      </c>
      <c r="B908" t="str">
        <f t="shared" si="14"/>
        <v>Customer_908</v>
      </c>
      <c r="C908" t="s">
        <v>4304</v>
      </c>
      <c r="D908">
        <v>47</v>
      </c>
      <c r="E908" t="s">
        <v>4303</v>
      </c>
    </row>
    <row r="909" spans="1:5" x14ac:dyDescent="0.35">
      <c r="A909" t="s">
        <v>2117</v>
      </c>
      <c r="B909" t="str">
        <f t="shared" si="14"/>
        <v>Customer_909</v>
      </c>
      <c r="C909" t="s">
        <v>4304</v>
      </c>
      <c r="D909">
        <v>30</v>
      </c>
      <c r="E909" t="s">
        <v>4309</v>
      </c>
    </row>
    <row r="910" spans="1:5" x14ac:dyDescent="0.35">
      <c r="A910" t="s">
        <v>2118</v>
      </c>
      <c r="B910" t="str">
        <f t="shared" si="14"/>
        <v>Customer_910</v>
      </c>
      <c r="C910" t="s">
        <v>4306</v>
      </c>
      <c r="D910">
        <v>56</v>
      </c>
      <c r="E910" t="s">
        <v>4308</v>
      </c>
    </row>
    <row r="911" spans="1:5" x14ac:dyDescent="0.35">
      <c r="A911" t="s">
        <v>2119</v>
      </c>
      <c r="B911" t="str">
        <f t="shared" si="14"/>
        <v>Customer_911</v>
      </c>
      <c r="C911" t="s">
        <v>4304</v>
      </c>
      <c r="D911">
        <v>39</v>
      </c>
      <c r="E911" t="s">
        <v>4307</v>
      </c>
    </row>
    <row r="912" spans="1:5" x14ac:dyDescent="0.35">
      <c r="A912" t="s">
        <v>2120</v>
      </c>
      <c r="B912" t="str">
        <f t="shared" si="14"/>
        <v>Customer_912</v>
      </c>
      <c r="C912" t="s">
        <v>4306</v>
      </c>
      <c r="D912">
        <v>19</v>
      </c>
      <c r="E912" t="s">
        <v>4303</v>
      </c>
    </row>
    <row r="913" spans="1:5" x14ac:dyDescent="0.35">
      <c r="A913" t="s">
        <v>2121</v>
      </c>
      <c r="B913" t="str">
        <f t="shared" si="14"/>
        <v>Customer_913</v>
      </c>
      <c r="C913" t="s">
        <v>4304</v>
      </c>
      <c r="D913">
        <v>27</v>
      </c>
      <c r="E913" t="s">
        <v>4305</v>
      </c>
    </row>
    <row r="914" spans="1:5" x14ac:dyDescent="0.35">
      <c r="A914" t="s">
        <v>2122</v>
      </c>
      <c r="B914" t="str">
        <f t="shared" si="14"/>
        <v>Customer_914</v>
      </c>
      <c r="C914" t="s">
        <v>4304</v>
      </c>
      <c r="D914">
        <v>39</v>
      </c>
      <c r="E914" t="s">
        <v>4307</v>
      </c>
    </row>
    <row r="915" spans="1:5" x14ac:dyDescent="0.35">
      <c r="A915" t="s">
        <v>2123</v>
      </c>
      <c r="B915" t="str">
        <f t="shared" si="14"/>
        <v>Customer_915</v>
      </c>
      <c r="C915" t="s">
        <v>4306</v>
      </c>
      <c r="D915">
        <v>31</v>
      </c>
      <c r="E915" t="s">
        <v>4307</v>
      </c>
    </row>
    <row r="916" spans="1:5" x14ac:dyDescent="0.35">
      <c r="A916" t="s">
        <v>2124</v>
      </c>
      <c r="B916" t="str">
        <f t="shared" si="14"/>
        <v>Customer_916</v>
      </c>
      <c r="C916" t="s">
        <v>4304</v>
      </c>
      <c r="D916">
        <v>39</v>
      </c>
      <c r="E916" t="s">
        <v>4308</v>
      </c>
    </row>
    <row r="917" spans="1:5" x14ac:dyDescent="0.35">
      <c r="A917" t="s">
        <v>2125</v>
      </c>
      <c r="B917" t="str">
        <f t="shared" si="14"/>
        <v>Customer_917</v>
      </c>
      <c r="C917" t="s">
        <v>4304</v>
      </c>
      <c r="D917">
        <v>26</v>
      </c>
      <c r="E917" t="s">
        <v>4309</v>
      </c>
    </row>
    <row r="918" spans="1:5" x14ac:dyDescent="0.35">
      <c r="A918" t="s">
        <v>2126</v>
      </c>
      <c r="B918" t="str">
        <f t="shared" si="14"/>
        <v>Customer_918</v>
      </c>
      <c r="C918" t="s">
        <v>4306</v>
      </c>
      <c r="D918">
        <v>56</v>
      </c>
      <c r="E918" t="s">
        <v>4309</v>
      </c>
    </row>
    <row r="919" spans="1:5" x14ac:dyDescent="0.35">
      <c r="A919" t="s">
        <v>2127</v>
      </c>
      <c r="B919" t="str">
        <f t="shared" si="14"/>
        <v>Customer_919</v>
      </c>
      <c r="C919" t="s">
        <v>4306</v>
      </c>
      <c r="D919">
        <v>58</v>
      </c>
      <c r="E919" t="s">
        <v>4307</v>
      </c>
    </row>
    <row r="920" spans="1:5" x14ac:dyDescent="0.35">
      <c r="A920" t="s">
        <v>2128</v>
      </c>
      <c r="B920" t="str">
        <f t="shared" si="14"/>
        <v>Customer_920</v>
      </c>
      <c r="C920" t="s">
        <v>4306</v>
      </c>
      <c r="D920">
        <v>27</v>
      </c>
      <c r="E920" t="s">
        <v>4305</v>
      </c>
    </row>
    <row r="921" spans="1:5" x14ac:dyDescent="0.35">
      <c r="A921" t="s">
        <v>2129</v>
      </c>
      <c r="B921" t="str">
        <f t="shared" si="14"/>
        <v>Customer_921</v>
      </c>
      <c r="C921" t="s">
        <v>4304</v>
      </c>
      <c r="D921">
        <v>30</v>
      </c>
      <c r="E921" t="s">
        <v>4309</v>
      </c>
    </row>
    <row r="922" spans="1:5" x14ac:dyDescent="0.35">
      <c r="A922" t="s">
        <v>2130</v>
      </c>
      <c r="B922" t="str">
        <f t="shared" si="14"/>
        <v>Customer_922</v>
      </c>
      <c r="C922" t="s">
        <v>4306</v>
      </c>
      <c r="D922">
        <v>25</v>
      </c>
      <c r="E922" t="s">
        <v>4309</v>
      </c>
    </row>
    <row r="923" spans="1:5" x14ac:dyDescent="0.35">
      <c r="A923" t="s">
        <v>2131</v>
      </c>
      <c r="B923" t="str">
        <f t="shared" si="14"/>
        <v>Customer_923</v>
      </c>
      <c r="C923" t="s">
        <v>4306</v>
      </c>
      <c r="D923">
        <v>20</v>
      </c>
      <c r="E923" t="s">
        <v>4308</v>
      </c>
    </row>
    <row r="924" spans="1:5" x14ac:dyDescent="0.35">
      <c r="A924" t="s">
        <v>2132</v>
      </c>
      <c r="B924" t="str">
        <f t="shared" si="14"/>
        <v>Customer_924</v>
      </c>
      <c r="C924" t="s">
        <v>4306</v>
      </c>
      <c r="D924">
        <v>36</v>
      </c>
      <c r="E924" t="s">
        <v>4303</v>
      </c>
    </row>
    <row r="925" spans="1:5" x14ac:dyDescent="0.35">
      <c r="A925" t="s">
        <v>2133</v>
      </c>
      <c r="B925" t="str">
        <f t="shared" si="14"/>
        <v>Customer_925</v>
      </c>
      <c r="C925" t="s">
        <v>4304</v>
      </c>
      <c r="D925">
        <v>58</v>
      </c>
      <c r="E925" t="s">
        <v>4303</v>
      </c>
    </row>
    <row r="926" spans="1:5" x14ac:dyDescent="0.35">
      <c r="A926" t="s">
        <v>2134</v>
      </c>
      <c r="B926" t="str">
        <f t="shared" si="14"/>
        <v>Customer_926</v>
      </c>
      <c r="C926" t="s">
        <v>4304</v>
      </c>
      <c r="D926">
        <v>49</v>
      </c>
      <c r="E926" t="s">
        <v>4307</v>
      </c>
    </row>
    <row r="927" spans="1:5" x14ac:dyDescent="0.35">
      <c r="A927" t="s">
        <v>2135</v>
      </c>
      <c r="B927" t="str">
        <f t="shared" si="14"/>
        <v>Customer_927</v>
      </c>
      <c r="C927" t="s">
        <v>4306</v>
      </c>
      <c r="D927">
        <v>43</v>
      </c>
      <c r="E927" t="s">
        <v>4303</v>
      </c>
    </row>
    <row r="928" spans="1:5" x14ac:dyDescent="0.35">
      <c r="A928" t="s">
        <v>2136</v>
      </c>
      <c r="B928" t="str">
        <f t="shared" si="14"/>
        <v>Customer_928</v>
      </c>
      <c r="C928" t="s">
        <v>4306</v>
      </c>
      <c r="D928">
        <v>32</v>
      </c>
      <c r="E928" t="s">
        <v>4310</v>
      </c>
    </row>
    <row r="929" spans="1:5" x14ac:dyDescent="0.35">
      <c r="A929" t="s">
        <v>2137</v>
      </c>
      <c r="B929" t="str">
        <f t="shared" si="14"/>
        <v>Customer_929</v>
      </c>
      <c r="C929" t="s">
        <v>4304</v>
      </c>
      <c r="D929">
        <v>42</v>
      </c>
      <c r="E929" t="s">
        <v>4305</v>
      </c>
    </row>
    <row r="930" spans="1:5" x14ac:dyDescent="0.35">
      <c r="A930" t="s">
        <v>2138</v>
      </c>
      <c r="B930" t="str">
        <f t="shared" si="14"/>
        <v>Customer_930</v>
      </c>
      <c r="C930" t="s">
        <v>4306</v>
      </c>
      <c r="D930">
        <v>48</v>
      </c>
      <c r="E930" t="s">
        <v>4307</v>
      </c>
    </row>
    <row r="931" spans="1:5" x14ac:dyDescent="0.35">
      <c r="A931" t="s">
        <v>2139</v>
      </c>
      <c r="B931" t="str">
        <f t="shared" si="14"/>
        <v>Customer_931</v>
      </c>
      <c r="C931" t="s">
        <v>4306</v>
      </c>
      <c r="D931">
        <v>57</v>
      </c>
      <c r="E931" t="s">
        <v>4305</v>
      </c>
    </row>
    <row r="932" spans="1:5" x14ac:dyDescent="0.35">
      <c r="A932" t="s">
        <v>2140</v>
      </c>
      <c r="B932" t="str">
        <f t="shared" si="14"/>
        <v>Customer_932</v>
      </c>
      <c r="C932" t="s">
        <v>4304</v>
      </c>
      <c r="D932">
        <v>44</v>
      </c>
      <c r="E932" t="s">
        <v>4308</v>
      </c>
    </row>
    <row r="933" spans="1:5" x14ac:dyDescent="0.35">
      <c r="A933" t="s">
        <v>2141</v>
      </c>
      <c r="B933" t="str">
        <f t="shared" si="14"/>
        <v>Customer_933</v>
      </c>
      <c r="C933" t="s">
        <v>4306</v>
      </c>
      <c r="D933">
        <v>21</v>
      </c>
      <c r="E933" t="s">
        <v>4310</v>
      </c>
    </row>
    <row r="934" spans="1:5" x14ac:dyDescent="0.35">
      <c r="A934" t="s">
        <v>2142</v>
      </c>
      <c r="B934" t="str">
        <f t="shared" si="14"/>
        <v>Customer_934</v>
      </c>
      <c r="C934" t="s">
        <v>4306</v>
      </c>
      <c r="D934">
        <v>23</v>
      </c>
      <c r="E934" t="s">
        <v>4305</v>
      </c>
    </row>
    <row r="935" spans="1:5" x14ac:dyDescent="0.35">
      <c r="A935" t="s">
        <v>2143</v>
      </c>
      <c r="B935" t="str">
        <f t="shared" si="14"/>
        <v>Customer_935</v>
      </c>
      <c r="C935" t="s">
        <v>4304</v>
      </c>
      <c r="D935">
        <v>58</v>
      </c>
      <c r="E935" t="s">
        <v>4308</v>
      </c>
    </row>
    <row r="936" spans="1:5" x14ac:dyDescent="0.35">
      <c r="A936" t="s">
        <v>2144</v>
      </c>
      <c r="B936" t="str">
        <f t="shared" si="14"/>
        <v>Customer_936</v>
      </c>
      <c r="C936" t="s">
        <v>4306</v>
      </c>
      <c r="D936">
        <v>36</v>
      </c>
      <c r="E936" t="s">
        <v>4303</v>
      </c>
    </row>
    <row r="937" spans="1:5" x14ac:dyDescent="0.35">
      <c r="A937" t="s">
        <v>2145</v>
      </c>
      <c r="B937" t="str">
        <f t="shared" si="14"/>
        <v>Customer_937</v>
      </c>
      <c r="C937" t="s">
        <v>4304</v>
      </c>
      <c r="D937">
        <v>50</v>
      </c>
      <c r="E937" t="s">
        <v>4307</v>
      </c>
    </row>
    <row r="938" spans="1:5" x14ac:dyDescent="0.35">
      <c r="A938" t="s">
        <v>2146</v>
      </c>
      <c r="B938" t="str">
        <f t="shared" si="14"/>
        <v>Customer_938</v>
      </c>
      <c r="C938" t="s">
        <v>4304</v>
      </c>
      <c r="D938">
        <v>45</v>
      </c>
      <c r="E938" t="s">
        <v>4310</v>
      </c>
    </row>
    <row r="939" spans="1:5" x14ac:dyDescent="0.35">
      <c r="A939" t="s">
        <v>2147</v>
      </c>
      <c r="B939" t="str">
        <f t="shared" si="14"/>
        <v>Customer_939</v>
      </c>
      <c r="C939" t="s">
        <v>4304</v>
      </c>
      <c r="D939">
        <v>43</v>
      </c>
      <c r="E939" t="s">
        <v>4305</v>
      </c>
    </row>
    <row r="940" spans="1:5" x14ac:dyDescent="0.35">
      <c r="A940" t="s">
        <v>2148</v>
      </c>
      <c r="B940" t="str">
        <f t="shared" si="14"/>
        <v>Customer_940</v>
      </c>
      <c r="C940" t="s">
        <v>4304</v>
      </c>
      <c r="D940">
        <v>21</v>
      </c>
      <c r="E940" t="s">
        <v>4307</v>
      </c>
    </row>
    <row r="941" spans="1:5" x14ac:dyDescent="0.35">
      <c r="A941" t="s">
        <v>2149</v>
      </c>
      <c r="B941" t="str">
        <f t="shared" si="14"/>
        <v>Customer_941</v>
      </c>
      <c r="C941" t="s">
        <v>4304</v>
      </c>
      <c r="D941">
        <v>54</v>
      </c>
      <c r="E941" t="s">
        <v>4309</v>
      </c>
    </row>
    <row r="942" spans="1:5" x14ac:dyDescent="0.35">
      <c r="A942" t="s">
        <v>2150</v>
      </c>
      <c r="B942" t="str">
        <f t="shared" si="14"/>
        <v>Customer_942</v>
      </c>
      <c r="C942" t="s">
        <v>4306</v>
      </c>
      <c r="D942">
        <v>33</v>
      </c>
      <c r="E942" t="s">
        <v>4305</v>
      </c>
    </row>
    <row r="943" spans="1:5" x14ac:dyDescent="0.35">
      <c r="A943" t="s">
        <v>1653</v>
      </c>
      <c r="B943" t="str">
        <f t="shared" si="14"/>
        <v>Customer_943</v>
      </c>
      <c r="C943" t="s">
        <v>4304</v>
      </c>
      <c r="D943">
        <v>55</v>
      </c>
      <c r="E943" t="s">
        <v>4307</v>
      </c>
    </row>
    <row r="944" spans="1:5" x14ac:dyDescent="0.35">
      <c r="A944" t="s">
        <v>2151</v>
      </c>
      <c r="B944" t="str">
        <f t="shared" si="14"/>
        <v>Customer_944</v>
      </c>
      <c r="C944" t="s">
        <v>4304</v>
      </c>
      <c r="D944">
        <v>36</v>
      </c>
      <c r="E944" t="s">
        <v>4305</v>
      </c>
    </row>
    <row r="945" spans="1:5" x14ac:dyDescent="0.35">
      <c r="A945" t="s">
        <v>2152</v>
      </c>
      <c r="B945" t="str">
        <f t="shared" si="14"/>
        <v>Customer_945</v>
      </c>
      <c r="C945" t="s">
        <v>4306</v>
      </c>
      <c r="D945">
        <v>50</v>
      </c>
      <c r="E945" t="s">
        <v>4307</v>
      </c>
    </row>
    <row r="946" spans="1:5" x14ac:dyDescent="0.35">
      <c r="A946" t="s">
        <v>2153</v>
      </c>
      <c r="B946" t="str">
        <f t="shared" si="14"/>
        <v>Customer_946</v>
      </c>
      <c r="C946" t="s">
        <v>4306</v>
      </c>
      <c r="D946">
        <v>35</v>
      </c>
      <c r="E946" t="s">
        <v>4305</v>
      </c>
    </row>
    <row r="947" spans="1:5" x14ac:dyDescent="0.35">
      <c r="A947" t="s">
        <v>2154</v>
      </c>
      <c r="B947" t="str">
        <f t="shared" si="14"/>
        <v>Customer_947</v>
      </c>
      <c r="C947" t="s">
        <v>4304</v>
      </c>
      <c r="D947">
        <v>53</v>
      </c>
      <c r="E947" t="s">
        <v>4309</v>
      </c>
    </row>
    <row r="948" spans="1:5" x14ac:dyDescent="0.35">
      <c r="A948" t="s">
        <v>2155</v>
      </c>
      <c r="B948" t="str">
        <f t="shared" si="14"/>
        <v>Customer_948</v>
      </c>
      <c r="C948" t="s">
        <v>4306</v>
      </c>
      <c r="D948">
        <v>21</v>
      </c>
      <c r="E948" t="s">
        <v>4303</v>
      </c>
    </row>
    <row r="949" spans="1:5" x14ac:dyDescent="0.35">
      <c r="A949" t="s">
        <v>2156</v>
      </c>
      <c r="B949" t="str">
        <f t="shared" si="14"/>
        <v>Customer_949</v>
      </c>
      <c r="C949" t="s">
        <v>4306</v>
      </c>
      <c r="D949">
        <v>20</v>
      </c>
      <c r="E949" t="s">
        <v>4309</v>
      </c>
    </row>
    <row r="950" spans="1:5" x14ac:dyDescent="0.35">
      <c r="A950" t="s">
        <v>1659</v>
      </c>
      <c r="B950" t="str">
        <f t="shared" si="14"/>
        <v>Customer_950</v>
      </c>
      <c r="C950" t="s">
        <v>4306</v>
      </c>
      <c r="D950">
        <v>27</v>
      </c>
      <c r="E950" t="s">
        <v>4303</v>
      </c>
    </row>
    <row r="951" spans="1:5" x14ac:dyDescent="0.35">
      <c r="A951" t="s">
        <v>2157</v>
      </c>
      <c r="B951" t="str">
        <f t="shared" si="14"/>
        <v>Customer_951</v>
      </c>
      <c r="C951" t="s">
        <v>4306</v>
      </c>
      <c r="D951">
        <v>33</v>
      </c>
      <c r="E951" t="s">
        <v>4305</v>
      </c>
    </row>
    <row r="952" spans="1:5" x14ac:dyDescent="0.35">
      <c r="A952" t="s">
        <v>2158</v>
      </c>
      <c r="B952" t="str">
        <f t="shared" si="14"/>
        <v>Customer_952</v>
      </c>
      <c r="C952" t="s">
        <v>4304</v>
      </c>
      <c r="D952">
        <v>53</v>
      </c>
      <c r="E952" t="s">
        <v>4309</v>
      </c>
    </row>
    <row r="953" spans="1:5" x14ac:dyDescent="0.35">
      <c r="A953" t="s">
        <v>2159</v>
      </c>
      <c r="B953" t="str">
        <f t="shared" si="14"/>
        <v>Customer_953</v>
      </c>
      <c r="C953" t="s">
        <v>4306</v>
      </c>
      <c r="D953">
        <v>55</v>
      </c>
      <c r="E953" t="s">
        <v>4309</v>
      </c>
    </row>
    <row r="954" spans="1:5" x14ac:dyDescent="0.35">
      <c r="A954" t="s">
        <v>2160</v>
      </c>
      <c r="B954" t="str">
        <f t="shared" si="14"/>
        <v>Customer_954</v>
      </c>
      <c r="C954" t="s">
        <v>4304</v>
      </c>
      <c r="D954">
        <v>57</v>
      </c>
      <c r="E954" t="s">
        <v>4307</v>
      </c>
    </row>
    <row r="955" spans="1:5" x14ac:dyDescent="0.35">
      <c r="A955" t="s">
        <v>2161</v>
      </c>
      <c r="B955" t="str">
        <f t="shared" si="14"/>
        <v>Customer_955</v>
      </c>
      <c r="C955" t="s">
        <v>4306</v>
      </c>
      <c r="D955">
        <v>31</v>
      </c>
      <c r="E955" t="s">
        <v>4308</v>
      </c>
    </row>
    <row r="956" spans="1:5" x14ac:dyDescent="0.35">
      <c r="A956" t="s">
        <v>2162</v>
      </c>
      <c r="B956" t="str">
        <f t="shared" si="14"/>
        <v>Customer_956</v>
      </c>
      <c r="C956" t="s">
        <v>4306</v>
      </c>
      <c r="D956">
        <v>56</v>
      </c>
      <c r="E956" t="s">
        <v>4303</v>
      </c>
    </row>
    <row r="957" spans="1:5" x14ac:dyDescent="0.35">
      <c r="A957" t="s">
        <v>2163</v>
      </c>
      <c r="B957" t="str">
        <f t="shared" si="14"/>
        <v>Customer_957</v>
      </c>
      <c r="C957" t="s">
        <v>4304</v>
      </c>
      <c r="D957">
        <v>55</v>
      </c>
      <c r="E957" t="s">
        <v>4310</v>
      </c>
    </row>
    <row r="958" spans="1:5" x14ac:dyDescent="0.35">
      <c r="A958" t="s">
        <v>1995</v>
      </c>
      <c r="B958" t="str">
        <f t="shared" si="14"/>
        <v>Customer_958</v>
      </c>
      <c r="C958" t="s">
        <v>4306</v>
      </c>
      <c r="D958">
        <v>60</v>
      </c>
      <c r="E958" t="s">
        <v>4309</v>
      </c>
    </row>
    <row r="959" spans="1:5" x14ac:dyDescent="0.35">
      <c r="A959" t="s">
        <v>2164</v>
      </c>
      <c r="B959" t="str">
        <f t="shared" si="14"/>
        <v>Customer_959</v>
      </c>
      <c r="C959" t="s">
        <v>4306</v>
      </c>
      <c r="D959">
        <v>36</v>
      </c>
      <c r="E959" t="s">
        <v>4309</v>
      </c>
    </row>
    <row r="960" spans="1:5" x14ac:dyDescent="0.35">
      <c r="A960" t="s">
        <v>2165</v>
      </c>
      <c r="B960" t="str">
        <f t="shared" si="14"/>
        <v>Customer_960</v>
      </c>
      <c r="C960" t="s">
        <v>4306</v>
      </c>
      <c r="D960">
        <v>21</v>
      </c>
      <c r="E960" t="s">
        <v>4303</v>
      </c>
    </row>
    <row r="961" spans="1:5" x14ac:dyDescent="0.35">
      <c r="A961" t="s">
        <v>2166</v>
      </c>
      <c r="B961" t="str">
        <f t="shared" si="14"/>
        <v>Customer_961</v>
      </c>
      <c r="C961" t="s">
        <v>4304</v>
      </c>
      <c r="D961">
        <v>19</v>
      </c>
      <c r="E961" t="s">
        <v>4308</v>
      </c>
    </row>
    <row r="962" spans="1:5" x14ac:dyDescent="0.35">
      <c r="A962" t="s">
        <v>2167</v>
      </c>
      <c r="B962" t="str">
        <f t="shared" ref="B962:B1025" si="15">"Customer_" &amp; ROW()</f>
        <v>Customer_962</v>
      </c>
      <c r="C962" t="s">
        <v>4306</v>
      </c>
      <c r="D962">
        <v>22</v>
      </c>
      <c r="E962" t="s">
        <v>4308</v>
      </c>
    </row>
    <row r="963" spans="1:5" x14ac:dyDescent="0.35">
      <c r="A963" t="s">
        <v>2168</v>
      </c>
      <c r="B963" t="str">
        <f t="shared" si="15"/>
        <v>Customer_963</v>
      </c>
      <c r="C963" t="s">
        <v>4306</v>
      </c>
      <c r="D963">
        <v>42</v>
      </c>
      <c r="E963" t="s">
        <v>4308</v>
      </c>
    </row>
    <row r="964" spans="1:5" x14ac:dyDescent="0.35">
      <c r="A964" t="s">
        <v>2169</v>
      </c>
      <c r="B964" t="str">
        <f t="shared" si="15"/>
        <v>Customer_964</v>
      </c>
      <c r="C964" t="s">
        <v>4304</v>
      </c>
      <c r="D964">
        <v>32</v>
      </c>
      <c r="E964" t="s">
        <v>4303</v>
      </c>
    </row>
    <row r="965" spans="1:5" x14ac:dyDescent="0.35">
      <c r="A965" t="s">
        <v>2170</v>
      </c>
      <c r="B965" t="str">
        <f t="shared" si="15"/>
        <v>Customer_965</v>
      </c>
      <c r="C965" t="s">
        <v>4306</v>
      </c>
      <c r="D965">
        <v>60</v>
      </c>
      <c r="E965" t="s">
        <v>4308</v>
      </c>
    </row>
    <row r="966" spans="1:5" x14ac:dyDescent="0.35">
      <c r="A966" t="s">
        <v>2171</v>
      </c>
      <c r="B966" t="str">
        <f t="shared" si="15"/>
        <v>Customer_966</v>
      </c>
      <c r="C966" t="s">
        <v>4306</v>
      </c>
      <c r="D966">
        <v>42</v>
      </c>
      <c r="E966" t="s">
        <v>4303</v>
      </c>
    </row>
    <row r="967" spans="1:5" x14ac:dyDescent="0.35">
      <c r="A967" t="s">
        <v>2172</v>
      </c>
      <c r="B967" t="str">
        <f t="shared" si="15"/>
        <v>Customer_967</v>
      </c>
      <c r="C967" t="s">
        <v>4306</v>
      </c>
      <c r="D967">
        <v>46</v>
      </c>
      <c r="E967" t="s">
        <v>4309</v>
      </c>
    </row>
    <row r="968" spans="1:5" x14ac:dyDescent="0.35">
      <c r="A968" t="s">
        <v>2173</v>
      </c>
      <c r="B968" t="str">
        <f t="shared" si="15"/>
        <v>Customer_968</v>
      </c>
      <c r="C968" t="s">
        <v>4304</v>
      </c>
      <c r="D968">
        <v>59</v>
      </c>
      <c r="E968" t="s">
        <v>4303</v>
      </c>
    </row>
    <row r="969" spans="1:5" x14ac:dyDescent="0.35">
      <c r="A969" t="s">
        <v>2174</v>
      </c>
      <c r="B969" t="str">
        <f t="shared" si="15"/>
        <v>Customer_969</v>
      </c>
      <c r="C969" t="s">
        <v>4306</v>
      </c>
      <c r="D969">
        <v>42</v>
      </c>
      <c r="E969" t="s">
        <v>4308</v>
      </c>
    </row>
    <row r="970" spans="1:5" x14ac:dyDescent="0.35">
      <c r="A970" t="s">
        <v>2175</v>
      </c>
      <c r="B970" t="str">
        <f t="shared" si="15"/>
        <v>Customer_970</v>
      </c>
      <c r="C970" t="s">
        <v>4304</v>
      </c>
      <c r="D970">
        <v>50</v>
      </c>
      <c r="E970" t="s">
        <v>4307</v>
      </c>
    </row>
    <row r="971" spans="1:5" x14ac:dyDescent="0.35">
      <c r="A971" t="s">
        <v>2176</v>
      </c>
      <c r="B971" t="str">
        <f t="shared" si="15"/>
        <v>Customer_971</v>
      </c>
      <c r="C971" t="s">
        <v>4304</v>
      </c>
      <c r="D971">
        <v>48</v>
      </c>
      <c r="E971" t="s">
        <v>4307</v>
      </c>
    </row>
    <row r="972" spans="1:5" x14ac:dyDescent="0.35">
      <c r="A972" t="s">
        <v>2177</v>
      </c>
      <c r="B972" t="str">
        <f t="shared" si="15"/>
        <v>Customer_972</v>
      </c>
      <c r="C972" t="s">
        <v>4304</v>
      </c>
      <c r="D972">
        <v>40</v>
      </c>
      <c r="E972" t="s">
        <v>4305</v>
      </c>
    </row>
    <row r="973" spans="1:5" x14ac:dyDescent="0.35">
      <c r="A973" t="s">
        <v>2178</v>
      </c>
      <c r="B973" t="str">
        <f t="shared" si="15"/>
        <v>Customer_973</v>
      </c>
      <c r="C973" t="s">
        <v>4306</v>
      </c>
      <c r="D973">
        <v>53</v>
      </c>
      <c r="E973" t="s">
        <v>4308</v>
      </c>
    </row>
    <row r="974" spans="1:5" x14ac:dyDescent="0.35">
      <c r="A974" t="s">
        <v>2179</v>
      </c>
      <c r="B974" t="str">
        <f t="shared" si="15"/>
        <v>Customer_974</v>
      </c>
      <c r="C974" t="s">
        <v>4304</v>
      </c>
      <c r="D974">
        <v>42</v>
      </c>
      <c r="E974" t="s">
        <v>4303</v>
      </c>
    </row>
    <row r="975" spans="1:5" x14ac:dyDescent="0.35">
      <c r="A975" t="s">
        <v>2180</v>
      </c>
      <c r="B975" t="str">
        <f t="shared" si="15"/>
        <v>Customer_975</v>
      </c>
      <c r="C975" t="s">
        <v>4306</v>
      </c>
      <c r="D975">
        <v>47</v>
      </c>
      <c r="E975" t="s">
        <v>4305</v>
      </c>
    </row>
    <row r="976" spans="1:5" x14ac:dyDescent="0.35">
      <c r="A976" t="s">
        <v>2181</v>
      </c>
      <c r="B976" t="str">
        <f t="shared" si="15"/>
        <v>Customer_976</v>
      </c>
      <c r="C976" t="s">
        <v>4304</v>
      </c>
      <c r="D976">
        <v>43</v>
      </c>
      <c r="E976" t="s">
        <v>4309</v>
      </c>
    </row>
    <row r="977" spans="1:5" x14ac:dyDescent="0.35">
      <c r="A977" t="s">
        <v>2182</v>
      </c>
      <c r="B977" t="str">
        <f t="shared" si="15"/>
        <v>Customer_977</v>
      </c>
      <c r="C977" t="s">
        <v>4304</v>
      </c>
      <c r="D977">
        <v>27</v>
      </c>
      <c r="E977" t="s">
        <v>4305</v>
      </c>
    </row>
    <row r="978" spans="1:5" x14ac:dyDescent="0.35">
      <c r="A978" t="s">
        <v>2183</v>
      </c>
      <c r="B978" t="str">
        <f t="shared" si="15"/>
        <v>Customer_978</v>
      </c>
      <c r="C978" t="s">
        <v>4304</v>
      </c>
      <c r="D978">
        <v>49</v>
      </c>
      <c r="E978" t="s">
        <v>4303</v>
      </c>
    </row>
    <row r="979" spans="1:5" x14ac:dyDescent="0.35">
      <c r="A979" t="s">
        <v>2184</v>
      </c>
      <c r="B979" t="str">
        <f t="shared" si="15"/>
        <v>Customer_979</v>
      </c>
      <c r="C979" t="s">
        <v>4304</v>
      </c>
      <c r="D979">
        <v>58</v>
      </c>
      <c r="E979" t="s">
        <v>4310</v>
      </c>
    </row>
    <row r="980" spans="1:5" x14ac:dyDescent="0.35">
      <c r="A980" t="s">
        <v>2185</v>
      </c>
      <c r="B980" t="str">
        <f t="shared" si="15"/>
        <v>Customer_980</v>
      </c>
      <c r="C980" t="s">
        <v>4304</v>
      </c>
      <c r="D980">
        <v>59</v>
      </c>
      <c r="E980" t="s">
        <v>4307</v>
      </c>
    </row>
    <row r="981" spans="1:5" x14ac:dyDescent="0.35">
      <c r="A981" t="s">
        <v>2186</v>
      </c>
      <c r="B981" t="str">
        <f t="shared" si="15"/>
        <v>Customer_981</v>
      </c>
      <c r="C981" t="s">
        <v>4306</v>
      </c>
      <c r="D981">
        <v>23</v>
      </c>
      <c r="E981" t="s">
        <v>4307</v>
      </c>
    </row>
    <row r="982" spans="1:5" x14ac:dyDescent="0.35">
      <c r="A982" t="s">
        <v>2187</v>
      </c>
      <c r="B982" t="str">
        <f t="shared" si="15"/>
        <v>Customer_982</v>
      </c>
      <c r="C982" t="s">
        <v>4304</v>
      </c>
      <c r="D982">
        <v>31</v>
      </c>
      <c r="E982" t="s">
        <v>4303</v>
      </c>
    </row>
    <row r="983" spans="1:5" x14ac:dyDescent="0.35">
      <c r="A983" t="s">
        <v>2188</v>
      </c>
      <c r="B983" t="str">
        <f t="shared" si="15"/>
        <v>Customer_983</v>
      </c>
      <c r="C983" t="s">
        <v>4306</v>
      </c>
      <c r="D983">
        <v>46</v>
      </c>
      <c r="E983" t="s">
        <v>4308</v>
      </c>
    </row>
    <row r="984" spans="1:5" x14ac:dyDescent="0.35">
      <c r="A984" t="s">
        <v>2189</v>
      </c>
      <c r="B984" t="str">
        <f t="shared" si="15"/>
        <v>Customer_984</v>
      </c>
      <c r="C984" t="s">
        <v>4304</v>
      </c>
      <c r="D984">
        <v>20</v>
      </c>
      <c r="E984" t="s">
        <v>4310</v>
      </c>
    </row>
    <row r="985" spans="1:5" x14ac:dyDescent="0.35">
      <c r="A985" t="s">
        <v>2190</v>
      </c>
      <c r="B985" t="str">
        <f t="shared" si="15"/>
        <v>Customer_985</v>
      </c>
      <c r="C985" t="s">
        <v>4304</v>
      </c>
      <c r="D985">
        <v>34</v>
      </c>
      <c r="E985" t="s">
        <v>4303</v>
      </c>
    </row>
    <row r="986" spans="1:5" x14ac:dyDescent="0.35">
      <c r="A986" t="s">
        <v>2191</v>
      </c>
      <c r="B986" t="str">
        <f t="shared" si="15"/>
        <v>Customer_986</v>
      </c>
      <c r="C986" t="s">
        <v>4306</v>
      </c>
      <c r="D986">
        <v>20</v>
      </c>
      <c r="E986" t="s">
        <v>4308</v>
      </c>
    </row>
    <row r="987" spans="1:5" x14ac:dyDescent="0.35">
      <c r="A987" t="s">
        <v>2192</v>
      </c>
      <c r="B987" t="str">
        <f t="shared" si="15"/>
        <v>Customer_987</v>
      </c>
      <c r="C987" t="s">
        <v>4306</v>
      </c>
      <c r="D987">
        <v>40</v>
      </c>
      <c r="E987" t="s">
        <v>4303</v>
      </c>
    </row>
    <row r="988" spans="1:5" x14ac:dyDescent="0.35">
      <c r="A988" t="s">
        <v>2193</v>
      </c>
      <c r="B988" t="str">
        <f t="shared" si="15"/>
        <v>Customer_988</v>
      </c>
      <c r="C988" t="s">
        <v>4306</v>
      </c>
      <c r="D988">
        <v>31</v>
      </c>
      <c r="E988" t="s">
        <v>4308</v>
      </c>
    </row>
    <row r="989" spans="1:5" x14ac:dyDescent="0.35">
      <c r="A989" t="s">
        <v>2194</v>
      </c>
      <c r="B989" t="str">
        <f t="shared" si="15"/>
        <v>Customer_989</v>
      </c>
      <c r="C989" t="s">
        <v>4306</v>
      </c>
      <c r="D989">
        <v>24</v>
      </c>
      <c r="E989" t="s">
        <v>4307</v>
      </c>
    </row>
    <row r="990" spans="1:5" x14ac:dyDescent="0.35">
      <c r="A990" t="s">
        <v>2195</v>
      </c>
      <c r="B990" t="str">
        <f t="shared" si="15"/>
        <v>Customer_990</v>
      </c>
      <c r="C990" t="s">
        <v>4304</v>
      </c>
      <c r="D990">
        <v>30</v>
      </c>
      <c r="E990" t="s">
        <v>4309</v>
      </c>
    </row>
    <row r="991" spans="1:5" x14ac:dyDescent="0.35">
      <c r="A991" t="s">
        <v>2196</v>
      </c>
      <c r="B991" t="str">
        <f t="shared" si="15"/>
        <v>Customer_991</v>
      </c>
      <c r="C991" t="s">
        <v>4306</v>
      </c>
      <c r="D991">
        <v>55</v>
      </c>
      <c r="E991" t="s">
        <v>4303</v>
      </c>
    </row>
    <row r="992" spans="1:5" x14ac:dyDescent="0.35">
      <c r="A992" t="s">
        <v>2197</v>
      </c>
      <c r="B992" t="str">
        <f t="shared" si="15"/>
        <v>Customer_992</v>
      </c>
      <c r="C992" t="s">
        <v>4306</v>
      </c>
      <c r="D992">
        <v>26</v>
      </c>
      <c r="E992" t="s">
        <v>4303</v>
      </c>
    </row>
    <row r="993" spans="1:5" x14ac:dyDescent="0.35">
      <c r="A993" t="s">
        <v>2198</v>
      </c>
      <c r="B993" t="str">
        <f t="shared" si="15"/>
        <v>Customer_993</v>
      </c>
      <c r="C993" t="s">
        <v>4304</v>
      </c>
      <c r="D993">
        <v>21</v>
      </c>
      <c r="E993" t="s">
        <v>4310</v>
      </c>
    </row>
    <row r="994" spans="1:5" x14ac:dyDescent="0.35">
      <c r="A994" t="s">
        <v>2199</v>
      </c>
      <c r="B994" t="str">
        <f t="shared" si="15"/>
        <v>Customer_994</v>
      </c>
      <c r="C994" t="s">
        <v>4304</v>
      </c>
      <c r="D994">
        <v>52</v>
      </c>
      <c r="E994" t="s">
        <v>4305</v>
      </c>
    </row>
    <row r="995" spans="1:5" x14ac:dyDescent="0.35">
      <c r="A995" t="s">
        <v>2200</v>
      </c>
      <c r="B995" t="str">
        <f t="shared" si="15"/>
        <v>Customer_995</v>
      </c>
      <c r="C995" t="s">
        <v>4306</v>
      </c>
      <c r="D995">
        <v>52</v>
      </c>
      <c r="E995" t="s">
        <v>4303</v>
      </c>
    </row>
    <row r="996" spans="1:5" x14ac:dyDescent="0.35">
      <c r="A996" t="s">
        <v>2201</v>
      </c>
      <c r="B996" t="str">
        <f t="shared" si="15"/>
        <v>Customer_996</v>
      </c>
      <c r="C996" t="s">
        <v>4304</v>
      </c>
      <c r="D996">
        <v>32</v>
      </c>
      <c r="E996" t="s">
        <v>4307</v>
      </c>
    </row>
    <row r="997" spans="1:5" x14ac:dyDescent="0.35">
      <c r="A997" t="s">
        <v>2202</v>
      </c>
      <c r="B997" t="str">
        <f t="shared" si="15"/>
        <v>Customer_997</v>
      </c>
      <c r="C997" t="s">
        <v>4306</v>
      </c>
      <c r="D997">
        <v>23</v>
      </c>
      <c r="E997" t="s">
        <v>4307</v>
      </c>
    </row>
    <row r="998" spans="1:5" x14ac:dyDescent="0.35">
      <c r="A998" t="s">
        <v>2203</v>
      </c>
      <c r="B998" t="str">
        <f t="shared" si="15"/>
        <v>Customer_998</v>
      </c>
      <c r="C998" t="s">
        <v>4304</v>
      </c>
      <c r="D998">
        <v>40</v>
      </c>
      <c r="E998" t="s">
        <v>4305</v>
      </c>
    </row>
    <row r="999" spans="1:5" x14ac:dyDescent="0.35">
      <c r="A999" t="s">
        <v>2204</v>
      </c>
      <c r="B999" t="str">
        <f t="shared" si="15"/>
        <v>Customer_999</v>
      </c>
      <c r="C999" t="s">
        <v>4304</v>
      </c>
      <c r="D999">
        <v>32</v>
      </c>
      <c r="E999" t="s">
        <v>4307</v>
      </c>
    </row>
    <row r="1000" spans="1:5" x14ac:dyDescent="0.35">
      <c r="A1000" t="s">
        <v>2205</v>
      </c>
      <c r="B1000" t="str">
        <f t="shared" si="15"/>
        <v>Customer_1000</v>
      </c>
      <c r="C1000" t="s">
        <v>4306</v>
      </c>
      <c r="D1000">
        <v>46</v>
      </c>
      <c r="E1000" t="s">
        <v>4303</v>
      </c>
    </row>
    <row r="1001" spans="1:5" x14ac:dyDescent="0.35">
      <c r="A1001" t="s">
        <v>2206</v>
      </c>
      <c r="B1001" t="str">
        <f t="shared" si="15"/>
        <v>Customer_1001</v>
      </c>
      <c r="C1001" t="s">
        <v>4304</v>
      </c>
      <c r="D1001">
        <v>48</v>
      </c>
      <c r="E1001" t="s">
        <v>4307</v>
      </c>
    </row>
    <row r="1002" spans="1:5" x14ac:dyDescent="0.35">
      <c r="A1002" t="s">
        <v>2207</v>
      </c>
      <c r="B1002" t="str">
        <f t="shared" si="15"/>
        <v>Customer_1002</v>
      </c>
      <c r="C1002" t="s">
        <v>4306</v>
      </c>
      <c r="D1002">
        <v>50</v>
      </c>
      <c r="E1002" t="s">
        <v>4308</v>
      </c>
    </row>
    <row r="1003" spans="1:5" x14ac:dyDescent="0.35">
      <c r="A1003" t="s">
        <v>2208</v>
      </c>
      <c r="B1003" t="str">
        <f t="shared" si="15"/>
        <v>Customer_1003</v>
      </c>
      <c r="C1003" t="s">
        <v>4306</v>
      </c>
      <c r="D1003">
        <v>20</v>
      </c>
      <c r="E1003" t="s">
        <v>4310</v>
      </c>
    </row>
    <row r="1004" spans="1:5" x14ac:dyDescent="0.35">
      <c r="A1004" t="s">
        <v>2209</v>
      </c>
      <c r="B1004" t="str">
        <f t="shared" si="15"/>
        <v>Customer_1004</v>
      </c>
      <c r="C1004" t="s">
        <v>4306</v>
      </c>
      <c r="D1004">
        <v>49</v>
      </c>
      <c r="E1004" t="s">
        <v>4303</v>
      </c>
    </row>
    <row r="1005" spans="1:5" x14ac:dyDescent="0.35">
      <c r="A1005" t="s">
        <v>2210</v>
      </c>
      <c r="B1005" t="str">
        <f t="shared" si="15"/>
        <v>Customer_1005</v>
      </c>
      <c r="C1005" t="s">
        <v>4306</v>
      </c>
      <c r="D1005">
        <v>55</v>
      </c>
      <c r="E1005" t="s">
        <v>4310</v>
      </c>
    </row>
    <row r="1006" spans="1:5" x14ac:dyDescent="0.35">
      <c r="A1006" t="s">
        <v>2211</v>
      </c>
      <c r="B1006" t="str">
        <f t="shared" si="15"/>
        <v>Customer_1006</v>
      </c>
      <c r="C1006" t="s">
        <v>4306</v>
      </c>
      <c r="D1006">
        <v>57</v>
      </c>
      <c r="E1006" t="s">
        <v>4307</v>
      </c>
    </row>
    <row r="1007" spans="1:5" x14ac:dyDescent="0.35">
      <c r="A1007" t="s">
        <v>2212</v>
      </c>
      <c r="B1007" t="str">
        <f t="shared" si="15"/>
        <v>Customer_1007</v>
      </c>
      <c r="C1007" t="s">
        <v>4306</v>
      </c>
      <c r="D1007">
        <v>39</v>
      </c>
      <c r="E1007" t="s">
        <v>4305</v>
      </c>
    </row>
    <row r="1008" spans="1:5" x14ac:dyDescent="0.35">
      <c r="A1008" t="s">
        <v>2213</v>
      </c>
      <c r="B1008" t="str">
        <f t="shared" si="15"/>
        <v>Customer_1008</v>
      </c>
      <c r="C1008" t="s">
        <v>4306</v>
      </c>
      <c r="D1008">
        <v>44</v>
      </c>
      <c r="E1008" t="s">
        <v>4310</v>
      </c>
    </row>
    <row r="1009" spans="1:5" x14ac:dyDescent="0.35">
      <c r="A1009" t="s">
        <v>1699</v>
      </c>
      <c r="B1009" t="str">
        <f t="shared" si="15"/>
        <v>Customer_1009</v>
      </c>
      <c r="C1009" t="s">
        <v>4306</v>
      </c>
      <c r="D1009">
        <v>41</v>
      </c>
      <c r="E1009" t="s">
        <v>4307</v>
      </c>
    </row>
    <row r="1010" spans="1:5" x14ac:dyDescent="0.35">
      <c r="A1010" t="s">
        <v>2214</v>
      </c>
      <c r="B1010" t="str">
        <f t="shared" si="15"/>
        <v>Customer_1010</v>
      </c>
      <c r="C1010" t="s">
        <v>4304</v>
      </c>
      <c r="D1010">
        <v>27</v>
      </c>
      <c r="E1010" t="s">
        <v>4310</v>
      </c>
    </row>
    <row r="1011" spans="1:5" x14ac:dyDescent="0.35">
      <c r="A1011" t="s">
        <v>2215</v>
      </c>
      <c r="B1011" t="str">
        <f t="shared" si="15"/>
        <v>Customer_1011</v>
      </c>
      <c r="C1011" t="s">
        <v>4306</v>
      </c>
      <c r="D1011">
        <v>26</v>
      </c>
      <c r="E1011" t="s">
        <v>4309</v>
      </c>
    </row>
    <row r="1012" spans="1:5" x14ac:dyDescent="0.35">
      <c r="A1012" t="s">
        <v>2216</v>
      </c>
      <c r="B1012" t="str">
        <f t="shared" si="15"/>
        <v>Customer_1012</v>
      </c>
      <c r="C1012" t="s">
        <v>4306</v>
      </c>
      <c r="D1012">
        <v>27</v>
      </c>
      <c r="E1012" t="s">
        <v>4309</v>
      </c>
    </row>
    <row r="1013" spans="1:5" x14ac:dyDescent="0.35">
      <c r="A1013" t="s">
        <v>2217</v>
      </c>
      <c r="B1013" t="str">
        <f t="shared" si="15"/>
        <v>Customer_1013</v>
      </c>
      <c r="C1013" t="s">
        <v>4304</v>
      </c>
      <c r="D1013">
        <v>46</v>
      </c>
      <c r="E1013" t="s">
        <v>4307</v>
      </c>
    </row>
    <row r="1014" spans="1:5" x14ac:dyDescent="0.35">
      <c r="A1014" t="s">
        <v>2218</v>
      </c>
      <c r="B1014" t="str">
        <f t="shared" si="15"/>
        <v>Customer_1014</v>
      </c>
      <c r="C1014" t="s">
        <v>4304</v>
      </c>
      <c r="D1014">
        <v>46</v>
      </c>
      <c r="E1014" t="s">
        <v>4307</v>
      </c>
    </row>
    <row r="1015" spans="1:5" x14ac:dyDescent="0.35">
      <c r="A1015" t="s">
        <v>2219</v>
      </c>
      <c r="B1015" t="str">
        <f t="shared" si="15"/>
        <v>Customer_1015</v>
      </c>
      <c r="C1015" t="s">
        <v>4304</v>
      </c>
      <c r="D1015">
        <v>48</v>
      </c>
      <c r="E1015" t="s">
        <v>4309</v>
      </c>
    </row>
    <row r="1016" spans="1:5" x14ac:dyDescent="0.35">
      <c r="A1016" t="s">
        <v>2220</v>
      </c>
      <c r="B1016" t="str">
        <f t="shared" si="15"/>
        <v>Customer_1016</v>
      </c>
      <c r="C1016" t="s">
        <v>4304</v>
      </c>
      <c r="D1016">
        <v>59</v>
      </c>
      <c r="E1016" t="s">
        <v>4310</v>
      </c>
    </row>
    <row r="1017" spans="1:5" x14ac:dyDescent="0.35">
      <c r="A1017" t="s">
        <v>2221</v>
      </c>
      <c r="B1017" t="str">
        <f t="shared" si="15"/>
        <v>Customer_1017</v>
      </c>
      <c r="C1017" t="s">
        <v>4304</v>
      </c>
      <c r="D1017">
        <v>27</v>
      </c>
      <c r="E1017" t="s">
        <v>4307</v>
      </c>
    </row>
    <row r="1018" spans="1:5" x14ac:dyDescent="0.35">
      <c r="A1018" t="s">
        <v>2222</v>
      </c>
      <c r="B1018" t="str">
        <f t="shared" si="15"/>
        <v>Customer_1018</v>
      </c>
      <c r="C1018" t="s">
        <v>4304</v>
      </c>
      <c r="D1018">
        <v>41</v>
      </c>
      <c r="E1018" t="s">
        <v>4307</v>
      </c>
    </row>
    <row r="1019" spans="1:5" x14ac:dyDescent="0.35">
      <c r="A1019" t="s">
        <v>2223</v>
      </c>
      <c r="B1019" t="str">
        <f t="shared" si="15"/>
        <v>Customer_1019</v>
      </c>
      <c r="C1019" t="s">
        <v>4304</v>
      </c>
      <c r="D1019">
        <v>35</v>
      </c>
      <c r="E1019" t="s">
        <v>4309</v>
      </c>
    </row>
    <row r="1020" spans="1:5" x14ac:dyDescent="0.35">
      <c r="A1020" t="s">
        <v>2224</v>
      </c>
      <c r="B1020" t="str">
        <f t="shared" si="15"/>
        <v>Customer_1020</v>
      </c>
      <c r="C1020" t="s">
        <v>4304</v>
      </c>
      <c r="D1020">
        <v>59</v>
      </c>
      <c r="E1020" t="s">
        <v>4303</v>
      </c>
    </row>
    <row r="1021" spans="1:5" x14ac:dyDescent="0.35">
      <c r="A1021" t="s">
        <v>2225</v>
      </c>
      <c r="B1021" t="str">
        <f t="shared" si="15"/>
        <v>Customer_1021</v>
      </c>
      <c r="C1021" t="s">
        <v>4304</v>
      </c>
      <c r="D1021">
        <v>22</v>
      </c>
      <c r="E1021" t="s">
        <v>4308</v>
      </c>
    </row>
    <row r="1022" spans="1:5" x14ac:dyDescent="0.35">
      <c r="A1022" t="s">
        <v>2226</v>
      </c>
      <c r="B1022" t="str">
        <f t="shared" si="15"/>
        <v>Customer_1022</v>
      </c>
      <c r="C1022" t="s">
        <v>4304</v>
      </c>
      <c r="D1022">
        <v>45</v>
      </c>
      <c r="E1022" t="s">
        <v>4305</v>
      </c>
    </row>
    <row r="1023" spans="1:5" x14ac:dyDescent="0.35">
      <c r="A1023" t="s">
        <v>2227</v>
      </c>
      <c r="B1023" t="str">
        <f t="shared" si="15"/>
        <v>Customer_1023</v>
      </c>
      <c r="C1023" t="s">
        <v>4306</v>
      </c>
      <c r="D1023">
        <v>55</v>
      </c>
      <c r="E1023" t="s">
        <v>4310</v>
      </c>
    </row>
    <row r="1024" spans="1:5" x14ac:dyDescent="0.35">
      <c r="A1024" t="s">
        <v>2228</v>
      </c>
      <c r="B1024" t="str">
        <f t="shared" si="15"/>
        <v>Customer_1024</v>
      </c>
      <c r="C1024" t="s">
        <v>4304</v>
      </c>
      <c r="D1024">
        <v>37</v>
      </c>
      <c r="E1024" t="s">
        <v>4308</v>
      </c>
    </row>
    <row r="1025" spans="1:5" x14ac:dyDescent="0.35">
      <c r="A1025" t="s">
        <v>2229</v>
      </c>
      <c r="B1025" t="str">
        <f t="shared" si="15"/>
        <v>Customer_1025</v>
      </c>
      <c r="C1025" t="s">
        <v>4304</v>
      </c>
      <c r="D1025">
        <v>43</v>
      </c>
      <c r="E1025" t="s">
        <v>4308</v>
      </c>
    </row>
    <row r="1026" spans="1:5" x14ac:dyDescent="0.35">
      <c r="A1026" t="s">
        <v>2230</v>
      </c>
      <c r="B1026" t="str">
        <f t="shared" ref="B1026:B1089" si="16">"Customer_" &amp; ROW()</f>
        <v>Customer_1026</v>
      </c>
      <c r="C1026" t="s">
        <v>4306</v>
      </c>
      <c r="D1026">
        <v>38</v>
      </c>
      <c r="E1026" t="s">
        <v>4307</v>
      </c>
    </row>
    <row r="1027" spans="1:5" x14ac:dyDescent="0.35">
      <c r="A1027" t="s">
        <v>2231</v>
      </c>
      <c r="B1027" t="str">
        <f t="shared" si="16"/>
        <v>Customer_1027</v>
      </c>
      <c r="C1027" t="s">
        <v>4306</v>
      </c>
      <c r="D1027">
        <v>31</v>
      </c>
      <c r="E1027" t="s">
        <v>4309</v>
      </c>
    </row>
    <row r="1028" spans="1:5" x14ac:dyDescent="0.35">
      <c r="A1028" t="s">
        <v>2232</v>
      </c>
      <c r="B1028" t="str">
        <f t="shared" si="16"/>
        <v>Customer_1028</v>
      </c>
      <c r="C1028" t="s">
        <v>4304</v>
      </c>
      <c r="D1028">
        <v>44</v>
      </c>
      <c r="E1028" t="s">
        <v>4309</v>
      </c>
    </row>
    <row r="1029" spans="1:5" x14ac:dyDescent="0.35">
      <c r="A1029" t="s">
        <v>2233</v>
      </c>
      <c r="B1029" t="str">
        <f t="shared" si="16"/>
        <v>Customer_1029</v>
      </c>
      <c r="C1029" t="s">
        <v>4306</v>
      </c>
      <c r="D1029">
        <v>42</v>
      </c>
      <c r="E1029" t="s">
        <v>4303</v>
      </c>
    </row>
    <row r="1030" spans="1:5" x14ac:dyDescent="0.35">
      <c r="A1030" t="s">
        <v>2234</v>
      </c>
      <c r="B1030" t="str">
        <f t="shared" si="16"/>
        <v>Customer_1030</v>
      </c>
      <c r="C1030" t="s">
        <v>4306</v>
      </c>
      <c r="D1030">
        <v>22</v>
      </c>
      <c r="E1030" t="s">
        <v>4305</v>
      </c>
    </row>
    <row r="1031" spans="1:5" x14ac:dyDescent="0.35">
      <c r="A1031" t="s">
        <v>2235</v>
      </c>
      <c r="B1031" t="str">
        <f t="shared" si="16"/>
        <v>Customer_1031</v>
      </c>
      <c r="C1031" t="s">
        <v>4304</v>
      </c>
      <c r="D1031">
        <v>57</v>
      </c>
      <c r="E1031" t="s">
        <v>4308</v>
      </c>
    </row>
    <row r="1032" spans="1:5" x14ac:dyDescent="0.35">
      <c r="A1032" t="s">
        <v>2236</v>
      </c>
      <c r="B1032" t="str">
        <f t="shared" si="16"/>
        <v>Customer_1032</v>
      </c>
      <c r="C1032" t="s">
        <v>4304</v>
      </c>
      <c r="D1032">
        <v>35</v>
      </c>
      <c r="E1032" t="s">
        <v>4310</v>
      </c>
    </row>
    <row r="1033" spans="1:5" x14ac:dyDescent="0.35">
      <c r="A1033" t="s">
        <v>2237</v>
      </c>
      <c r="B1033" t="str">
        <f t="shared" si="16"/>
        <v>Customer_1033</v>
      </c>
      <c r="C1033" t="s">
        <v>4306</v>
      </c>
      <c r="D1033">
        <v>28</v>
      </c>
      <c r="E1033" t="s">
        <v>4305</v>
      </c>
    </row>
    <row r="1034" spans="1:5" x14ac:dyDescent="0.35">
      <c r="A1034" t="s">
        <v>2238</v>
      </c>
      <c r="B1034" t="str">
        <f t="shared" si="16"/>
        <v>Customer_1034</v>
      </c>
      <c r="C1034" t="s">
        <v>4304</v>
      </c>
      <c r="D1034">
        <v>42</v>
      </c>
      <c r="E1034" t="s">
        <v>4303</v>
      </c>
    </row>
    <row r="1035" spans="1:5" x14ac:dyDescent="0.35">
      <c r="A1035" t="s">
        <v>2239</v>
      </c>
      <c r="B1035" t="str">
        <f t="shared" si="16"/>
        <v>Customer_1035</v>
      </c>
      <c r="C1035" t="s">
        <v>4304</v>
      </c>
      <c r="D1035">
        <v>29</v>
      </c>
      <c r="E1035" t="s">
        <v>4307</v>
      </c>
    </row>
    <row r="1036" spans="1:5" x14ac:dyDescent="0.35">
      <c r="A1036" t="s">
        <v>2240</v>
      </c>
      <c r="B1036" t="str">
        <f t="shared" si="16"/>
        <v>Customer_1036</v>
      </c>
      <c r="C1036" t="s">
        <v>4306</v>
      </c>
      <c r="D1036">
        <v>46</v>
      </c>
      <c r="E1036" t="s">
        <v>4305</v>
      </c>
    </row>
    <row r="1037" spans="1:5" x14ac:dyDescent="0.35">
      <c r="A1037" t="s">
        <v>2241</v>
      </c>
      <c r="B1037" t="str">
        <f t="shared" si="16"/>
        <v>Customer_1037</v>
      </c>
      <c r="C1037" t="s">
        <v>4306</v>
      </c>
      <c r="D1037">
        <v>47</v>
      </c>
      <c r="E1037" t="s">
        <v>4308</v>
      </c>
    </row>
    <row r="1038" spans="1:5" x14ac:dyDescent="0.35">
      <c r="A1038" t="s">
        <v>2242</v>
      </c>
      <c r="B1038" t="str">
        <f t="shared" si="16"/>
        <v>Customer_1038</v>
      </c>
      <c r="C1038" t="s">
        <v>4304</v>
      </c>
      <c r="D1038">
        <v>35</v>
      </c>
      <c r="E1038" t="s">
        <v>4308</v>
      </c>
    </row>
    <row r="1039" spans="1:5" x14ac:dyDescent="0.35">
      <c r="A1039" t="s">
        <v>2243</v>
      </c>
      <c r="B1039" t="str">
        <f t="shared" si="16"/>
        <v>Customer_1039</v>
      </c>
      <c r="C1039" t="s">
        <v>4304</v>
      </c>
      <c r="D1039">
        <v>49</v>
      </c>
      <c r="E1039" t="s">
        <v>4307</v>
      </c>
    </row>
    <row r="1040" spans="1:5" x14ac:dyDescent="0.35">
      <c r="A1040" t="s">
        <v>2244</v>
      </c>
      <c r="B1040" t="str">
        <f t="shared" si="16"/>
        <v>Customer_1040</v>
      </c>
      <c r="C1040" t="s">
        <v>4306</v>
      </c>
      <c r="D1040">
        <v>25</v>
      </c>
      <c r="E1040" t="s">
        <v>4303</v>
      </c>
    </row>
    <row r="1041" spans="1:5" x14ac:dyDescent="0.35">
      <c r="A1041" t="s">
        <v>2245</v>
      </c>
      <c r="B1041" t="str">
        <f t="shared" si="16"/>
        <v>Customer_1041</v>
      </c>
      <c r="C1041" t="s">
        <v>4304</v>
      </c>
      <c r="D1041">
        <v>49</v>
      </c>
      <c r="E1041" t="s">
        <v>4303</v>
      </c>
    </row>
    <row r="1042" spans="1:5" x14ac:dyDescent="0.35">
      <c r="A1042" t="s">
        <v>2246</v>
      </c>
      <c r="B1042" t="str">
        <f t="shared" si="16"/>
        <v>Customer_1042</v>
      </c>
      <c r="C1042" t="s">
        <v>4304</v>
      </c>
      <c r="D1042">
        <v>34</v>
      </c>
      <c r="E1042" t="s">
        <v>4303</v>
      </c>
    </row>
    <row r="1043" spans="1:5" x14ac:dyDescent="0.35">
      <c r="A1043" t="s">
        <v>2247</v>
      </c>
      <c r="B1043" t="str">
        <f t="shared" si="16"/>
        <v>Customer_1043</v>
      </c>
      <c r="C1043" t="s">
        <v>4306</v>
      </c>
      <c r="D1043">
        <v>28</v>
      </c>
      <c r="E1043" t="s">
        <v>4309</v>
      </c>
    </row>
    <row r="1044" spans="1:5" x14ac:dyDescent="0.35">
      <c r="A1044" t="s">
        <v>2248</v>
      </c>
      <c r="B1044" t="str">
        <f t="shared" si="16"/>
        <v>Customer_1044</v>
      </c>
      <c r="C1044" t="s">
        <v>4304</v>
      </c>
      <c r="D1044">
        <v>46</v>
      </c>
      <c r="E1044" t="s">
        <v>4310</v>
      </c>
    </row>
    <row r="1045" spans="1:5" x14ac:dyDescent="0.35">
      <c r="A1045" t="s">
        <v>2249</v>
      </c>
      <c r="B1045" t="str">
        <f t="shared" si="16"/>
        <v>Customer_1045</v>
      </c>
      <c r="C1045" t="s">
        <v>4306</v>
      </c>
      <c r="D1045">
        <v>27</v>
      </c>
      <c r="E1045" t="s">
        <v>4303</v>
      </c>
    </row>
    <row r="1046" spans="1:5" x14ac:dyDescent="0.35">
      <c r="A1046" t="s">
        <v>2250</v>
      </c>
      <c r="B1046" t="str">
        <f t="shared" si="16"/>
        <v>Customer_1046</v>
      </c>
      <c r="C1046" t="s">
        <v>4306</v>
      </c>
      <c r="D1046">
        <v>25</v>
      </c>
      <c r="E1046" t="s">
        <v>4305</v>
      </c>
    </row>
    <row r="1047" spans="1:5" x14ac:dyDescent="0.35">
      <c r="A1047" t="s">
        <v>2251</v>
      </c>
      <c r="B1047" t="str">
        <f t="shared" si="16"/>
        <v>Customer_1047</v>
      </c>
      <c r="C1047" t="s">
        <v>4304</v>
      </c>
      <c r="D1047">
        <v>49</v>
      </c>
      <c r="E1047" t="s">
        <v>4307</v>
      </c>
    </row>
    <row r="1048" spans="1:5" x14ac:dyDescent="0.35">
      <c r="A1048" t="s">
        <v>2252</v>
      </c>
      <c r="B1048" t="str">
        <f t="shared" si="16"/>
        <v>Customer_1048</v>
      </c>
      <c r="C1048" t="s">
        <v>4306</v>
      </c>
      <c r="D1048">
        <v>43</v>
      </c>
      <c r="E1048" t="s">
        <v>4307</v>
      </c>
    </row>
    <row r="1049" spans="1:5" x14ac:dyDescent="0.35">
      <c r="A1049" t="s">
        <v>2253</v>
      </c>
      <c r="B1049" t="str">
        <f t="shared" si="16"/>
        <v>Customer_1049</v>
      </c>
      <c r="C1049" t="s">
        <v>4306</v>
      </c>
      <c r="D1049">
        <v>37</v>
      </c>
      <c r="E1049" t="s">
        <v>4303</v>
      </c>
    </row>
    <row r="1050" spans="1:5" x14ac:dyDescent="0.35">
      <c r="A1050" t="s">
        <v>2254</v>
      </c>
      <c r="B1050" t="str">
        <f t="shared" si="16"/>
        <v>Customer_1050</v>
      </c>
      <c r="C1050" t="s">
        <v>4306</v>
      </c>
      <c r="D1050">
        <v>20</v>
      </c>
      <c r="E1050" t="s">
        <v>4307</v>
      </c>
    </row>
    <row r="1051" spans="1:5" x14ac:dyDescent="0.35">
      <c r="A1051" t="s">
        <v>2255</v>
      </c>
      <c r="B1051" t="str">
        <f t="shared" si="16"/>
        <v>Customer_1051</v>
      </c>
      <c r="C1051" t="s">
        <v>4304</v>
      </c>
      <c r="D1051">
        <v>56</v>
      </c>
      <c r="E1051" t="s">
        <v>4305</v>
      </c>
    </row>
    <row r="1052" spans="1:5" x14ac:dyDescent="0.35">
      <c r="A1052" t="s">
        <v>2256</v>
      </c>
      <c r="B1052" t="str">
        <f t="shared" si="16"/>
        <v>Customer_1052</v>
      </c>
      <c r="C1052" t="s">
        <v>4306</v>
      </c>
      <c r="D1052">
        <v>36</v>
      </c>
      <c r="E1052" t="s">
        <v>4305</v>
      </c>
    </row>
    <row r="1053" spans="1:5" x14ac:dyDescent="0.35">
      <c r="A1053" t="s">
        <v>2257</v>
      </c>
      <c r="B1053" t="str">
        <f t="shared" si="16"/>
        <v>Customer_1053</v>
      </c>
      <c r="C1053" t="s">
        <v>4304</v>
      </c>
      <c r="D1053">
        <v>36</v>
      </c>
      <c r="E1053" t="s">
        <v>4309</v>
      </c>
    </row>
    <row r="1054" spans="1:5" x14ac:dyDescent="0.35">
      <c r="A1054" t="s">
        <v>2258</v>
      </c>
      <c r="B1054" t="str">
        <f t="shared" si="16"/>
        <v>Customer_1054</v>
      </c>
      <c r="C1054" t="s">
        <v>4306</v>
      </c>
      <c r="D1054">
        <v>36</v>
      </c>
      <c r="E1054" t="s">
        <v>4305</v>
      </c>
    </row>
    <row r="1055" spans="1:5" x14ac:dyDescent="0.35">
      <c r="A1055" t="s">
        <v>2259</v>
      </c>
      <c r="B1055" t="str">
        <f t="shared" si="16"/>
        <v>Customer_1055</v>
      </c>
      <c r="C1055" t="s">
        <v>4304</v>
      </c>
      <c r="D1055">
        <v>31</v>
      </c>
      <c r="E1055" t="s">
        <v>4309</v>
      </c>
    </row>
    <row r="1056" spans="1:5" x14ac:dyDescent="0.35">
      <c r="A1056" t="s">
        <v>2260</v>
      </c>
      <c r="B1056" t="str">
        <f t="shared" si="16"/>
        <v>Customer_1056</v>
      </c>
      <c r="C1056" t="s">
        <v>4304</v>
      </c>
      <c r="D1056">
        <v>55</v>
      </c>
      <c r="E1056" t="s">
        <v>4310</v>
      </c>
    </row>
    <row r="1057" spans="1:5" x14ac:dyDescent="0.35">
      <c r="A1057" t="s">
        <v>2261</v>
      </c>
      <c r="B1057" t="str">
        <f t="shared" si="16"/>
        <v>Customer_1057</v>
      </c>
      <c r="C1057" t="s">
        <v>4304</v>
      </c>
      <c r="D1057">
        <v>52</v>
      </c>
      <c r="E1057" t="s">
        <v>4309</v>
      </c>
    </row>
    <row r="1058" spans="1:5" x14ac:dyDescent="0.35">
      <c r="A1058" t="s">
        <v>2262</v>
      </c>
      <c r="B1058" t="str">
        <f t="shared" si="16"/>
        <v>Customer_1058</v>
      </c>
      <c r="C1058" t="s">
        <v>4304</v>
      </c>
      <c r="D1058">
        <v>18</v>
      </c>
      <c r="E1058" t="s">
        <v>4308</v>
      </c>
    </row>
    <row r="1059" spans="1:5" x14ac:dyDescent="0.35">
      <c r="A1059" t="s">
        <v>2263</v>
      </c>
      <c r="B1059" t="str">
        <f t="shared" si="16"/>
        <v>Customer_1059</v>
      </c>
      <c r="C1059" t="s">
        <v>4306</v>
      </c>
      <c r="D1059">
        <v>35</v>
      </c>
      <c r="E1059" t="s">
        <v>4305</v>
      </c>
    </row>
    <row r="1060" spans="1:5" x14ac:dyDescent="0.35">
      <c r="A1060" t="s">
        <v>2264</v>
      </c>
      <c r="B1060" t="str">
        <f t="shared" si="16"/>
        <v>Customer_1060</v>
      </c>
      <c r="C1060" t="s">
        <v>4304</v>
      </c>
      <c r="D1060">
        <v>42</v>
      </c>
      <c r="E1060" t="s">
        <v>4303</v>
      </c>
    </row>
    <row r="1061" spans="1:5" x14ac:dyDescent="0.35">
      <c r="A1061" t="s">
        <v>2265</v>
      </c>
      <c r="B1061" t="str">
        <f t="shared" si="16"/>
        <v>Customer_1061</v>
      </c>
      <c r="C1061" t="s">
        <v>4306</v>
      </c>
      <c r="D1061">
        <v>21</v>
      </c>
      <c r="E1061" t="s">
        <v>4307</v>
      </c>
    </row>
    <row r="1062" spans="1:5" x14ac:dyDescent="0.35">
      <c r="A1062" t="s">
        <v>2266</v>
      </c>
      <c r="B1062" t="str">
        <f t="shared" si="16"/>
        <v>Customer_1062</v>
      </c>
      <c r="C1062" t="s">
        <v>4304</v>
      </c>
      <c r="D1062">
        <v>33</v>
      </c>
      <c r="E1062" t="s">
        <v>4310</v>
      </c>
    </row>
    <row r="1063" spans="1:5" x14ac:dyDescent="0.35">
      <c r="A1063" t="s">
        <v>2267</v>
      </c>
      <c r="B1063" t="str">
        <f t="shared" si="16"/>
        <v>Customer_1063</v>
      </c>
      <c r="C1063" t="s">
        <v>4306</v>
      </c>
      <c r="D1063">
        <v>22</v>
      </c>
      <c r="E1063" t="s">
        <v>4307</v>
      </c>
    </row>
    <row r="1064" spans="1:5" x14ac:dyDescent="0.35">
      <c r="A1064" t="s">
        <v>2268</v>
      </c>
      <c r="B1064" t="str">
        <f t="shared" si="16"/>
        <v>Customer_1064</v>
      </c>
      <c r="C1064" t="s">
        <v>4306</v>
      </c>
      <c r="D1064">
        <v>43</v>
      </c>
      <c r="E1064" t="s">
        <v>4305</v>
      </c>
    </row>
    <row r="1065" spans="1:5" x14ac:dyDescent="0.35">
      <c r="A1065" t="s">
        <v>2269</v>
      </c>
      <c r="B1065" t="str">
        <f t="shared" si="16"/>
        <v>Customer_1065</v>
      </c>
      <c r="C1065" t="s">
        <v>4304</v>
      </c>
      <c r="D1065">
        <v>45</v>
      </c>
      <c r="E1065" t="s">
        <v>4305</v>
      </c>
    </row>
    <row r="1066" spans="1:5" x14ac:dyDescent="0.35">
      <c r="A1066" t="s">
        <v>2270</v>
      </c>
      <c r="B1066" t="str">
        <f t="shared" si="16"/>
        <v>Customer_1066</v>
      </c>
      <c r="C1066" t="s">
        <v>4306</v>
      </c>
      <c r="D1066">
        <v>37</v>
      </c>
      <c r="E1066" t="s">
        <v>4309</v>
      </c>
    </row>
    <row r="1067" spans="1:5" x14ac:dyDescent="0.35">
      <c r="A1067" t="s">
        <v>2271</v>
      </c>
      <c r="B1067" t="str">
        <f t="shared" si="16"/>
        <v>Customer_1067</v>
      </c>
      <c r="C1067" t="s">
        <v>4306</v>
      </c>
      <c r="D1067">
        <v>60</v>
      </c>
      <c r="E1067" t="s">
        <v>4303</v>
      </c>
    </row>
    <row r="1068" spans="1:5" x14ac:dyDescent="0.35">
      <c r="A1068" t="s">
        <v>2272</v>
      </c>
      <c r="B1068" t="str">
        <f t="shared" si="16"/>
        <v>Customer_1068</v>
      </c>
      <c r="C1068" t="s">
        <v>4304</v>
      </c>
      <c r="D1068">
        <v>34</v>
      </c>
      <c r="E1068" t="s">
        <v>4307</v>
      </c>
    </row>
    <row r="1069" spans="1:5" x14ac:dyDescent="0.35">
      <c r="A1069" t="s">
        <v>2273</v>
      </c>
      <c r="B1069" t="str">
        <f t="shared" si="16"/>
        <v>Customer_1069</v>
      </c>
      <c r="C1069" t="s">
        <v>4306</v>
      </c>
      <c r="D1069">
        <v>50</v>
      </c>
      <c r="E1069" t="s">
        <v>4309</v>
      </c>
    </row>
    <row r="1070" spans="1:5" x14ac:dyDescent="0.35">
      <c r="A1070" t="s">
        <v>2274</v>
      </c>
      <c r="B1070" t="str">
        <f t="shared" si="16"/>
        <v>Customer_1070</v>
      </c>
      <c r="C1070" t="s">
        <v>4306</v>
      </c>
      <c r="D1070">
        <v>22</v>
      </c>
      <c r="E1070" t="s">
        <v>4307</v>
      </c>
    </row>
    <row r="1071" spans="1:5" x14ac:dyDescent="0.35">
      <c r="A1071" t="s">
        <v>2275</v>
      </c>
      <c r="B1071" t="str">
        <f t="shared" si="16"/>
        <v>Customer_1071</v>
      </c>
      <c r="C1071" t="s">
        <v>4306</v>
      </c>
      <c r="D1071">
        <v>28</v>
      </c>
      <c r="E1071" t="s">
        <v>4303</v>
      </c>
    </row>
    <row r="1072" spans="1:5" x14ac:dyDescent="0.35">
      <c r="A1072" t="s">
        <v>2276</v>
      </c>
      <c r="B1072" t="str">
        <f t="shared" si="16"/>
        <v>Customer_1072</v>
      </c>
      <c r="C1072" t="s">
        <v>4306</v>
      </c>
      <c r="D1072">
        <v>18</v>
      </c>
      <c r="E1072" t="s">
        <v>4303</v>
      </c>
    </row>
    <row r="1073" spans="1:5" x14ac:dyDescent="0.35">
      <c r="A1073" t="s">
        <v>2277</v>
      </c>
      <c r="B1073" t="str">
        <f t="shared" si="16"/>
        <v>Customer_1073</v>
      </c>
      <c r="C1073" t="s">
        <v>4306</v>
      </c>
      <c r="D1073">
        <v>29</v>
      </c>
      <c r="E1073" t="s">
        <v>4307</v>
      </c>
    </row>
    <row r="1074" spans="1:5" x14ac:dyDescent="0.35">
      <c r="A1074" t="s">
        <v>2278</v>
      </c>
      <c r="B1074" t="str">
        <f t="shared" si="16"/>
        <v>Customer_1074</v>
      </c>
      <c r="C1074" t="s">
        <v>4306</v>
      </c>
      <c r="D1074">
        <v>42</v>
      </c>
      <c r="E1074" t="s">
        <v>4305</v>
      </c>
    </row>
    <row r="1075" spans="1:5" x14ac:dyDescent="0.35">
      <c r="A1075" t="s">
        <v>2279</v>
      </c>
      <c r="B1075" t="str">
        <f t="shared" si="16"/>
        <v>Customer_1075</v>
      </c>
      <c r="C1075" t="s">
        <v>4304</v>
      </c>
      <c r="D1075">
        <v>18</v>
      </c>
      <c r="E1075" t="s">
        <v>4303</v>
      </c>
    </row>
    <row r="1076" spans="1:5" x14ac:dyDescent="0.35">
      <c r="A1076" t="s">
        <v>2280</v>
      </c>
      <c r="B1076" t="str">
        <f t="shared" si="16"/>
        <v>Customer_1076</v>
      </c>
      <c r="C1076" t="s">
        <v>4304</v>
      </c>
      <c r="D1076">
        <v>42</v>
      </c>
      <c r="E1076" t="s">
        <v>4310</v>
      </c>
    </row>
    <row r="1077" spans="1:5" x14ac:dyDescent="0.35">
      <c r="A1077" t="s">
        <v>2281</v>
      </c>
      <c r="B1077" t="str">
        <f t="shared" si="16"/>
        <v>Customer_1077</v>
      </c>
      <c r="C1077" t="s">
        <v>4304</v>
      </c>
      <c r="D1077">
        <v>43</v>
      </c>
      <c r="E1077" t="s">
        <v>4307</v>
      </c>
    </row>
    <row r="1078" spans="1:5" x14ac:dyDescent="0.35">
      <c r="A1078" t="s">
        <v>2282</v>
      </c>
      <c r="B1078" t="str">
        <f t="shared" si="16"/>
        <v>Customer_1078</v>
      </c>
      <c r="C1078" t="s">
        <v>4306</v>
      </c>
      <c r="D1078">
        <v>35</v>
      </c>
      <c r="E1078" t="s">
        <v>4308</v>
      </c>
    </row>
    <row r="1079" spans="1:5" x14ac:dyDescent="0.35">
      <c r="A1079" t="s">
        <v>2283</v>
      </c>
      <c r="B1079" t="str">
        <f t="shared" si="16"/>
        <v>Customer_1079</v>
      </c>
      <c r="C1079" t="s">
        <v>4306</v>
      </c>
      <c r="D1079">
        <v>33</v>
      </c>
      <c r="E1079" t="s">
        <v>4308</v>
      </c>
    </row>
    <row r="1080" spans="1:5" x14ac:dyDescent="0.35">
      <c r="A1080" t="s">
        <v>2284</v>
      </c>
      <c r="B1080" t="str">
        <f t="shared" si="16"/>
        <v>Customer_1080</v>
      </c>
      <c r="C1080" t="s">
        <v>4306</v>
      </c>
      <c r="D1080">
        <v>58</v>
      </c>
      <c r="E1080" t="s">
        <v>4307</v>
      </c>
    </row>
    <row r="1081" spans="1:5" x14ac:dyDescent="0.35">
      <c r="A1081" t="s">
        <v>2285</v>
      </c>
      <c r="B1081" t="str">
        <f t="shared" si="16"/>
        <v>Customer_1081</v>
      </c>
      <c r="C1081" t="s">
        <v>4306</v>
      </c>
      <c r="D1081">
        <v>30</v>
      </c>
      <c r="E1081" t="s">
        <v>4307</v>
      </c>
    </row>
    <row r="1082" spans="1:5" x14ac:dyDescent="0.35">
      <c r="A1082" t="s">
        <v>2286</v>
      </c>
      <c r="B1082" t="str">
        <f t="shared" si="16"/>
        <v>Customer_1082</v>
      </c>
      <c r="C1082" t="s">
        <v>4306</v>
      </c>
      <c r="D1082">
        <v>23</v>
      </c>
      <c r="E1082" t="s">
        <v>4303</v>
      </c>
    </row>
    <row r="1083" spans="1:5" x14ac:dyDescent="0.35">
      <c r="A1083" t="s">
        <v>2287</v>
      </c>
      <c r="B1083" t="str">
        <f t="shared" si="16"/>
        <v>Customer_1083</v>
      </c>
      <c r="C1083" t="s">
        <v>4304</v>
      </c>
      <c r="D1083">
        <v>45</v>
      </c>
      <c r="E1083" t="s">
        <v>4308</v>
      </c>
    </row>
    <row r="1084" spans="1:5" x14ac:dyDescent="0.35">
      <c r="A1084" t="s">
        <v>2288</v>
      </c>
      <c r="B1084" t="str">
        <f t="shared" si="16"/>
        <v>Customer_1084</v>
      </c>
      <c r="C1084" t="s">
        <v>4306</v>
      </c>
      <c r="D1084">
        <v>42</v>
      </c>
      <c r="E1084" t="s">
        <v>4308</v>
      </c>
    </row>
    <row r="1085" spans="1:5" x14ac:dyDescent="0.35">
      <c r="A1085" t="s">
        <v>2289</v>
      </c>
      <c r="B1085" t="str">
        <f t="shared" si="16"/>
        <v>Customer_1085</v>
      </c>
      <c r="C1085" t="s">
        <v>4304</v>
      </c>
      <c r="D1085">
        <v>36</v>
      </c>
      <c r="E1085" t="s">
        <v>4308</v>
      </c>
    </row>
    <row r="1086" spans="1:5" x14ac:dyDescent="0.35">
      <c r="A1086" t="s">
        <v>2290</v>
      </c>
      <c r="B1086" t="str">
        <f t="shared" si="16"/>
        <v>Customer_1086</v>
      </c>
      <c r="C1086" t="s">
        <v>4306</v>
      </c>
      <c r="D1086">
        <v>18</v>
      </c>
      <c r="E1086" t="s">
        <v>4303</v>
      </c>
    </row>
    <row r="1087" spans="1:5" x14ac:dyDescent="0.35">
      <c r="A1087" t="s">
        <v>2291</v>
      </c>
      <c r="B1087" t="str">
        <f t="shared" si="16"/>
        <v>Customer_1087</v>
      </c>
      <c r="C1087" t="s">
        <v>4306</v>
      </c>
      <c r="D1087">
        <v>32</v>
      </c>
      <c r="E1087" t="s">
        <v>4309</v>
      </c>
    </row>
    <row r="1088" spans="1:5" x14ac:dyDescent="0.35">
      <c r="A1088" t="s">
        <v>2292</v>
      </c>
      <c r="B1088" t="str">
        <f t="shared" si="16"/>
        <v>Customer_1088</v>
      </c>
      <c r="C1088" t="s">
        <v>4306</v>
      </c>
      <c r="D1088">
        <v>18</v>
      </c>
      <c r="E1088" t="s">
        <v>4303</v>
      </c>
    </row>
    <row r="1089" spans="1:5" x14ac:dyDescent="0.35">
      <c r="A1089" t="s">
        <v>2293</v>
      </c>
      <c r="B1089" t="str">
        <f t="shared" si="16"/>
        <v>Customer_1089</v>
      </c>
      <c r="C1089" t="s">
        <v>4306</v>
      </c>
      <c r="D1089">
        <v>29</v>
      </c>
      <c r="E1089" t="s">
        <v>4303</v>
      </c>
    </row>
    <row r="1090" spans="1:5" x14ac:dyDescent="0.35">
      <c r="A1090" t="s">
        <v>2294</v>
      </c>
      <c r="B1090" t="str">
        <f t="shared" ref="B1090:B1153" si="17">"Customer_" &amp; ROW()</f>
        <v>Customer_1090</v>
      </c>
      <c r="C1090" t="s">
        <v>4306</v>
      </c>
      <c r="D1090">
        <v>46</v>
      </c>
      <c r="E1090" t="s">
        <v>4303</v>
      </c>
    </row>
    <row r="1091" spans="1:5" x14ac:dyDescent="0.35">
      <c r="A1091" t="s">
        <v>2295</v>
      </c>
      <c r="B1091" t="str">
        <f t="shared" si="17"/>
        <v>Customer_1091</v>
      </c>
      <c r="C1091" t="s">
        <v>4306</v>
      </c>
      <c r="D1091">
        <v>36</v>
      </c>
      <c r="E1091" t="s">
        <v>4310</v>
      </c>
    </row>
    <row r="1092" spans="1:5" x14ac:dyDescent="0.35">
      <c r="A1092" t="s">
        <v>2296</v>
      </c>
      <c r="B1092" t="str">
        <f t="shared" si="17"/>
        <v>Customer_1092</v>
      </c>
      <c r="C1092" t="s">
        <v>4304</v>
      </c>
      <c r="D1092">
        <v>26</v>
      </c>
      <c r="E1092" t="s">
        <v>4303</v>
      </c>
    </row>
    <row r="1093" spans="1:5" x14ac:dyDescent="0.35">
      <c r="A1093" t="s">
        <v>2297</v>
      </c>
      <c r="B1093" t="str">
        <f t="shared" si="17"/>
        <v>Customer_1093</v>
      </c>
      <c r="C1093" t="s">
        <v>4306</v>
      </c>
      <c r="D1093">
        <v>54</v>
      </c>
      <c r="E1093" t="s">
        <v>4303</v>
      </c>
    </row>
    <row r="1094" spans="1:5" x14ac:dyDescent="0.35">
      <c r="A1094" t="s">
        <v>2298</v>
      </c>
      <c r="B1094" t="str">
        <f t="shared" si="17"/>
        <v>Customer_1094</v>
      </c>
      <c r="C1094" t="s">
        <v>4304</v>
      </c>
      <c r="D1094">
        <v>35</v>
      </c>
      <c r="E1094" t="s">
        <v>4309</v>
      </c>
    </row>
    <row r="1095" spans="1:5" x14ac:dyDescent="0.35">
      <c r="A1095" t="s">
        <v>2299</v>
      </c>
      <c r="B1095" t="str">
        <f t="shared" si="17"/>
        <v>Customer_1095</v>
      </c>
      <c r="C1095" t="s">
        <v>4304</v>
      </c>
      <c r="D1095">
        <v>53</v>
      </c>
      <c r="E1095" t="s">
        <v>4303</v>
      </c>
    </row>
    <row r="1096" spans="1:5" x14ac:dyDescent="0.35">
      <c r="A1096" t="s">
        <v>2300</v>
      </c>
      <c r="B1096" t="str">
        <f t="shared" si="17"/>
        <v>Customer_1096</v>
      </c>
      <c r="C1096" t="s">
        <v>4304</v>
      </c>
      <c r="D1096">
        <v>28</v>
      </c>
      <c r="E1096" t="s">
        <v>4309</v>
      </c>
    </row>
    <row r="1097" spans="1:5" x14ac:dyDescent="0.35">
      <c r="A1097" t="s">
        <v>2301</v>
      </c>
      <c r="B1097" t="str">
        <f t="shared" si="17"/>
        <v>Customer_1097</v>
      </c>
      <c r="C1097" t="s">
        <v>4304</v>
      </c>
      <c r="D1097">
        <v>37</v>
      </c>
      <c r="E1097" t="s">
        <v>4305</v>
      </c>
    </row>
    <row r="1098" spans="1:5" x14ac:dyDescent="0.35">
      <c r="A1098" t="s">
        <v>2302</v>
      </c>
      <c r="B1098" t="str">
        <f t="shared" si="17"/>
        <v>Customer_1098</v>
      </c>
      <c r="C1098" t="s">
        <v>4304</v>
      </c>
      <c r="D1098">
        <v>54</v>
      </c>
      <c r="E1098" t="s">
        <v>4305</v>
      </c>
    </row>
    <row r="1099" spans="1:5" x14ac:dyDescent="0.35">
      <c r="A1099" t="s">
        <v>2303</v>
      </c>
      <c r="B1099" t="str">
        <f t="shared" si="17"/>
        <v>Customer_1099</v>
      </c>
      <c r="C1099" t="s">
        <v>4304</v>
      </c>
      <c r="D1099">
        <v>23</v>
      </c>
      <c r="E1099" t="s">
        <v>4307</v>
      </c>
    </row>
    <row r="1100" spans="1:5" x14ac:dyDescent="0.35">
      <c r="A1100" t="s">
        <v>2304</v>
      </c>
      <c r="B1100" t="str">
        <f t="shared" si="17"/>
        <v>Customer_1100</v>
      </c>
      <c r="C1100" t="s">
        <v>4304</v>
      </c>
      <c r="D1100">
        <v>52</v>
      </c>
      <c r="E1100" t="s">
        <v>4310</v>
      </c>
    </row>
    <row r="1101" spans="1:5" x14ac:dyDescent="0.35">
      <c r="A1101" t="s">
        <v>2305</v>
      </c>
      <c r="B1101" t="str">
        <f t="shared" si="17"/>
        <v>Customer_1101</v>
      </c>
      <c r="C1101" t="s">
        <v>4306</v>
      </c>
      <c r="D1101">
        <v>60</v>
      </c>
      <c r="E1101" t="s">
        <v>4303</v>
      </c>
    </row>
    <row r="1102" spans="1:5" x14ac:dyDescent="0.35">
      <c r="A1102" t="s">
        <v>2306</v>
      </c>
      <c r="B1102" t="str">
        <f t="shared" si="17"/>
        <v>Customer_1102</v>
      </c>
      <c r="C1102" t="s">
        <v>4304</v>
      </c>
      <c r="D1102">
        <v>56</v>
      </c>
      <c r="E1102" t="s">
        <v>4309</v>
      </c>
    </row>
    <row r="1103" spans="1:5" x14ac:dyDescent="0.35">
      <c r="A1103" t="s">
        <v>2307</v>
      </c>
      <c r="B1103" t="str">
        <f t="shared" si="17"/>
        <v>Customer_1103</v>
      </c>
      <c r="C1103" t="s">
        <v>4304</v>
      </c>
      <c r="D1103">
        <v>21</v>
      </c>
      <c r="E1103" t="s">
        <v>4303</v>
      </c>
    </row>
    <row r="1104" spans="1:5" x14ac:dyDescent="0.35">
      <c r="A1104" t="s">
        <v>1228</v>
      </c>
      <c r="B1104" t="str">
        <f t="shared" si="17"/>
        <v>Customer_1104</v>
      </c>
      <c r="C1104" t="s">
        <v>4306</v>
      </c>
      <c r="D1104">
        <v>60</v>
      </c>
      <c r="E1104" t="s">
        <v>4307</v>
      </c>
    </row>
    <row r="1105" spans="1:5" x14ac:dyDescent="0.35">
      <c r="A1105" t="s">
        <v>2308</v>
      </c>
      <c r="B1105" t="str">
        <f t="shared" si="17"/>
        <v>Customer_1105</v>
      </c>
      <c r="C1105" t="s">
        <v>4304</v>
      </c>
      <c r="D1105">
        <v>26</v>
      </c>
      <c r="E1105" t="s">
        <v>4303</v>
      </c>
    </row>
    <row r="1106" spans="1:5" x14ac:dyDescent="0.35">
      <c r="A1106" t="s">
        <v>2309</v>
      </c>
      <c r="B1106" t="str">
        <f t="shared" si="17"/>
        <v>Customer_1106</v>
      </c>
      <c r="C1106" t="s">
        <v>4304</v>
      </c>
      <c r="D1106">
        <v>55</v>
      </c>
      <c r="E1106" t="s">
        <v>4308</v>
      </c>
    </row>
    <row r="1107" spans="1:5" x14ac:dyDescent="0.35">
      <c r="A1107" t="s">
        <v>2310</v>
      </c>
      <c r="B1107" t="str">
        <f t="shared" si="17"/>
        <v>Customer_1107</v>
      </c>
      <c r="C1107" t="s">
        <v>4304</v>
      </c>
      <c r="D1107">
        <v>56</v>
      </c>
      <c r="E1107" t="s">
        <v>4309</v>
      </c>
    </row>
    <row r="1108" spans="1:5" x14ac:dyDescent="0.35">
      <c r="A1108" t="s">
        <v>2311</v>
      </c>
      <c r="B1108" t="str">
        <f t="shared" si="17"/>
        <v>Customer_1108</v>
      </c>
      <c r="C1108" t="s">
        <v>4304</v>
      </c>
      <c r="D1108">
        <v>26</v>
      </c>
      <c r="E1108" t="s">
        <v>4303</v>
      </c>
    </row>
    <row r="1109" spans="1:5" x14ac:dyDescent="0.35">
      <c r="A1109" t="s">
        <v>2312</v>
      </c>
      <c r="B1109" t="str">
        <f t="shared" si="17"/>
        <v>Customer_1109</v>
      </c>
      <c r="C1109" t="s">
        <v>4304</v>
      </c>
      <c r="D1109">
        <v>28</v>
      </c>
      <c r="E1109" t="s">
        <v>4309</v>
      </c>
    </row>
    <row r="1110" spans="1:5" x14ac:dyDescent="0.35">
      <c r="A1110" t="s">
        <v>2313</v>
      </c>
      <c r="B1110" t="str">
        <f t="shared" si="17"/>
        <v>Customer_1110</v>
      </c>
      <c r="C1110" t="s">
        <v>4304</v>
      </c>
      <c r="D1110">
        <v>40</v>
      </c>
      <c r="E1110" t="s">
        <v>4310</v>
      </c>
    </row>
    <row r="1111" spans="1:5" x14ac:dyDescent="0.35">
      <c r="A1111" t="s">
        <v>2314</v>
      </c>
      <c r="B1111" t="str">
        <f t="shared" si="17"/>
        <v>Customer_1111</v>
      </c>
      <c r="C1111" t="s">
        <v>4304</v>
      </c>
      <c r="D1111">
        <v>20</v>
      </c>
      <c r="E1111" t="s">
        <v>4309</v>
      </c>
    </row>
    <row r="1112" spans="1:5" x14ac:dyDescent="0.35">
      <c r="A1112" t="s">
        <v>2315</v>
      </c>
      <c r="B1112" t="str">
        <f t="shared" si="17"/>
        <v>Customer_1112</v>
      </c>
      <c r="C1112" t="s">
        <v>4306</v>
      </c>
      <c r="D1112">
        <v>52</v>
      </c>
      <c r="E1112" t="s">
        <v>4305</v>
      </c>
    </row>
    <row r="1113" spans="1:5" x14ac:dyDescent="0.35">
      <c r="A1113" t="s">
        <v>2316</v>
      </c>
      <c r="B1113" t="str">
        <f t="shared" si="17"/>
        <v>Customer_1113</v>
      </c>
      <c r="C1113" t="s">
        <v>4304</v>
      </c>
      <c r="D1113">
        <v>36</v>
      </c>
      <c r="E1113" t="s">
        <v>4305</v>
      </c>
    </row>
    <row r="1114" spans="1:5" x14ac:dyDescent="0.35">
      <c r="A1114" t="s">
        <v>2317</v>
      </c>
      <c r="B1114" t="str">
        <f t="shared" si="17"/>
        <v>Customer_1114</v>
      </c>
      <c r="C1114" t="s">
        <v>4304</v>
      </c>
      <c r="D1114">
        <v>44</v>
      </c>
      <c r="E1114" t="s">
        <v>4307</v>
      </c>
    </row>
    <row r="1115" spans="1:5" x14ac:dyDescent="0.35">
      <c r="A1115" t="s">
        <v>2318</v>
      </c>
      <c r="B1115" t="str">
        <f t="shared" si="17"/>
        <v>Customer_1115</v>
      </c>
      <c r="C1115" t="s">
        <v>4306</v>
      </c>
      <c r="D1115">
        <v>21</v>
      </c>
      <c r="E1115" t="s">
        <v>4303</v>
      </c>
    </row>
    <row r="1116" spans="1:5" x14ac:dyDescent="0.35">
      <c r="A1116" t="s">
        <v>2319</v>
      </c>
      <c r="B1116" t="str">
        <f t="shared" si="17"/>
        <v>Customer_1116</v>
      </c>
      <c r="C1116" t="s">
        <v>4306</v>
      </c>
      <c r="D1116">
        <v>39</v>
      </c>
      <c r="E1116" t="s">
        <v>4310</v>
      </c>
    </row>
    <row r="1117" spans="1:5" x14ac:dyDescent="0.35">
      <c r="A1117" t="s">
        <v>2320</v>
      </c>
      <c r="B1117" t="str">
        <f t="shared" si="17"/>
        <v>Customer_1117</v>
      </c>
      <c r="C1117" t="s">
        <v>4304</v>
      </c>
      <c r="D1117">
        <v>25</v>
      </c>
      <c r="E1117" t="s">
        <v>4308</v>
      </c>
    </row>
    <row r="1118" spans="1:5" x14ac:dyDescent="0.35">
      <c r="A1118" t="s">
        <v>2321</v>
      </c>
      <c r="B1118" t="str">
        <f t="shared" si="17"/>
        <v>Customer_1118</v>
      </c>
      <c r="C1118" t="s">
        <v>4304</v>
      </c>
      <c r="D1118">
        <v>23</v>
      </c>
      <c r="E1118" t="s">
        <v>4303</v>
      </c>
    </row>
    <row r="1119" spans="1:5" x14ac:dyDescent="0.35">
      <c r="A1119" t="s">
        <v>2322</v>
      </c>
      <c r="B1119" t="str">
        <f t="shared" si="17"/>
        <v>Customer_1119</v>
      </c>
      <c r="C1119" t="s">
        <v>4306</v>
      </c>
      <c r="D1119">
        <v>52</v>
      </c>
      <c r="E1119" t="s">
        <v>4307</v>
      </c>
    </row>
    <row r="1120" spans="1:5" x14ac:dyDescent="0.35">
      <c r="A1120" t="s">
        <v>2323</v>
      </c>
      <c r="B1120" t="str">
        <f t="shared" si="17"/>
        <v>Customer_1120</v>
      </c>
      <c r="C1120" t="s">
        <v>4304</v>
      </c>
      <c r="D1120">
        <v>48</v>
      </c>
      <c r="E1120" t="s">
        <v>4305</v>
      </c>
    </row>
    <row r="1121" spans="1:5" x14ac:dyDescent="0.35">
      <c r="A1121" t="s">
        <v>2324</v>
      </c>
      <c r="B1121" t="str">
        <f t="shared" si="17"/>
        <v>Customer_1121</v>
      </c>
      <c r="C1121" t="s">
        <v>4304</v>
      </c>
      <c r="D1121">
        <v>27</v>
      </c>
      <c r="E1121" t="s">
        <v>4309</v>
      </c>
    </row>
    <row r="1122" spans="1:5" x14ac:dyDescent="0.35">
      <c r="A1122" t="s">
        <v>2325</v>
      </c>
      <c r="B1122" t="str">
        <f t="shared" si="17"/>
        <v>Customer_1122</v>
      </c>
      <c r="C1122" t="s">
        <v>4306</v>
      </c>
      <c r="D1122">
        <v>22</v>
      </c>
      <c r="E1122" t="s">
        <v>4305</v>
      </c>
    </row>
    <row r="1123" spans="1:5" x14ac:dyDescent="0.35">
      <c r="A1123" t="s">
        <v>2326</v>
      </c>
      <c r="B1123" t="str">
        <f t="shared" si="17"/>
        <v>Customer_1123</v>
      </c>
      <c r="C1123" t="s">
        <v>4304</v>
      </c>
      <c r="D1123">
        <v>58</v>
      </c>
      <c r="E1123" t="s">
        <v>4307</v>
      </c>
    </row>
    <row r="1124" spans="1:5" x14ac:dyDescent="0.35">
      <c r="A1124" t="s">
        <v>1480</v>
      </c>
      <c r="B1124" t="str">
        <f t="shared" si="17"/>
        <v>Customer_1124</v>
      </c>
      <c r="C1124" t="s">
        <v>4304</v>
      </c>
      <c r="D1124">
        <v>41</v>
      </c>
      <c r="E1124" t="s">
        <v>4303</v>
      </c>
    </row>
    <row r="1125" spans="1:5" x14ac:dyDescent="0.35">
      <c r="A1125" t="s">
        <v>2327</v>
      </c>
      <c r="B1125" t="str">
        <f t="shared" si="17"/>
        <v>Customer_1125</v>
      </c>
      <c r="C1125" t="s">
        <v>4306</v>
      </c>
      <c r="D1125">
        <v>59</v>
      </c>
      <c r="E1125" t="s">
        <v>4307</v>
      </c>
    </row>
    <row r="1126" spans="1:5" x14ac:dyDescent="0.35">
      <c r="A1126" t="s">
        <v>2328</v>
      </c>
      <c r="B1126" t="str">
        <f t="shared" si="17"/>
        <v>Customer_1126</v>
      </c>
      <c r="C1126" t="s">
        <v>4304</v>
      </c>
      <c r="D1126">
        <v>39</v>
      </c>
      <c r="E1126" t="s">
        <v>4308</v>
      </c>
    </row>
    <row r="1127" spans="1:5" x14ac:dyDescent="0.35">
      <c r="A1127" t="s">
        <v>2329</v>
      </c>
      <c r="B1127" t="str">
        <f t="shared" si="17"/>
        <v>Customer_1127</v>
      </c>
      <c r="C1127" t="s">
        <v>4304</v>
      </c>
      <c r="D1127">
        <v>41</v>
      </c>
      <c r="E1127" t="s">
        <v>4310</v>
      </c>
    </row>
    <row r="1128" spans="1:5" x14ac:dyDescent="0.35">
      <c r="A1128" t="s">
        <v>2330</v>
      </c>
      <c r="B1128" t="str">
        <f t="shared" si="17"/>
        <v>Customer_1128</v>
      </c>
      <c r="C1128" t="s">
        <v>4306</v>
      </c>
      <c r="D1128">
        <v>34</v>
      </c>
      <c r="E1128" t="s">
        <v>4310</v>
      </c>
    </row>
    <row r="1129" spans="1:5" x14ac:dyDescent="0.35">
      <c r="A1129" t="s">
        <v>2331</v>
      </c>
      <c r="B1129" t="str">
        <f t="shared" si="17"/>
        <v>Customer_1129</v>
      </c>
      <c r="C1129" t="s">
        <v>4306</v>
      </c>
      <c r="D1129">
        <v>57</v>
      </c>
      <c r="E1129" t="s">
        <v>4309</v>
      </c>
    </row>
    <row r="1130" spans="1:5" x14ac:dyDescent="0.35">
      <c r="A1130" t="s">
        <v>2332</v>
      </c>
      <c r="B1130" t="str">
        <f t="shared" si="17"/>
        <v>Customer_1130</v>
      </c>
      <c r="C1130" t="s">
        <v>4304</v>
      </c>
      <c r="D1130">
        <v>35</v>
      </c>
      <c r="E1130" t="s">
        <v>4307</v>
      </c>
    </row>
    <row r="1131" spans="1:5" x14ac:dyDescent="0.35">
      <c r="A1131" t="s">
        <v>2333</v>
      </c>
      <c r="B1131" t="str">
        <f t="shared" si="17"/>
        <v>Customer_1131</v>
      </c>
      <c r="C1131" t="s">
        <v>4306</v>
      </c>
      <c r="D1131">
        <v>44</v>
      </c>
      <c r="E1131" t="s">
        <v>4310</v>
      </c>
    </row>
    <row r="1132" spans="1:5" x14ac:dyDescent="0.35">
      <c r="A1132" t="s">
        <v>2334</v>
      </c>
      <c r="B1132" t="str">
        <f t="shared" si="17"/>
        <v>Customer_1132</v>
      </c>
      <c r="C1132" t="s">
        <v>4304</v>
      </c>
      <c r="D1132">
        <v>42</v>
      </c>
      <c r="E1132" t="s">
        <v>4310</v>
      </c>
    </row>
    <row r="1133" spans="1:5" x14ac:dyDescent="0.35">
      <c r="A1133" t="s">
        <v>2335</v>
      </c>
      <c r="B1133" t="str">
        <f t="shared" si="17"/>
        <v>Customer_1133</v>
      </c>
      <c r="C1133" t="s">
        <v>4306</v>
      </c>
      <c r="D1133">
        <v>46</v>
      </c>
      <c r="E1133" t="s">
        <v>4305</v>
      </c>
    </row>
    <row r="1134" spans="1:5" x14ac:dyDescent="0.35">
      <c r="A1134" t="s">
        <v>2336</v>
      </c>
      <c r="B1134" t="str">
        <f t="shared" si="17"/>
        <v>Customer_1134</v>
      </c>
      <c r="C1134" t="s">
        <v>4304</v>
      </c>
      <c r="D1134">
        <v>50</v>
      </c>
      <c r="E1134" t="s">
        <v>4305</v>
      </c>
    </row>
    <row r="1135" spans="1:5" x14ac:dyDescent="0.35">
      <c r="A1135" t="s">
        <v>2337</v>
      </c>
      <c r="B1135" t="str">
        <f t="shared" si="17"/>
        <v>Customer_1135</v>
      </c>
      <c r="C1135" t="s">
        <v>4306</v>
      </c>
      <c r="D1135">
        <v>36</v>
      </c>
      <c r="E1135" t="s">
        <v>4310</v>
      </c>
    </row>
    <row r="1136" spans="1:5" x14ac:dyDescent="0.35">
      <c r="A1136" t="s">
        <v>2338</v>
      </c>
      <c r="B1136" t="str">
        <f t="shared" si="17"/>
        <v>Customer_1136</v>
      </c>
      <c r="C1136" t="s">
        <v>4306</v>
      </c>
      <c r="D1136">
        <v>37</v>
      </c>
      <c r="E1136" t="s">
        <v>4310</v>
      </c>
    </row>
    <row r="1137" spans="1:5" x14ac:dyDescent="0.35">
      <c r="A1137" t="s">
        <v>2339</v>
      </c>
      <c r="B1137" t="str">
        <f t="shared" si="17"/>
        <v>Customer_1137</v>
      </c>
      <c r="C1137" t="s">
        <v>4306</v>
      </c>
      <c r="D1137">
        <v>25</v>
      </c>
      <c r="E1137" t="s">
        <v>4307</v>
      </c>
    </row>
    <row r="1138" spans="1:5" x14ac:dyDescent="0.35">
      <c r="A1138" t="s">
        <v>2340</v>
      </c>
      <c r="B1138" t="str">
        <f t="shared" si="17"/>
        <v>Customer_1138</v>
      </c>
      <c r="C1138" t="s">
        <v>4306</v>
      </c>
      <c r="D1138">
        <v>55</v>
      </c>
      <c r="E1138" t="s">
        <v>4307</v>
      </c>
    </row>
    <row r="1139" spans="1:5" x14ac:dyDescent="0.35">
      <c r="A1139" t="s">
        <v>2341</v>
      </c>
      <c r="B1139" t="str">
        <f t="shared" si="17"/>
        <v>Customer_1139</v>
      </c>
      <c r="C1139" t="s">
        <v>4306</v>
      </c>
      <c r="D1139">
        <v>48</v>
      </c>
      <c r="E1139" t="s">
        <v>4310</v>
      </c>
    </row>
    <row r="1140" spans="1:5" x14ac:dyDescent="0.35">
      <c r="A1140" t="s">
        <v>2342</v>
      </c>
      <c r="B1140" t="str">
        <f t="shared" si="17"/>
        <v>Customer_1140</v>
      </c>
      <c r="C1140" t="s">
        <v>4304</v>
      </c>
      <c r="D1140">
        <v>46</v>
      </c>
      <c r="E1140" t="s">
        <v>4309</v>
      </c>
    </row>
    <row r="1141" spans="1:5" x14ac:dyDescent="0.35">
      <c r="A1141" t="s">
        <v>2256</v>
      </c>
      <c r="B1141" t="str">
        <f t="shared" si="17"/>
        <v>Customer_1141</v>
      </c>
      <c r="C1141" t="s">
        <v>4304</v>
      </c>
      <c r="D1141">
        <v>21</v>
      </c>
      <c r="E1141" t="s">
        <v>4307</v>
      </c>
    </row>
    <row r="1142" spans="1:5" x14ac:dyDescent="0.35">
      <c r="A1142" t="s">
        <v>2343</v>
      </c>
      <c r="B1142" t="str">
        <f t="shared" si="17"/>
        <v>Customer_1142</v>
      </c>
      <c r="C1142" t="s">
        <v>4306</v>
      </c>
      <c r="D1142">
        <v>18</v>
      </c>
      <c r="E1142" t="s">
        <v>4309</v>
      </c>
    </row>
    <row r="1143" spans="1:5" x14ac:dyDescent="0.35">
      <c r="A1143" t="s">
        <v>2344</v>
      </c>
      <c r="B1143" t="str">
        <f t="shared" si="17"/>
        <v>Customer_1143</v>
      </c>
      <c r="C1143" t="s">
        <v>4306</v>
      </c>
      <c r="D1143">
        <v>39</v>
      </c>
      <c r="E1143" t="s">
        <v>4309</v>
      </c>
    </row>
    <row r="1144" spans="1:5" x14ac:dyDescent="0.35">
      <c r="A1144" t="s">
        <v>2345</v>
      </c>
      <c r="B1144" t="str">
        <f t="shared" si="17"/>
        <v>Customer_1144</v>
      </c>
      <c r="C1144" t="s">
        <v>4304</v>
      </c>
      <c r="D1144">
        <v>58</v>
      </c>
      <c r="E1144" t="s">
        <v>4310</v>
      </c>
    </row>
    <row r="1145" spans="1:5" x14ac:dyDescent="0.35">
      <c r="A1145" t="s">
        <v>2346</v>
      </c>
      <c r="B1145" t="str">
        <f t="shared" si="17"/>
        <v>Customer_1145</v>
      </c>
      <c r="C1145" t="s">
        <v>4304</v>
      </c>
      <c r="D1145">
        <v>34</v>
      </c>
      <c r="E1145" t="s">
        <v>4308</v>
      </c>
    </row>
    <row r="1146" spans="1:5" x14ac:dyDescent="0.35">
      <c r="A1146" t="s">
        <v>2347</v>
      </c>
      <c r="B1146" t="str">
        <f t="shared" si="17"/>
        <v>Customer_1146</v>
      </c>
      <c r="C1146" t="s">
        <v>4306</v>
      </c>
      <c r="D1146">
        <v>31</v>
      </c>
      <c r="E1146" t="s">
        <v>4310</v>
      </c>
    </row>
    <row r="1147" spans="1:5" x14ac:dyDescent="0.35">
      <c r="A1147" t="s">
        <v>2348</v>
      </c>
      <c r="B1147" t="str">
        <f t="shared" si="17"/>
        <v>Customer_1147</v>
      </c>
      <c r="C1147" t="s">
        <v>4306</v>
      </c>
      <c r="D1147">
        <v>45</v>
      </c>
      <c r="E1147" t="s">
        <v>4309</v>
      </c>
    </row>
    <row r="1148" spans="1:5" x14ac:dyDescent="0.35">
      <c r="A1148" t="s">
        <v>2349</v>
      </c>
      <c r="B1148" t="str">
        <f t="shared" si="17"/>
        <v>Customer_1148</v>
      </c>
      <c r="C1148" t="s">
        <v>4306</v>
      </c>
      <c r="D1148">
        <v>22</v>
      </c>
      <c r="E1148" t="s">
        <v>4308</v>
      </c>
    </row>
    <row r="1149" spans="1:5" x14ac:dyDescent="0.35">
      <c r="A1149" t="s">
        <v>2350</v>
      </c>
      <c r="B1149" t="str">
        <f t="shared" si="17"/>
        <v>Customer_1149</v>
      </c>
      <c r="C1149" t="s">
        <v>4304</v>
      </c>
      <c r="D1149">
        <v>48</v>
      </c>
      <c r="E1149" t="s">
        <v>4310</v>
      </c>
    </row>
    <row r="1150" spans="1:5" x14ac:dyDescent="0.35">
      <c r="A1150" t="s">
        <v>2351</v>
      </c>
      <c r="B1150" t="str">
        <f t="shared" si="17"/>
        <v>Customer_1150</v>
      </c>
      <c r="C1150" t="s">
        <v>4306</v>
      </c>
      <c r="D1150">
        <v>26</v>
      </c>
      <c r="E1150" t="s">
        <v>4303</v>
      </c>
    </row>
    <row r="1151" spans="1:5" x14ac:dyDescent="0.35">
      <c r="A1151" t="s">
        <v>2352</v>
      </c>
      <c r="B1151" t="str">
        <f t="shared" si="17"/>
        <v>Customer_1151</v>
      </c>
      <c r="C1151" t="s">
        <v>4304</v>
      </c>
      <c r="D1151">
        <v>35</v>
      </c>
      <c r="E1151" t="s">
        <v>4307</v>
      </c>
    </row>
    <row r="1152" spans="1:5" x14ac:dyDescent="0.35">
      <c r="A1152" t="s">
        <v>2353</v>
      </c>
      <c r="B1152" t="str">
        <f t="shared" si="17"/>
        <v>Customer_1152</v>
      </c>
      <c r="C1152" t="s">
        <v>4306</v>
      </c>
      <c r="D1152">
        <v>40</v>
      </c>
      <c r="E1152" t="s">
        <v>4305</v>
      </c>
    </row>
    <row r="1153" spans="1:5" x14ac:dyDescent="0.35">
      <c r="A1153" t="s">
        <v>2354</v>
      </c>
      <c r="B1153" t="str">
        <f t="shared" si="17"/>
        <v>Customer_1153</v>
      </c>
      <c r="C1153" t="s">
        <v>4306</v>
      </c>
      <c r="D1153">
        <v>46</v>
      </c>
      <c r="E1153" t="s">
        <v>4309</v>
      </c>
    </row>
    <row r="1154" spans="1:5" x14ac:dyDescent="0.35">
      <c r="A1154" t="s">
        <v>2355</v>
      </c>
      <c r="B1154" t="str">
        <f t="shared" ref="B1154:B1201" si="18">"Customer_" &amp; ROW()</f>
        <v>Customer_1154</v>
      </c>
      <c r="C1154" t="s">
        <v>4306</v>
      </c>
      <c r="D1154">
        <v>32</v>
      </c>
      <c r="E1154" t="s">
        <v>4309</v>
      </c>
    </row>
    <row r="1155" spans="1:5" x14ac:dyDescent="0.35">
      <c r="A1155" t="s">
        <v>2356</v>
      </c>
      <c r="B1155" t="str">
        <f t="shared" si="18"/>
        <v>Customer_1155</v>
      </c>
      <c r="C1155" t="s">
        <v>4306</v>
      </c>
      <c r="D1155">
        <v>26</v>
      </c>
      <c r="E1155" t="s">
        <v>4310</v>
      </c>
    </row>
    <row r="1156" spans="1:5" x14ac:dyDescent="0.35">
      <c r="A1156" t="s">
        <v>2357</v>
      </c>
      <c r="B1156" t="str">
        <f t="shared" si="18"/>
        <v>Customer_1156</v>
      </c>
      <c r="C1156" t="s">
        <v>4306</v>
      </c>
      <c r="D1156">
        <v>48</v>
      </c>
      <c r="E1156" t="s">
        <v>4305</v>
      </c>
    </row>
    <row r="1157" spans="1:5" x14ac:dyDescent="0.35">
      <c r="A1157" t="s">
        <v>2358</v>
      </c>
      <c r="B1157" t="str">
        <f t="shared" si="18"/>
        <v>Customer_1157</v>
      </c>
      <c r="C1157" t="s">
        <v>4304</v>
      </c>
      <c r="D1157">
        <v>53</v>
      </c>
      <c r="E1157" t="s">
        <v>4309</v>
      </c>
    </row>
    <row r="1158" spans="1:5" x14ac:dyDescent="0.35">
      <c r="A1158" t="s">
        <v>2359</v>
      </c>
      <c r="B1158" t="str">
        <f t="shared" si="18"/>
        <v>Customer_1158</v>
      </c>
      <c r="C1158" t="s">
        <v>4304</v>
      </c>
      <c r="D1158">
        <v>19</v>
      </c>
      <c r="E1158" t="s">
        <v>4309</v>
      </c>
    </row>
    <row r="1159" spans="1:5" x14ac:dyDescent="0.35">
      <c r="A1159" t="s">
        <v>2360</v>
      </c>
      <c r="B1159" t="str">
        <f t="shared" si="18"/>
        <v>Customer_1159</v>
      </c>
      <c r="C1159" t="s">
        <v>4306</v>
      </c>
      <c r="D1159">
        <v>29</v>
      </c>
      <c r="E1159" t="s">
        <v>4305</v>
      </c>
    </row>
    <row r="1160" spans="1:5" x14ac:dyDescent="0.35">
      <c r="A1160" t="s">
        <v>2361</v>
      </c>
      <c r="B1160" t="str">
        <f t="shared" si="18"/>
        <v>Customer_1160</v>
      </c>
      <c r="C1160" t="s">
        <v>4306</v>
      </c>
      <c r="D1160">
        <v>59</v>
      </c>
      <c r="E1160" t="s">
        <v>4305</v>
      </c>
    </row>
    <row r="1161" spans="1:5" x14ac:dyDescent="0.35">
      <c r="A1161" t="s">
        <v>2362</v>
      </c>
      <c r="B1161" t="str">
        <f t="shared" si="18"/>
        <v>Customer_1161</v>
      </c>
      <c r="C1161" t="s">
        <v>4306</v>
      </c>
      <c r="D1161">
        <v>46</v>
      </c>
      <c r="E1161" t="s">
        <v>4310</v>
      </c>
    </row>
    <row r="1162" spans="1:5" x14ac:dyDescent="0.35">
      <c r="A1162" t="s">
        <v>2363</v>
      </c>
      <c r="B1162" t="str">
        <f t="shared" si="18"/>
        <v>Customer_1162</v>
      </c>
      <c r="C1162" t="s">
        <v>4306</v>
      </c>
      <c r="D1162">
        <v>23</v>
      </c>
      <c r="E1162" t="s">
        <v>4307</v>
      </c>
    </row>
    <row r="1163" spans="1:5" x14ac:dyDescent="0.35">
      <c r="A1163" t="s">
        <v>2364</v>
      </c>
      <c r="B1163" t="str">
        <f t="shared" si="18"/>
        <v>Customer_1163</v>
      </c>
      <c r="C1163" t="s">
        <v>4304</v>
      </c>
      <c r="D1163">
        <v>20</v>
      </c>
      <c r="E1163" t="s">
        <v>4307</v>
      </c>
    </row>
    <row r="1164" spans="1:5" x14ac:dyDescent="0.35">
      <c r="A1164" t="s">
        <v>2365</v>
      </c>
      <c r="B1164" t="str">
        <f t="shared" si="18"/>
        <v>Customer_1164</v>
      </c>
      <c r="C1164" t="s">
        <v>4304</v>
      </c>
      <c r="D1164">
        <v>57</v>
      </c>
      <c r="E1164" t="s">
        <v>4309</v>
      </c>
    </row>
    <row r="1165" spans="1:5" x14ac:dyDescent="0.35">
      <c r="A1165" t="s">
        <v>2366</v>
      </c>
      <c r="B1165" t="str">
        <f t="shared" si="18"/>
        <v>Customer_1165</v>
      </c>
      <c r="C1165" t="s">
        <v>4304</v>
      </c>
      <c r="D1165">
        <v>37</v>
      </c>
      <c r="E1165" t="s">
        <v>4305</v>
      </c>
    </row>
    <row r="1166" spans="1:5" x14ac:dyDescent="0.35">
      <c r="A1166" t="s">
        <v>2367</v>
      </c>
      <c r="B1166" t="str">
        <f t="shared" si="18"/>
        <v>Customer_1166</v>
      </c>
      <c r="C1166" t="s">
        <v>4304</v>
      </c>
      <c r="D1166">
        <v>21</v>
      </c>
      <c r="E1166" t="s">
        <v>4308</v>
      </c>
    </row>
    <row r="1167" spans="1:5" x14ac:dyDescent="0.35">
      <c r="A1167" t="s">
        <v>2368</v>
      </c>
      <c r="B1167" t="str">
        <f t="shared" si="18"/>
        <v>Customer_1167</v>
      </c>
      <c r="C1167" t="s">
        <v>4304</v>
      </c>
      <c r="D1167">
        <v>47</v>
      </c>
      <c r="E1167" t="s">
        <v>4310</v>
      </c>
    </row>
    <row r="1168" spans="1:5" x14ac:dyDescent="0.35">
      <c r="A1168" t="s">
        <v>2369</v>
      </c>
      <c r="B1168" t="str">
        <f t="shared" si="18"/>
        <v>Customer_1168</v>
      </c>
      <c r="C1168" t="s">
        <v>4306</v>
      </c>
      <c r="D1168">
        <v>45</v>
      </c>
      <c r="E1168" t="s">
        <v>4308</v>
      </c>
    </row>
    <row r="1169" spans="1:5" x14ac:dyDescent="0.35">
      <c r="A1169" t="s">
        <v>2370</v>
      </c>
      <c r="B1169" t="str">
        <f t="shared" si="18"/>
        <v>Customer_1169</v>
      </c>
      <c r="C1169" t="s">
        <v>4304</v>
      </c>
      <c r="D1169">
        <v>52</v>
      </c>
      <c r="E1169" t="s">
        <v>4309</v>
      </c>
    </row>
    <row r="1170" spans="1:5" x14ac:dyDescent="0.35">
      <c r="A1170" t="s">
        <v>2371</v>
      </c>
      <c r="B1170" t="str">
        <f t="shared" si="18"/>
        <v>Customer_1170</v>
      </c>
      <c r="C1170" t="s">
        <v>4306</v>
      </c>
      <c r="D1170">
        <v>19</v>
      </c>
      <c r="E1170" t="s">
        <v>4303</v>
      </c>
    </row>
    <row r="1171" spans="1:5" x14ac:dyDescent="0.35">
      <c r="A1171" t="s">
        <v>2372</v>
      </c>
      <c r="B1171" t="str">
        <f t="shared" si="18"/>
        <v>Customer_1171</v>
      </c>
      <c r="C1171" t="s">
        <v>4306</v>
      </c>
      <c r="D1171">
        <v>48</v>
      </c>
      <c r="E1171" t="s">
        <v>4303</v>
      </c>
    </row>
    <row r="1172" spans="1:5" x14ac:dyDescent="0.35">
      <c r="A1172" t="s">
        <v>2373</v>
      </c>
      <c r="B1172" t="str">
        <f t="shared" si="18"/>
        <v>Customer_1172</v>
      </c>
      <c r="C1172" t="s">
        <v>4304</v>
      </c>
      <c r="D1172">
        <v>26</v>
      </c>
      <c r="E1172" t="s">
        <v>4308</v>
      </c>
    </row>
    <row r="1173" spans="1:5" x14ac:dyDescent="0.35">
      <c r="A1173" t="s">
        <v>2374</v>
      </c>
      <c r="B1173" t="str">
        <f t="shared" si="18"/>
        <v>Customer_1173</v>
      </c>
      <c r="C1173" t="s">
        <v>4304</v>
      </c>
      <c r="D1173">
        <v>32</v>
      </c>
      <c r="E1173" t="s">
        <v>4309</v>
      </c>
    </row>
    <row r="1174" spans="1:5" x14ac:dyDescent="0.35">
      <c r="A1174" t="s">
        <v>2375</v>
      </c>
      <c r="B1174" t="str">
        <f t="shared" si="18"/>
        <v>Customer_1174</v>
      </c>
      <c r="C1174" t="s">
        <v>4306</v>
      </c>
      <c r="D1174">
        <v>33</v>
      </c>
      <c r="E1174" t="s">
        <v>4310</v>
      </c>
    </row>
    <row r="1175" spans="1:5" x14ac:dyDescent="0.35">
      <c r="A1175" t="s">
        <v>2376</v>
      </c>
      <c r="B1175" t="str">
        <f t="shared" si="18"/>
        <v>Customer_1175</v>
      </c>
      <c r="C1175" t="s">
        <v>4304</v>
      </c>
      <c r="D1175">
        <v>54</v>
      </c>
      <c r="E1175" t="s">
        <v>4307</v>
      </c>
    </row>
    <row r="1176" spans="1:5" x14ac:dyDescent="0.35">
      <c r="A1176" t="s">
        <v>2377</v>
      </c>
      <c r="B1176" t="str">
        <f t="shared" si="18"/>
        <v>Customer_1176</v>
      </c>
      <c r="C1176" t="s">
        <v>4304</v>
      </c>
      <c r="D1176">
        <v>55</v>
      </c>
      <c r="E1176" t="s">
        <v>4303</v>
      </c>
    </row>
    <row r="1177" spans="1:5" x14ac:dyDescent="0.35">
      <c r="A1177" t="s">
        <v>2378</v>
      </c>
      <c r="B1177" t="str">
        <f t="shared" si="18"/>
        <v>Customer_1177</v>
      </c>
      <c r="C1177" t="s">
        <v>4304</v>
      </c>
      <c r="D1177">
        <v>31</v>
      </c>
      <c r="E1177" t="s">
        <v>4307</v>
      </c>
    </row>
    <row r="1178" spans="1:5" x14ac:dyDescent="0.35">
      <c r="A1178" t="s">
        <v>2379</v>
      </c>
      <c r="B1178" t="str">
        <f t="shared" si="18"/>
        <v>Customer_1178</v>
      </c>
      <c r="C1178" t="s">
        <v>4306</v>
      </c>
      <c r="D1178">
        <v>49</v>
      </c>
      <c r="E1178" t="s">
        <v>4303</v>
      </c>
    </row>
    <row r="1179" spans="1:5" x14ac:dyDescent="0.35">
      <c r="A1179" t="s">
        <v>2380</v>
      </c>
      <c r="B1179" t="str">
        <f t="shared" si="18"/>
        <v>Customer_1179</v>
      </c>
      <c r="C1179" t="s">
        <v>4304</v>
      </c>
      <c r="D1179">
        <v>26</v>
      </c>
      <c r="E1179" t="s">
        <v>4309</v>
      </c>
    </row>
    <row r="1180" spans="1:5" x14ac:dyDescent="0.35">
      <c r="A1180" t="s">
        <v>2381</v>
      </c>
      <c r="B1180" t="str">
        <f t="shared" si="18"/>
        <v>Customer_1180</v>
      </c>
      <c r="C1180" t="s">
        <v>4306</v>
      </c>
      <c r="D1180">
        <v>44</v>
      </c>
      <c r="E1180" t="s">
        <v>4309</v>
      </c>
    </row>
    <row r="1181" spans="1:5" x14ac:dyDescent="0.35">
      <c r="A1181" t="s">
        <v>2382</v>
      </c>
      <c r="B1181" t="str">
        <f t="shared" si="18"/>
        <v>Customer_1181</v>
      </c>
      <c r="C1181" t="s">
        <v>4306</v>
      </c>
      <c r="D1181">
        <v>47</v>
      </c>
      <c r="E1181" t="s">
        <v>4310</v>
      </c>
    </row>
    <row r="1182" spans="1:5" x14ac:dyDescent="0.35">
      <c r="A1182" t="s">
        <v>2383</v>
      </c>
      <c r="B1182" t="str">
        <f t="shared" si="18"/>
        <v>Customer_1182</v>
      </c>
      <c r="C1182" t="s">
        <v>4306</v>
      </c>
      <c r="D1182">
        <v>36</v>
      </c>
      <c r="E1182" t="s">
        <v>4309</v>
      </c>
    </row>
    <row r="1183" spans="1:5" x14ac:dyDescent="0.35">
      <c r="A1183" t="s">
        <v>2384</v>
      </c>
      <c r="B1183" t="str">
        <f t="shared" si="18"/>
        <v>Customer_1183</v>
      </c>
      <c r="C1183" t="s">
        <v>4304</v>
      </c>
      <c r="D1183">
        <v>60</v>
      </c>
      <c r="E1183" t="s">
        <v>4307</v>
      </c>
    </row>
    <row r="1184" spans="1:5" x14ac:dyDescent="0.35">
      <c r="A1184" t="s">
        <v>2385</v>
      </c>
      <c r="B1184" t="str">
        <f t="shared" si="18"/>
        <v>Customer_1184</v>
      </c>
      <c r="C1184" t="s">
        <v>4306</v>
      </c>
      <c r="D1184">
        <v>46</v>
      </c>
      <c r="E1184" t="s">
        <v>4307</v>
      </c>
    </row>
    <row r="1185" spans="1:5" x14ac:dyDescent="0.35">
      <c r="A1185" t="s">
        <v>2386</v>
      </c>
      <c r="B1185" t="str">
        <f t="shared" si="18"/>
        <v>Customer_1185</v>
      </c>
      <c r="C1185" t="s">
        <v>4304</v>
      </c>
      <c r="D1185">
        <v>22</v>
      </c>
      <c r="E1185" t="s">
        <v>4308</v>
      </c>
    </row>
    <row r="1186" spans="1:5" x14ac:dyDescent="0.35">
      <c r="A1186" t="s">
        <v>2387</v>
      </c>
      <c r="B1186" t="str">
        <f t="shared" si="18"/>
        <v>Customer_1186</v>
      </c>
      <c r="C1186" t="s">
        <v>4306</v>
      </c>
      <c r="D1186">
        <v>25</v>
      </c>
      <c r="E1186" t="s">
        <v>4307</v>
      </c>
    </row>
    <row r="1187" spans="1:5" x14ac:dyDescent="0.35">
      <c r="A1187" t="s">
        <v>2388</v>
      </c>
      <c r="B1187" t="str">
        <f t="shared" si="18"/>
        <v>Customer_1187</v>
      </c>
      <c r="C1187" t="s">
        <v>4306</v>
      </c>
      <c r="D1187">
        <v>57</v>
      </c>
      <c r="E1187" t="s">
        <v>4307</v>
      </c>
    </row>
    <row r="1188" spans="1:5" x14ac:dyDescent="0.35">
      <c r="A1188" t="s">
        <v>2389</v>
      </c>
      <c r="B1188" t="str">
        <f t="shared" si="18"/>
        <v>Customer_1188</v>
      </c>
      <c r="C1188" t="s">
        <v>4304</v>
      </c>
      <c r="D1188">
        <v>32</v>
      </c>
      <c r="E1188" t="s">
        <v>4305</v>
      </c>
    </row>
    <row r="1189" spans="1:5" x14ac:dyDescent="0.35">
      <c r="A1189" t="s">
        <v>2390</v>
      </c>
      <c r="B1189" t="str">
        <f t="shared" si="18"/>
        <v>Customer_1189</v>
      </c>
      <c r="C1189" t="s">
        <v>4304</v>
      </c>
      <c r="D1189">
        <v>56</v>
      </c>
      <c r="E1189" t="s">
        <v>4307</v>
      </c>
    </row>
    <row r="1190" spans="1:5" x14ac:dyDescent="0.35">
      <c r="A1190" t="s">
        <v>2391</v>
      </c>
      <c r="B1190" t="str">
        <f t="shared" si="18"/>
        <v>Customer_1190</v>
      </c>
      <c r="C1190" t="s">
        <v>4304</v>
      </c>
      <c r="D1190">
        <v>30</v>
      </c>
      <c r="E1190" t="s">
        <v>4303</v>
      </c>
    </row>
    <row r="1191" spans="1:5" x14ac:dyDescent="0.35">
      <c r="A1191" t="s">
        <v>2392</v>
      </c>
      <c r="B1191" t="str">
        <f t="shared" si="18"/>
        <v>Customer_1191</v>
      </c>
      <c r="C1191" t="s">
        <v>4304</v>
      </c>
      <c r="D1191">
        <v>43</v>
      </c>
      <c r="E1191" t="s">
        <v>4310</v>
      </c>
    </row>
    <row r="1192" spans="1:5" x14ac:dyDescent="0.35">
      <c r="A1192" t="s">
        <v>2393</v>
      </c>
      <c r="B1192" t="str">
        <f t="shared" si="18"/>
        <v>Customer_1192</v>
      </c>
      <c r="C1192" t="s">
        <v>4306</v>
      </c>
      <c r="D1192">
        <v>44</v>
      </c>
      <c r="E1192" t="s">
        <v>4309</v>
      </c>
    </row>
    <row r="1193" spans="1:5" x14ac:dyDescent="0.35">
      <c r="A1193" t="s">
        <v>2394</v>
      </c>
      <c r="B1193" t="str">
        <f t="shared" si="18"/>
        <v>Customer_1193</v>
      </c>
      <c r="C1193" t="s">
        <v>4304</v>
      </c>
      <c r="D1193">
        <v>45</v>
      </c>
      <c r="E1193" t="s">
        <v>4309</v>
      </c>
    </row>
    <row r="1194" spans="1:5" x14ac:dyDescent="0.35">
      <c r="A1194" t="s">
        <v>2395</v>
      </c>
      <c r="B1194" t="str">
        <f t="shared" si="18"/>
        <v>Customer_1194</v>
      </c>
      <c r="C1194" t="s">
        <v>4306</v>
      </c>
      <c r="D1194">
        <v>32</v>
      </c>
      <c r="E1194" t="s">
        <v>4307</v>
      </c>
    </row>
    <row r="1195" spans="1:5" x14ac:dyDescent="0.35">
      <c r="A1195" t="s">
        <v>2396</v>
      </c>
      <c r="B1195" t="str">
        <f t="shared" si="18"/>
        <v>Customer_1195</v>
      </c>
      <c r="C1195" t="s">
        <v>4304</v>
      </c>
      <c r="D1195">
        <v>54</v>
      </c>
      <c r="E1195" t="s">
        <v>4309</v>
      </c>
    </row>
    <row r="1196" spans="1:5" x14ac:dyDescent="0.35">
      <c r="A1196" t="s">
        <v>2397</v>
      </c>
      <c r="B1196" t="str">
        <f t="shared" si="18"/>
        <v>Customer_1196</v>
      </c>
      <c r="C1196" t="s">
        <v>4304</v>
      </c>
      <c r="D1196">
        <v>60</v>
      </c>
      <c r="E1196" t="s">
        <v>4309</v>
      </c>
    </row>
    <row r="1197" spans="1:5" x14ac:dyDescent="0.35">
      <c r="A1197" t="s">
        <v>2398</v>
      </c>
      <c r="B1197" t="str">
        <f t="shared" si="18"/>
        <v>Customer_1197</v>
      </c>
      <c r="C1197" t="s">
        <v>4304</v>
      </c>
      <c r="D1197">
        <v>38</v>
      </c>
      <c r="E1197" t="s">
        <v>4308</v>
      </c>
    </row>
    <row r="1198" spans="1:5" x14ac:dyDescent="0.35">
      <c r="A1198" t="s">
        <v>2399</v>
      </c>
      <c r="B1198" t="str">
        <f t="shared" si="18"/>
        <v>Customer_1198</v>
      </c>
      <c r="C1198" t="s">
        <v>4304</v>
      </c>
      <c r="D1198">
        <v>58</v>
      </c>
      <c r="E1198" t="s">
        <v>4307</v>
      </c>
    </row>
    <row r="1199" spans="1:5" x14ac:dyDescent="0.35">
      <c r="A1199" t="s">
        <v>2400</v>
      </c>
      <c r="B1199" t="str">
        <f t="shared" si="18"/>
        <v>Customer_1199</v>
      </c>
      <c r="C1199" t="s">
        <v>4306</v>
      </c>
      <c r="D1199">
        <v>28</v>
      </c>
      <c r="E1199" t="s">
        <v>4303</v>
      </c>
    </row>
    <row r="1200" spans="1:5" x14ac:dyDescent="0.35">
      <c r="A1200" t="s">
        <v>2401</v>
      </c>
      <c r="B1200" t="str">
        <f t="shared" si="18"/>
        <v>Customer_1200</v>
      </c>
      <c r="C1200" t="s">
        <v>4304</v>
      </c>
      <c r="D1200">
        <v>22</v>
      </c>
      <c r="E1200" t="s">
        <v>4305</v>
      </c>
    </row>
    <row r="1201" spans="1:5" x14ac:dyDescent="0.35">
      <c r="A1201" t="s">
        <v>2402</v>
      </c>
      <c r="B1201" t="str">
        <f t="shared" si="18"/>
        <v>Customer_1201</v>
      </c>
      <c r="C1201" t="s">
        <v>4304</v>
      </c>
      <c r="D1201">
        <v>36</v>
      </c>
      <c r="E1201" t="s">
        <v>4303</v>
      </c>
    </row>
  </sheetData>
  <autoFilter ref="A1:E1" xr:uid="{855D7F43-C04B-4E5F-A0AA-97B8461D09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74AC5-92D5-44CB-B45F-C37C449B6896}">
  <dimension ref="A1:B8"/>
  <sheetViews>
    <sheetView workbookViewId="0">
      <selection sqref="A1:B1"/>
    </sheetView>
  </sheetViews>
  <sheetFormatPr defaultRowHeight="14.5" x14ac:dyDescent="0.35"/>
  <sheetData>
    <row r="1" spans="1:2" x14ac:dyDescent="0.35">
      <c r="A1" s="8" t="s">
        <v>3</v>
      </c>
      <c r="B1" s="8" t="s">
        <v>4313</v>
      </c>
    </row>
    <row r="2" spans="1:2" x14ac:dyDescent="0.35">
      <c r="A2" t="s">
        <v>2406</v>
      </c>
      <c r="B2" t="s">
        <v>4314</v>
      </c>
    </row>
    <row r="3" spans="1:2" x14ac:dyDescent="0.35">
      <c r="A3" t="s">
        <v>2409</v>
      </c>
      <c r="B3" t="s">
        <v>4314</v>
      </c>
    </row>
    <row r="4" spans="1:2" x14ac:dyDescent="0.35">
      <c r="A4" t="s">
        <v>2408</v>
      </c>
      <c r="B4" t="s">
        <v>4315</v>
      </c>
    </row>
    <row r="5" spans="1:2" x14ac:dyDescent="0.35">
      <c r="A5" t="s">
        <v>2403</v>
      </c>
      <c r="B5" t="s">
        <v>4315</v>
      </c>
    </row>
    <row r="6" spans="1:2" x14ac:dyDescent="0.35">
      <c r="A6" t="s">
        <v>2404</v>
      </c>
      <c r="B6" t="s">
        <v>4315</v>
      </c>
    </row>
    <row r="7" spans="1:2" x14ac:dyDescent="0.35">
      <c r="A7" t="s">
        <v>2407</v>
      </c>
      <c r="B7" t="s">
        <v>4315</v>
      </c>
    </row>
    <row r="8" spans="1:2" x14ac:dyDescent="0.35">
      <c r="A8" t="s">
        <v>2405</v>
      </c>
      <c r="B8" t="s">
        <v>4315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328E-AB1D-4025-BABE-F06E6D449612}">
  <dimension ref="A1:B5"/>
  <sheetViews>
    <sheetView workbookViewId="0">
      <selection activeCell="E6" sqref="E6"/>
    </sheetView>
  </sheetViews>
  <sheetFormatPr defaultRowHeight="14.5" x14ac:dyDescent="0.35"/>
  <cols>
    <col min="1" max="1" width="12.08984375" bestFit="1" customWidth="1"/>
  </cols>
  <sheetData>
    <row r="1" spans="1:2" x14ac:dyDescent="0.35">
      <c r="A1" s="8" t="s">
        <v>4316</v>
      </c>
      <c r="B1" s="8" t="s">
        <v>4317</v>
      </c>
    </row>
    <row r="2" spans="1:2" x14ac:dyDescent="0.35">
      <c r="A2" t="s">
        <v>4277</v>
      </c>
      <c r="B2">
        <v>0.15</v>
      </c>
    </row>
    <row r="3" spans="1:2" x14ac:dyDescent="0.35">
      <c r="A3" t="s">
        <v>4275</v>
      </c>
      <c r="B3" s="11">
        <v>0.1</v>
      </c>
    </row>
    <row r="4" spans="1:2" x14ac:dyDescent="0.35">
      <c r="A4" t="s">
        <v>4276</v>
      </c>
      <c r="B4">
        <v>0</v>
      </c>
    </row>
    <row r="5" spans="1:2" x14ac:dyDescent="0.35">
      <c r="A5" t="s">
        <v>4318</v>
      </c>
      <c r="B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73997-7C5D-4940-8111-A3039F16C259}">
  <dimension ref="A1:AT1201"/>
  <sheetViews>
    <sheetView topLeftCell="AC1" workbookViewId="0">
      <pane ySplit="1" topLeftCell="A2" activePane="bottomLeft" state="frozen"/>
      <selection pane="bottomLeft" activeCell="AT2" sqref="AT2"/>
    </sheetView>
  </sheetViews>
  <sheetFormatPr defaultRowHeight="14.5" x14ac:dyDescent="0.35"/>
  <cols>
    <col min="1" max="1" width="10.54296875" bestFit="1" customWidth="1"/>
    <col min="2" max="2" width="10.54296875" style="5" customWidth="1"/>
    <col min="3" max="3" width="13.90625" customWidth="1"/>
    <col min="4" max="7" width="14" style="4" customWidth="1"/>
    <col min="8" max="8" width="15.7265625" customWidth="1"/>
    <col min="9" max="9" width="8.7265625" style="5"/>
    <col min="10" max="10" width="11.81640625" customWidth="1"/>
    <col min="12" max="12" width="8.7265625" style="6"/>
    <col min="13" max="13" width="11.36328125" customWidth="1"/>
    <col min="14" max="14" width="11.36328125" style="7" customWidth="1"/>
    <col min="15" max="17" width="13.6328125" customWidth="1"/>
    <col min="18" max="18" width="15.08984375" bestFit="1" customWidth="1"/>
    <col min="19" max="19" width="15.08984375" customWidth="1"/>
    <col min="20" max="20" width="11" bestFit="1" customWidth="1"/>
    <col min="21" max="21" width="11" customWidth="1"/>
    <col min="22" max="22" width="14.7265625" bestFit="1" customWidth="1"/>
    <col min="23" max="23" width="14.7265625" customWidth="1"/>
    <col min="25" max="25" width="11.6328125" bestFit="1" customWidth="1"/>
    <col min="26" max="27" width="11.6328125" customWidth="1"/>
    <col min="28" max="28" width="13.1796875" bestFit="1" customWidth="1"/>
    <col min="29" max="29" width="13.1796875" customWidth="1"/>
    <col min="31" max="31" width="9.08984375" style="7" bestFit="1" customWidth="1"/>
    <col min="32" max="32" width="9.08984375" bestFit="1" customWidth="1"/>
    <col min="33" max="33" width="14.54296875" customWidth="1"/>
    <col min="36" max="36" width="13.81640625" customWidth="1"/>
    <col min="39" max="39" width="16" customWidth="1"/>
    <col min="41" max="42" width="9.08984375" bestFit="1" customWidth="1"/>
    <col min="43" max="43" width="9.08984375" customWidth="1"/>
    <col min="44" max="44" width="12.26953125" style="12" customWidth="1"/>
    <col min="45" max="45" width="21.90625" customWidth="1"/>
    <col min="46" max="46" width="12.54296875" bestFit="1" customWidth="1"/>
  </cols>
  <sheetData>
    <row r="1" spans="1:46" x14ac:dyDescent="0.35">
      <c r="A1" s="1" t="s">
        <v>0</v>
      </c>
      <c r="B1" s="8" t="s">
        <v>4283</v>
      </c>
      <c r="C1" s="1" t="s">
        <v>1</v>
      </c>
      <c r="D1" s="3" t="s">
        <v>4284</v>
      </c>
      <c r="E1" s="8" t="s">
        <v>4285</v>
      </c>
      <c r="F1" s="3" t="s">
        <v>4286</v>
      </c>
      <c r="G1" s="3" t="s">
        <v>4287</v>
      </c>
      <c r="H1" s="1" t="s">
        <v>2</v>
      </c>
      <c r="I1" s="8" t="s">
        <v>4288</v>
      </c>
      <c r="J1" s="1" t="s">
        <v>3</v>
      </c>
      <c r="K1" s="1" t="s">
        <v>4289</v>
      </c>
      <c r="L1" s="8" t="s">
        <v>4</v>
      </c>
      <c r="M1" s="1" t="s">
        <v>5</v>
      </c>
      <c r="N1" s="9" t="s">
        <v>4290</v>
      </c>
      <c r="O1" s="1" t="s">
        <v>6</v>
      </c>
      <c r="P1" s="1" t="s">
        <v>4291</v>
      </c>
      <c r="Q1" s="1" t="s">
        <v>4292</v>
      </c>
      <c r="R1" s="1" t="s">
        <v>7</v>
      </c>
      <c r="S1" s="1" t="s">
        <v>4293</v>
      </c>
      <c r="T1" s="1" t="s">
        <v>8</v>
      </c>
      <c r="U1" s="1" t="s">
        <v>4294</v>
      </c>
      <c r="V1" s="1" t="s">
        <v>9</v>
      </c>
      <c r="W1" s="1" t="s">
        <v>4295</v>
      </c>
      <c r="X1" s="8" t="s">
        <v>4296</v>
      </c>
      <c r="Y1" s="1" t="s">
        <v>11</v>
      </c>
      <c r="Z1" s="1" t="s">
        <v>4297</v>
      </c>
      <c r="AA1" s="1" t="s">
        <v>4321</v>
      </c>
      <c r="AB1" s="1" t="s">
        <v>12</v>
      </c>
      <c r="AC1" s="1" t="s">
        <v>4298</v>
      </c>
      <c r="AD1" s="1" t="s">
        <v>13</v>
      </c>
      <c r="AE1" s="9" t="s">
        <v>4299</v>
      </c>
      <c r="AF1" s="8" t="s">
        <v>4300</v>
      </c>
      <c r="AG1" s="10" t="s">
        <v>4301</v>
      </c>
      <c r="AH1" s="10" t="s">
        <v>4302</v>
      </c>
      <c r="AI1" s="10" t="s">
        <v>4312</v>
      </c>
      <c r="AJ1" s="10" t="s">
        <v>4311</v>
      </c>
      <c r="AK1" s="10" t="s">
        <v>4319</v>
      </c>
      <c r="AL1" s="10" t="s">
        <v>4317</v>
      </c>
      <c r="AM1" s="10" t="s">
        <v>4320</v>
      </c>
      <c r="AN1" s="10" t="s">
        <v>4323</v>
      </c>
      <c r="AO1" s="10" t="s">
        <v>4324</v>
      </c>
      <c r="AP1" s="10" t="s">
        <v>4322</v>
      </c>
      <c r="AQ1" s="10" t="s">
        <v>4325</v>
      </c>
      <c r="AR1" s="13" t="s">
        <v>4326</v>
      </c>
      <c r="AS1" s="10" t="s">
        <v>4327</v>
      </c>
    </row>
    <row r="2" spans="1:46" x14ac:dyDescent="0.35">
      <c r="A2" t="s">
        <v>14</v>
      </c>
      <c r="B2">
        <f t="shared" ref="B2:B65" si="0">(RIGHT(A2, LEN(A2)-3))*1</f>
        <v>200000</v>
      </c>
      <c r="C2" s="2">
        <v>44930</v>
      </c>
      <c r="D2" s="4">
        <v>44930</v>
      </c>
      <c r="E2">
        <f t="shared" ref="E2:E65" si="1">(TEXT(D2, "yyyy"))*1</f>
        <v>2023</v>
      </c>
      <c r="F2" s="4" t="str">
        <f t="shared" ref="F2:F65" si="2">TEXT(D2, "mmmm")</f>
        <v>January</v>
      </c>
      <c r="G2" s="4" t="str">
        <f t="shared" ref="G2:G65" si="3">TEXT(D2, "dddd")</f>
        <v>Wednesday</v>
      </c>
      <c r="H2" t="s">
        <v>1214</v>
      </c>
      <c r="I2">
        <f t="shared" ref="I2:I65" si="4">(RIGHT(H2, LEN(H2)-1))*1</f>
        <v>72649</v>
      </c>
      <c r="J2" t="s">
        <v>2403</v>
      </c>
      <c r="K2" t="str">
        <f>TRIM(PROPER(J2))</f>
        <v>Monitor</v>
      </c>
      <c r="L2">
        <v>5</v>
      </c>
      <c r="M2">
        <v>570.62</v>
      </c>
      <c r="N2" s="7">
        <f t="shared" ref="N2:N65" si="5">(TRIM(PROPER(M2)))*1</f>
        <v>570.62</v>
      </c>
      <c r="O2" t="s">
        <v>2410</v>
      </c>
      <c r="P2" t="str">
        <f>LEFT(O2, FIND(" ", O2)-1)</f>
        <v>928</v>
      </c>
      <c r="Q2" t="str">
        <f>RIGHT(O2, LEN(O2) - FIND(" ", O2))</f>
        <v>Main St</v>
      </c>
      <c r="R2" t="s">
        <v>3065</v>
      </c>
      <c r="S2" t="str">
        <f>TRIM(PROPER(R2))</f>
        <v>Debit Card</v>
      </c>
      <c r="T2" t="s">
        <v>3070</v>
      </c>
      <c r="U2" t="str">
        <f>TRIM(PROPER(T2))</f>
        <v>Shipped</v>
      </c>
      <c r="V2" t="s">
        <v>3075</v>
      </c>
      <c r="W2" t="str">
        <f>RIGHT(V2, LEN(V2)-3)</f>
        <v>37947903</v>
      </c>
      <c r="X2">
        <v>7</v>
      </c>
      <c r="Y2" t="s">
        <v>4275</v>
      </c>
      <c r="Z2" t="str">
        <f>TRIM(UPPER(IF(Y2="", "NO COUPON", Y2)))</f>
        <v>SAVE10</v>
      </c>
      <c r="AA2" t="str">
        <f>IF(Z2="NO COUPON","NO","YES")</f>
        <v>YES</v>
      </c>
      <c r="AB2" t="s">
        <v>4278</v>
      </c>
      <c r="AC2" t="str">
        <f>TRIM(PROPER(AB2))</f>
        <v>Instagram</v>
      </c>
      <c r="AD2">
        <v>2853.1</v>
      </c>
      <c r="AE2" s="7">
        <v>2853.1</v>
      </c>
      <c r="AF2" s="7">
        <f>N2*L2</f>
        <v>2853.1</v>
      </c>
      <c r="AG2" t="str">
        <f>_xlfn.XLOOKUP(H2, 'Customer Data'!A2,'Customer Data'!B2)</f>
        <v>Customer_2</v>
      </c>
      <c r="AH2" t="str">
        <f>_xlfn.XLOOKUP(H2,'Customer Data'!A2,'Customer Data'!C2)</f>
        <v>Male</v>
      </c>
      <c r="AI2">
        <f>_xlfn.XLOOKUP(H2,'Customer Data'!A2,'Customer Data'!D2)</f>
        <v>40</v>
      </c>
      <c r="AJ2" t="str">
        <f>_xlfn.XLOOKUP(H2,'Customer Data'!A2,'Customer Data'!E2)</f>
        <v>Lagos</v>
      </c>
      <c r="AK2" t="str">
        <f>VLOOKUP(K2,'Product Category'!A:B,2,FALSE)</f>
        <v>Electronics</v>
      </c>
      <c r="AL2">
        <f>VLOOKUP(Z2,Coupons!A:B,2,FALSE)</f>
        <v>0.1</v>
      </c>
      <c r="AM2" s="7">
        <f>AE2*AL2</f>
        <v>285.31</v>
      </c>
      <c r="AN2" s="7">
        <f>N2*0.7</f>
        <v>399.43399999999997</v>
      </c>
      <c r="AO2" s="7">
        <f>AN2*L2</f>
        <v>1997.1699999999998</v>
      </c>
      <c r="AP2" s="7">
        <f>AF2-AM2</f>
        <v>2567.79</v>
      </c>
      <c r="AQ2" s="7">
        <f>AP2-AO2</f>
        <v>570.62000000000012</v>
      </c>
      <c r="AR2" s="12">
        <f>AP2/AO2</f>
        <v>1.2857142857142858</v>
      </c>
      <c r="AS2" s="8" t="s">
        <v>4376</v>
      </c>
      <c r="AT2" s="7">
        <f>SUM(AP2:AP1201)</f>
        <v>1188905.4269999994</v>
      </c>
    </row>
    <row r="3" spans="1:46" x14ac:dyDescent="0.35">
      <c r="A3" t="s">
        <v>15</v>
      </c>
      <c r="B3">
        <f t="shared" si="0"/>
        <v>200001</v>
      </c>
      <c r="C3" s="2">
        <v>45527</v>
      </c>
      <c r="D3" s="4">
        <v>45527</v>
      </c>
      <c r="E3">
        <f t="shared" si="1"/>
        <v>2024</v>
      </c>
      <c r="F3" s="4" t="str">
        <f t="shared" si="2"/>
        <v>August</v>
      </c>
      <c r="G3" s="4" t="str">
        <f t="shared" si="3"/>
        <v>Friday</v>
      </c>
      <c r="H3" t="s">
        <v>1215</v>
      </c>
      <c r="I3">
        <f t="shared" si="4"/>
        <v>75739</v>
      </c>
      <c r="J3" t="s">
        <v>2404</v>
      </c>
      <c r="K3" t="str">
        <f t="shared" ref="K3:K66" si="6">TRIM(PROPER(J3))</f>
        <v>Phone</v>
      </c>
      <c r="L3">
        <v>2</v>
      </c>
      <c r="M3">
        <v>151.35</v>
      </c>
      <c r="N3" s="7">
        <f t="shared" si="5"/>
        <v>151.35</v>
      </c>
      <c r="O3" t="s">
        <v>2411</v>
      </c>
      <c r="P3" t="str">
        <f t="shared" ref="P3:P66" si="7">LEFT(O3, FIND(" ", O3)-1)</f>
        <v>823</v>
      </c>
      <c r="Q3" t="str">
        <f t="shared" ref="Q3:Q66" si="8">RIGHT(O3, LEN(O3) - FIND(" ", O3))</f>
        <v>Main St</v>
      </c>
      <c r="R3" t="s">
        <v>3066</v>
      </c>
      <c r="S3" t="str">
        <f t="shared" ref="S3:S66" si="9">TRIM(PROPER(R3))</f>
        <v>Online</v>
      </c>
      <c r="T3" t="s">
        <v>3070</v>
      </c>
      <c r="U3" t="str">
        <f t="shared" ref="U3:U66" si="10">TRIM(PROPER(T3))</f>
        <v>Shipped</v>
      </c>
      <c r="V3" t="s">
        <v>3076</v>
      </c>
      <c r="W3" t="str">
        <f t="shared" ref="W3:W66" si="11">RIGHT(V3, LEN(V3)-3)</f>
        <v>91186779</v>
      </c>
      <c r="X3">
        <v>3</v>
      </c>
      <c r="Y3" t="s">
        <v>4275</v>
      </c>
      <c r="Z3" t="str">
        <f t="shared" ref="Z3:Z66" si="12">TRIM(UPPER(IF(Y3="", "NO COUPON", Y3)))</f>
        <v>SAVE10</v>
      </c>
      <c r="AA3" t="str">
        <f t="shared" ref="AA3:AA66" si="13">IF(Z3="NO COUPON","NO","YES")</f>
        <v>YES</v>
      </c>
      <c r="AB3" t="s">
        <v>4279</v>
      </c>
      <c r="AC3" t="str">
        <f t="shared" ref="AC3:AC66" si="14">TRIM(PROPER(AB3))</f>
        <v>Referral</v>
      </c>
      <c r="AD3">
        <v>302.7</v>
      </c>
      <c r="AE3" s="7">
        <v>302.7</v>
      </c>
      <c r="AF3" s="7">
        <f t="shared" ref="AF3:AF66" si="15">N3*L3</f>
        <v>302.7</v>
      </c>
      <c r="AG3" t="str">
        <f>_xlfn.XLOOKUP(H3, 'Customer Data'!A3,'Customer Data'!B3)</f>
        <v>Customer_3</v>
      </c>
      <c r="AH3" t="str">
        <f>_xlfn.XLOOKUP(H3,'Customer Data'!A3,'Customer Data'!C3)</f>
        <v>Female</v>
      </c>
      <c r="AI3">
        <f>_xlfn.XLOOKUP(H3,'Customer Data'!A3,'Customer Data'!D3)</f>
        <v>44</v>
      </c>
      <c r="AJ3" t="str">
        <f>_xlfn.XLOOKUP(H3,'Customer Data'!A3,'Customer Data'!E3)</f>
        <v>Abuja</v>
      </c>
      <c r="AK3" t="str">
        <f>VLOOKUP(K3,'Product Category'!A:B,2,FALSE)</f>
        <v>Electronics</v>
      </c>
      <c r="AL3">
        <f>VLOOKUP(Z3,Coupons!A:B,2,FALSE)</f>
        <v>0.1</v>
      </c>
      <c r="AM3" s="7">
        <f t="shared" ref="AM3:AM66" si="16">AE3*AL3</f>
        <v>30.27</v>
      </c>
      <c r="AN3" s="7">
        <f t="shared" ref="AN3:AN66" si="17">N3*0.7</f>
        <v>105.94499999999999</v>
      </c>
      <c r="AO3" s="7">
        <f t="shared" ref="AO3:AO66" si="18">AN3*L3</f>
        <v>211.89</v>
      </c>
      <c r="AP3" s="7">
        <f t="shared" ref="AP3:AP66" si="19">AF3-AM3</f>
        <v>272.43</v>
      </c>
      <c r="AQ3" s="7">
        <f t="shared" ref="AQ3:AQ66" si="20">AP3-AO3</f>
        <v>60.54000000000002</v>
      </c>
      <c r="AR3" s="12">
        <f t="shared" ref="AR3:AR66" si="21">AP3/AO3</f>
        <v>1.2857142857142858</v>
      </c>
      <c r="AS3" s="8" t="s">
        <v>4328</v>
      </c>
      <c r="AT3">
        <f>COUNT(B2:B1201)</f>
        <v>1200</v>
      </c>
    </row>
    <row r="4" spans="1:46" x14ac:dyDescent="0.35">
      <c r="A4" t="s">
        <v>16</v>
      </c>
      <c r="B4">
        <f t="shared" si="0"/>
        <v>200002</v>
      </c>
      <c r="C4" s="2">
        <v>45349</v>
      </c>
      <c r="D4" s="4">
        <v>45349</v>
      </c>
      <c r="E4">
        <f t="shared" si="1"/>
        <v>2024</v>
      </c>
      <c r="F4" s="4" t="str">
        <f t="shared" si="2"/>
        <v>February</v>
      </c>
      <c r="G4" s="4" t="str">
        <f t="shared" si="3"/>
        <v>Tuesday</v>
      </c>
      <c r="H4" t="s">
        <v>1216</v>
      </c>
      <c r="I4">
        <f t="shared" si="4"/>
        <v>81728</v>
      </c>
      <c r="J4" t="s">
        <v>2405</v>
      </c>
      <c r="K4" t="str">
        <f t="shared" si="6"/>
        <v>Tablet</v>
      </c>
      <c r="L4">
        <v>5</v>
      </c>
      <c r="M4">
        <v>550.67999999999995</v>
      </c>
      <c r="N4" s="7">
        <f t="shared" si="5"/>
        <v>550.67999999999995</v>
      </c>
      <c r="O4" t="s">
        <v>2412</v>
      </c>
      <c r="P4" t="str">
        <f t="shared" si="7"/>
        <v>512</v>
      </c>
      <c r="Q4" t="str">
        <f t="shared" si="8"/>
        <v>Main St</v>
      </c>
      <c r="R4" t="s">
        <v>3067</v>
      </c>
      <c r="S4" t="str">
        <f t="shared" si="9"/>
        <v>Credit Card</v>
      </c>
      <c r="T4" t="s">
        <v>3071</v>
      </c>
      <c r="U4" t="str">
        <f t="shared" si="10"/>
        <v>Cancelled</v>
      </c>
      <c r="V4" t="s">
        <v>3077</v>
      </c>
      <c r="W4" t="str">
        <f t="shared" si="11"/>
        <v>42903982</v>
      </c>
      <c r="X4">
        <v>8</v>
      </c>
      <c r="Y4" t="s">
        <v>4276</v>
      </c>
      <c r="Z4" t="str">
        <f t="shared" si="12"/>
        <v>FREESHIP</v>
      </c>
      <c r="AA4" t="str">
        <f t="shared" si="13"/>
        <v>YES</v>
      </c>
      <c r="AB4" t="s">
        <v>4280</v>
      </c>
      <c r="AC4" t="str">
        <f t="shared" si="14"/>
        <v>Email</v>
      </c>
      <c r="AD4">
        <v>2753.4</v>
      </c>
      <c r="AE4" s="7">
        <v>2753.4</v>
      </c>
      <c r="AF4" s="7">
        <f t="shared" si="15"/>
        <v>2753.3999999999996</v>
      </c>
      <c r="AG4" t="str">
        <f>_xlfn.XLOOKUP(H4, 'Customer Data'!A4,'Customer Data'!B4)</f>
        <v>Customer_4</v>
      </c>
      <c r="AH4" t="str">
        <f>_xlfn.XLOOKUP(H4,'Customer Data'!A4,'Customer Data'!C4)</f>
        <v>Female</v>
      </c>
      <c r="AI4">
        <f>_xlfn.XLOOKUP(H4,'Customer Data'!A4,'Customer Data'!D4)</f>
        <v>25</v>
      </c>
      <c r="AJ4" t="str">
        <f>_xlfn.XLOOKUP(H4,'Customer Data'!A4,'Customer Data'!E4)</f>
        <v>Abuja</v>
      </c>
      <c r="AK4" t="str">
        <f>VLOOKUP(K4,'Product Category'!A:B,2,FALSE)</f>
        <v>Electronics</v>
      </c>
      <c r="AL4">
        <f>VLOOKUP(Z4,Coupons!A:B,2,FALSE)</f>
        <v>0</v>
      </c>
      <c r="AM4" s="7">
        <f t="shared" si="16"/>
        <v>0</v>
      </c>
      <c r="AN4" s="7">
        <f t="shared" si="17"/>
        <v>385.47599999999994</v>
      </c>
      <c r="AO4" s="7">
        <f t="shared" si="18"/>
        <v>1927.3799999999997</v>
      </c>
      <c r="AP4" s="7">
        <f t="shared" si="19"/>
        <v>2753.3999999999996</v>
      </c>
      <c r="AQ4" s="7">
        <f t="shared" si="20"/>
        <v>826.02</v>
      </c>
      <c r="AR4" s="12">
        <f t="shared" si="21"/>
        <v>1.4285714285714286</v>
      </c>
      <c r="AS4" s="8" t="s">
        <v>4329</v>
      </c>
      <c r="AT4" s="7">
        <f>AVERAGE(AP2:AP1201)</f>
        <v>990.75452249999955</v>
      </c>
    </row>
    <row r="5" spans="1:46" x14ac:dyDescent="0.35">
      <c r="A5" t="s">
        <v>17</v>
      </c>
      <c r="B5">
        <f t="shared" si="0"/>
        <v>200003</v>
      </c>
      <c r="C5" s="2">
        <v>45214</v>
      </c>
      <c r="D5" s="4">
        <v>45214</v>
      </c>
      <c r="E5">
        <f t="shared" si="1"/>
        <v>2023</v>
      </c>
      <c r="F5" s="4" t="str">
        <f t="shared" si="2"/>
        <v>October</v>
      </c>
      <c r="G5" s="4" t="str">
        <f t="shared" si="3"/>
        <v>Sunday</v>
      </c>
      <c r="H5" t="s">
        <v>1217</v>
      </c>
      <c r="I5">
        <f t="shared" si="4"/>
        <v>33540</v>
      </c>
      <c r="J5" t="s">
        <v>2406</v>
      </c>
      <c r="K5" t="str">
        <f t="shared" si="6"/>
        <v>Chair</v>
      </c>
      <c r="L5">
        <v>1</v>
      </c>
      <c r="M5">
        <v>273.19</v>
      </c>
      <c r="N5" s="7">
        <f t="shared" si="5"/>
        <v>273.19</v>
      </c>
      <c r="O5" t="s">
        <v>2413</v>
      </c>
      <c r="P5" t="str">
        <f t="shared" si="7"/>
        <v>275</v>
      </c>
      <c r="Q5" t="str">
        <f t="shared" si="8"/>
        <v>Main St</v>
      </c>
      <c r="R5" t="s">
        <v>3065</v>
      </c>
      <c r="S5" t="str">
        <f t="shared" si="9"/>
        <v>Debit Card</v>
      </c>
      <c r="T5" t="s">
        <v>3072</v>
      </c>
      <c r="U5" t="str">
        <f t="shared" si="10"/>
        <v>Returned</v>
      </c>
      <c r="V5" t="s">
        <v>3078</v>
      </c>
      <c r="W5" t="str">
        <f t="shared" si="11"/>
        <v>62788070</v>
      </c>
      <c r="X5">
        <v>5</v>
      </c>
      <c r="Y5" t="s">
        <v>4275</v>
      </c>
      <c r="Z5" t="str">
        <f t="shared" si="12"/>
        <v>SAVE10</v>
      </c>
      <c r="AA5" t="str">
        <f t="shared" si="13"/>
        <v>YES</v>
      </c>
      <c r="AB5" t="s">
        <v>4281</v>
      </c>
      <c r="AC5" t="str">
        <f t="shared" si="14"/>
        <v>Facebook</v>
      </c>
      <c r="AD5">
        <v>273.19</v>
      </c>
      <c r="AE5" s="7">
        <v>273.19</v>
      </c>
      <c r="AF5" s="7">
        <f t="shared" si="15"/>
        <v>273.19</v>
      </c>
      <c r="AG5" t="str">
        <f>_xlfn.XLOOKUP(H5, 'Customer Data'!A5,'Customer Data'!B5)</f>
        <v>Customer_5</v>
      </c>
      <c r="AH5" t="str">
        <f>_xlfn.XLOOKUP(H5,'Customer Data'!A5,'Customer Data'!C5)</f>
        <v>Female</v>
      </c>
      <c r="AI5">
        <f>_xlfn.XLOOKUP(H5,'Customer Data'!A5,'Customer Data'!D5)</f>
        <v>46</v>
      </c>
      <c r="AJ5" t="str">
        <f>_xlfn.XLOOKUP(H5,'Customer Data'!A5,'Customer Data'!E5)</f>
        <v>Enugu</v>
      </c>
      <c r="AK5" t="str">
        <f>VLOOKUP(K5,'Product Category'!A:B,2,FALSE)</f>
        <v>Furniture</v>
      </c>
      <c r="AL5">
        <f>VLOOKUP(Z5,Coupons!A:B,2,FALSE)</f>
        <v>0.1</v>
      </c>
      <c r="AM5" s="7">
        <f t="shared" si="16"/>
        <v>27.319000000000003</v>
      </c>
      <c r="AN5" s="7">
        <f t="shared" si="17"/>
        <v>191.23299999999998</v>
      </c>
      <c r="AO5" s="7">
        <f t="shared" si="18"/>
        <v>191.23299999999998</v>
      </c>
      <c r="AP5" s="7">
        <f t="shared" si="19"/>
        <v>245.87099999999998</v>
      </c>
      <c r="AQ5" s="7">
        <f t="shared" si="20"/>
        <v>54.638000000000005</v>
      </c>
      <c r="AR5" s="12">
        <f t="shared" si="21"/>
        <v>1.2857142857142858</v>
      </c>
      <c r="AS5" s="8" t="s">
        <v>4330</v>
      </c>
      <c r="AT5" s="7">
        <f>SUM(AQ2:AQ1201)</f>
        <v>303572.05499999976</v>
      </c>
    </row>
    <row r="6" spans="1:46" x14ac:dyDescent="0.35">
      <c r="A6" t="s">
        <v>18</v>
      </c>
      <c r="B6">
        <f t="shared" si="0"/>
        <v>200004</v>
      </c>
      <c r="C6" s="2">
        <v>45785</v>
      </c>
      <c r="D6" s="4">
        <v>45785</v>
      </c>
      <c r="E6">
        <f t="shared" si="1"/>
        <v>2025</v>
      </c>
      <c r="F6" s="4" t="str">
        <f t="shared" si="2"/>
        <v>May</v>
      </c>
      <c r="G6" s="4" t="str">
        <f t="shared" si="3"/>
        <v>Thursday</v>
      </c>
      <c r="H6" t="s">
        <v>1218</v>
      </c>
      <c r="I6">
        <f t="shared" si="4"/>
        <v>81840</v>
      </c>
      <c r="J6" t="s">
        <v>2407</v>
      </c>
      <c r="K6" t="str">
        <f t="shared" si="6"/>
        <v>Printer</v>
      </c>
      <c r="L6">
        <v>4</v>
      </c>
      <c r="M6">
        <v>626.01</v>
      </c>
      <c r="N6" s="7">
        <f t="shared" si="5"/>
        <v>626.01</v>
      </c>
      <c r="O6" t="s">
        <v>2414</v>
      </c>
      <c r="P6" t="str">
        <f t="shared" si="7"/>
        <v>668</v>
      </c>
      <c r="Q6" t="str">
        <f t="shared" si="8"/>
        <v>Main St</v>
      </c>
      <c r="R6" t="s">
        <v>3066</v>
      </c>
      <c r="S6" t="str">
        <f t="shared" si="9"/>
        <v>Online</v>
      </c>
      <c r="T6" t="s">
        <v>3073</v>
      </c>
      <c r="U6" t="str">
        <f t="shared" si="10"/>
        <v>Delivered</v>
      </c>
      <c r="V6" t="s">
        <v>3079</v>
      </c>
      <c r="W6" t="str">
        <f t="shared" si="11"/>
        <v>29241424</v>
      </c>
      <c r="X6">
        <v>8</v>
      </c>
      <c r="Y6" t="s">
        <v>4275</v>
      </c>
      <c r="Z6" t="str">
        <f t="shared" si="12"/>
        <v>SAVE10</v>
      </c>
      <c r="AA6" t="str">
        <f t="shared" si="13"/>
        <v>YES</v>
      </c>
      <c r="AB6" t="s">
        <v>4280</v>
      </c>
      <c r="AC6" t="str">
        <f t="shared" si="14"/>
        <v>Email</v>
      </c>
      <c r="AD6">
        <v>2504.04</v>
      </c>
      <c r="AE6" s="7">
        <v>2504.04</v>
      </c>
      <c r="AF6" s="7">
        <f t="shared" si="15"/>
        <v>2504.04</v>
      </c>
      <c r="AG6" t="str">
        <f>_xlfn.XLOOKUP(H6, 'Customer Data'!A6,'Customer Data'!B6)</f>
        <v>Customer_6</v>
      </c>
      <c r="AH6" t="str">
        <f>_xlfn.XLOOKUP(H6,'Customer Data'!A6,'Customer Data'!C6)</f>
        <v>Male</v>
      </c>
      <c r="AI6">
        <f>_xlfn.XLOOKUP(H6,'Customer Data'!A6,'Customer Data'!D6)</f>
        <v>55</v>
      </c>
      <c r="AJ6" t="str">
        <f>_xlfn.XLOOKUP(H6,'Customer Data'!A6,'Customer Data'!E6)</f>
        <v>Abuja</v>
      </c>
      <c r="AK6" t="str">
        <f>VLOOKUP(K6,'Product Category'!A:B,2,FALSE)</f>
        <v>Electronics</v>
      </c>
      <c r="AL6">
        <f>VLOOKUP(Z6,Coupons!A:B,2,FALSE)</f>
        <v>0.1</v>
      </c>
      <c r="AM6" s="7">
        <f t="shared" si="16"/>
        <v>250.404</v>
      </c>
      <c r="AN6" s="7">
        <f t="shared" si="17"/>
        <v>438.20699999999999</v>
      </c>
      <c r="AO6" s="7">
        <f t="shared" si="18"/>
        <v>1752.828</v>
      </c>
      <c r="AP6" s="7">
        <f t="shared" si="19"/>
        <v>2253.636</v>
      </c>
      <c r="AQ6" s="7">
        <f t="shared" si="20"/>
        <v>500.80799999999999</v>
      </c>
      <c r="AR6" s="12">
        <f t="shared" si="21"/>
        <v>1.2857142857142858</v>
      </c>
      <c r="AS6" s="8" t="s">
        <v>4331</v>
      </c>
      <c r="AT6" s="12">
        <f>AT5/AT2</f>
        <v>0.25533742895430478</v>
      </c>
    </row>
    <row r="7" spans="1:46" x14ac:dyDescent="0.35">
      <c r="A7" t="s">
        <v>19</v>
      </c>
      <c r="B7">
        <f t="shared" si="0"/>
        <v>200005</v>
      </c>
      <c r="C7" s="2">
        <v>45222</v>
      </c>
      <c r="D7" s="4">
        <v>45222</v>
      </c>
      <c r="E7">
        <f t="shared" si="1"/>
        <v>2023</v>
      </c>
      <c r="F7" s="4" t="str">
        <f t="shared" si="2"/>
        <v>October</v>
      </c>
      <c r="G7" s="4" t="str">
        <f t="shared" si="3"/>
        <v>Monday</v>
      </c>
      <c r="H7" t="s">
        <v>1219</v>
      </c>
      <c r="I7">
        <f t="shared" si="4"/>
        <v>37249</v>
      </c>
      <c r="J7" t="s">
        <v>2404</v>
      </c>
      <c r="K7" t="str">
        <f t="shared" si="6"/>
        <v>Phone</v>
      </c>
      <c r="L7">
        <v>2</v>
      </c>
      <c r="M7">
        <v>245.86</v>
      </c>
      <c r="N7" s="7">
        <f t="shared" si="5"/>
        <v>245.86</v>
      </c>
      <c r="O7" t="s">
        <v>2415</v>
      </c>
      <c r="P7" t="str">
        <f t="shared" si="7"/>
        <v>934</v>
      </c>
      <c r="Q7" t="str">
        <f t="shared" si="8"/>
        <v>Main St</v>
      </c>
      <c r="R7" t="s">
        <v>3067</v>
      </c>
      <c r="S7" t="str">
        <f t="shared" si="9"/>
        <v>Credit Card</v>
      </c>
      <c r="T7" t="s">
        <v>3070</v>
      </c>
      <c r="U7" t="str">
        <f t="shared" si="10"/>
        <v>Shipped</v>
      </c>
      <c r="V7" t="s">
        <v>3080</v>
      </c>
      <c r="W7" t="str">
        <f t="shared" si="11"/>
        <v>72976927</v>
      </c>
      <c r="X7">
        <v>4</v>
      </c>
      <c r="Y7" t="s">
        <v>4275</v>
      </c>
      <c r="Z7" t="str">
        <f t="shared" si="12"/>
        <v>SAVE10</v>
      </c>
      <c r="AA7" t="str">
        <f t="shared" si="13"/>
        <v>YES</v>
      </c>
      <c r="AB7" t="s">
        <v>4278</v>
      </c>
      <c r="AC7" t="str">
        <f t="shared" si="14"/>
        <v>Instagram</v>
      </c>
      <c r="AD7">
        <v>491.72</v>
      </c>
      <c r="AE7" s="7">
        <v>491.72</v>
      </c>
      <c r="AF7" s="7">
        <f t="shared" si="15"/>
        <v>491.72</v>
      </c>
      <c r="AG7" t="str">
        <f>_xlfn.XLOOKUP(H7, 'Customer Data'!A7,'Customer Data'!B7)</f>
        <v>Customer_7</v>
      </c>
      <c r="AH7" t="str">
        <f>_xlfn.XLOOKUP(H7,'Customer Data'!A7,'Customer Data'!C7)</f>
        <v>Female</v>
      </c>
      <c r="AI7">
        <f>_xlfn.XLOOKUP(H7,'Customer Data'!A7,'Customer Data'!D7)</f>
        <v>18</v>
      </c>
      <c r="AJ7" t="str">
        <f>_xlfn.XLOOKUP(H7,'Customer Data'!A7,'Customer Data'!E7)</f>
        <v>Port-Harcourt</v>
      </c>
      <c r="AK7" t="str">
        <f>VLOOKUP(K7,'Product Category'!A:B,2,FALSE)</f>
        <v>Electronics</v>
      </c>
      <c r="AL7">
        <f>VLOOKUP(Z7,Coupons!A:B,2,FALSE)</f>
        <v>0.1</v>
      </c>
      <c r="AM7" s="7">
        <f t="shared" si="16"/>
        <v>49.172000000000004</v>
      </c>
      <c r="AN7" s="7">
        <f t="shared" si="17"/>
        <v>172.102</v>
      </c>
      <c r="AO7" s="7">
        <f t="shared" si="18"/>
        <v>344.20400000000001</v>
      </c>
      <c r="AP7" s="7">
        <f t="shared" si="19"/>
        <v>442.548</v>
      </c>
      <c r="AQ7" s="7">
        <f t="shared" si="20"/>
        <v>98.343999999999994</v>
      </c>
      <c r="AR7" s="12">
        <f t="shared" si="21"/>
        <v>1.2857142857142856</v>
      </c>
      <c r="AS7" s="8" t="s">
        <v>4332</v>
      </c>
      <c r="AT7">
        <f>COUNT(I2:I1201)</f>
        <v>1200</v>
      </c>
    </row>
    <row r="8" spans="1:46" x14ac:dyDescent="0.35">
      <c r="A8" t="s">
        <v>20</v>
      </c>
      <c r="B8">
        <f t="shared" si="0"/>
        <v>200006</v>
      </c>
      <c r="C8" s="2">
        <v>45825</v>
      </c>
      <c r="D8" s="4">
        <v>45825</v>
      </c>
      <c r="E8">
        <f t="shared" si="1"/>
        <v>2025</v>
      </c>
      <c r="F8" s="4" t="str">
        <f t="shared" si="2"/>
        <v>June</v>
      </c>
      <c r="G8" s="4" t="str">
        <f t="shared" si="3"/>
        <v>Tuesday</v>
      </c>
      <c r="H8" t="s">
        <v>1220</v>
      </c>
      <c r="I8">
        <f t="shared" si="4"/>
        <v>83492</v>
      </c>
      <c r="J8" t="s">
        <v>2408</v>
      </c>
      <c r="K8" t="str">
        <f t="shared" si="6"/>
        <v>Laptop</v>
      </c>
      <c r="L8">
        <v>1</v>
      </c>
      <c r="M8">
        <v>664.42</v>
      </c>
      <c r="N8" s="7">
        <f t="shared" si="5"/>
        <v>664.42</v>
      </c>
      <c r="O8" t="s">
        <v>2416</v>
      </c>
      <c r="P8" t="str">
        <f t="shared" si="7"/>
        <v>986</v>
      </c>
      <c r="Q8" t="str">
        <f t="shared" si="8"/>
        <v>Main St</v>
      </c>
      <c r="R8" t="s">
        <v>3068</v>
      </c>
      <c r="S8" t="str">
        <f t="shared" si="9"/>
        <v>Gift Card</v>
      </c>
      <c r="T8" t="s">
        <v>3072</v>
      </c>
      <c r="U8" t="str">
        <f t="shared" si="10"/>
        <v>Returned</v>
      </c>
      <c r="V8" t="s">
        <v>3081</v>
      </c>
      <c r="W8" t="str">
        <f t="shared" si="11"/>
        <v>96417362</v>
      </c>
      <c r="X8">
        <v>6</v>
      </c>
      <c r="Y8" t="s">
        <v>4275</v>
      </c>
      <c r="Z8" t="str">
        <f t="shared" si="12"/>
        <v>SAVE10</v>
      </c>
      <c r="AA8" t="str">
        <f t="shared" si="13"/>
        <v>YES</v>
      </c>
      <c r="AB8" t="s">
        <v>4281</v>
      </c>
      <c r="AC8" t="str">
        <f t="shared" si="14"/>
        <v>Facebook</v>
      </c>
      <c r="AD8">
        <v>664.42</v>
      </c>
      <c r="AE8" s="7">
        <v>664.42</v>
      </c>
      <c r="AF8" s="7">
        <f t="shared" si="15"/>
        <v>664.42</v>
      </c>
      <c r="AG8" t="str">
        <f>_xlfn.XLOOKUP(H8, 'Customer Data'!A8,'Customer Data'!B8)</f>
        <v>Customer_8</v>
      </c>
      <c r="AH8" t="str">
        <f>_xlfn.XLOOKUP(H8,'Customer Data'!A8,'Customer Data'!C8)</f>
        <v>Female</v>
      </c>
      <c r="AI8">
        <f>_xlfn.XLOOKUP(H8,'Customer Data'!A8,'Customer Data'!D8)</f>
        <v>33</v>
      </c>
      <c r="AJ8" t="str">
        <f>_xlfn.XLOOKUP(H8,'Customer Data'!A8,'Customer Data'!E8)</f>
        <v>Kano</v>
      </c>
      <c r="AK8" t="str">
        <f>VLOOKUP(K8,'Product Category'!A:B,2,FALSE)</f>
        <v>Electronics</v>
      </c>
      <c r="AL8">
        <f>VLOOKUP(Z8,Coupons!A:B,2,FALSE)</f>
        <v>0.1</v>
      </c>
      <c r="AM8" s="7">
        <f t="shared" si="16"/>
        <v>66.441999999999993</v>
      </c>
      <c r="AN8" s="7">
        <f t="shared" si="17"/>
        <v>465.09399999999994</v>
      </c>
      <c r="AO8" s="7">
        <f t="shared" si="18"/>
        <v>465.09399999999994</v>
      </c>
      <c r="AP8" s="7">
        <f t="shared" si="19"/>
        <v>597.97799999999995</v>
      </c>
      <c r="AQ8" s="7">
        <f t="shared" si="20"/>
        <v>132.88400000000001</v>
      </c>
      <c r="AR8" s="12">
        <f t="shared" si="21"/>
        <v>1.2857142857142858</v>
      </c>
      <c r="AS8" s="8" t="s">
        <v>4333</v>
      </c>
      <c r="AT8" s="7">
        <f>SUM(AM2:AM1201)</f>
        <v>75856.533000000141</v>
      </c>
    </row>
    <row r="9" spans="1:46" x14ac:dyDescent="0.35">
      <c r="A9" t="s">
        <v>21</v>
      </c>
      <c r="B9">
        <f t="shared" si="0"/>
        <v>200007</v>
      </c>
      <c r="C9" s="2">
        <v>45058</v>
      </c>
      <c r="D9" s="4">
        <v>45058</v>
      </c>
      <c r="E9">
        <f t="shared" si="1"/>
        <v>2023</v>
      </c>
      <c r="F9" s="4" t="str">
        <f t="shared" si="2"/>
        <v>May</v>
      </c>
      <c r="G9" s="4" t="str">
        <f t="shared" si="3"/>
        <v>Friday</v>
      </c>
      <c r="H9" t="s">
        <v>1221</v>
      </c>
      <c r="I9">
        <f t="shared" si="4"/>
        <v>41460</v>
      </c>
      <c r="J9" t="s">
        <v>2403</v>
      </c>
      <c r="K9" t="str">
        <f t="shared" si="6"/>
        <v>Monitor</v>
      </c>
      <c r="L9">
        <v>5</v>
      </c>
      <c r="M9">
        <v>149.55000000000001</v>
      </c>
      <c r="N9" s="7">
        <f t="shared" si="5"/>
        <v>149.55000000000001</v>
      </c>
      <c r="O9" t="s">
        <v>2417</v>
      </c>
      <c r="P9" t="str">
        <f t="shared" si="7"/>
        <v>706</v>
      </c>
      <c r="Q9" t="str">
        <f t="shared" si="8"/>
        <v>Main St</v>
      </c>
      <c r="R9" t="s">
        <v>3069</v>
      </c>
      <c r="S9" t="str">
        <f t="shared" si="9"/>
        <v>Cash</v>
      </c>
      <c r="T9" t="s">
        <v>3070</v>
      </c>
      <c r="U9" t="str">
        <f t="shared" si="10"/>
        <v>Shipped</v>
      </c>
      <c r="V9" t="s">
        <v>3082</v>
      </c>
      <c r="W9" t="str">
        <f t="shared" si="11"/>
        <v>78809193</v>
      </c>
      <c r="X9">
        <v>9</v>
      </c>
      <c r="Y9" t="s">
        <v>4276</v>
      </c>
      <c r="Z9" t="str">
        <f t="shared" si="12"/>
        <v>FREESHIP</v>
      </c>
      <c r="AA9" t="str">
        <f t="shared" si="13"/>
        <v>YES</v>
      </c>
      <c r="AB9" t="s">
        <v>4281</v>
      </c>
      <c r="AC9" t="str">
        <f t="shared" si="14"/>
        <v>Facebook</v>
      </c>
      <c r="AD9">
        <v>747.75</v>
      </c>
      <c r="AE9" s="7">
        <v>747.75</v>
      </c>
      <c r="AF9" s="7">
        <f t="shared" si="15"/>
        <v>747.75</v>
      </c>
      <c r="AG9" t="str">
        <f>_xlfn.XLOOKUP(H9, 'Customer Data'!A9,'Customer Data'!B9)</f>
        <v>Customer_9</v>
      </c>
      <c r="AH9" t="str">
        <f>_xlfn.XLOOKUP(H9,'Customer Data'!A9,'Customer Data'!C9)</f>
        <v>Female</v>
      </c>
      <c r="AI9">
        <f>_xlfn.XLOOKUP(H9,'Customer Data'!A9,'Customer Data'!D9)</f>
        <v>59</v>
      </c>
      <c r="AJ9" t="str">
        <f>_xlfn.XLOOKUP(H9,'Customer Data'!A9,'Customer Data'!E9)</f>
        <v>Owerri</v>
      </c>
      <c r="AK9" t="str">
        <f>VLOOKUP(K9,'Product Category'!A:B,2,FALSE)</f>
        <v>Electronics</v>
      </c>
      <c r="AL9">
        <f>VLOOKUP(Z9,Coupons!A:B,2,FALSE)</f>
        <v>0</v>
      </c>
      <c r="AM9" s="7">
        <f t="shared" si="16"/>
        <v>0</v>
      </c>
      <c r="AN9" s="7">
        <f t="shared" si="17"/>
        <v>104.685</v>
      </c>
      <c r="AO9" s="7">
        <f t="shared" si="18"/>
        <v>523.42499999999995</v>
      </c>
      <c r="AP9" s="7">
        <f t="shared" si="19"/>
        <v>747.75</v>
      </c>
      <c r="AQ9" s="7">
        <f t="shared" si="20"/>
        <v>224.32500000000005</v>
      </c>
      <c r="AR9" s="12">
        <f t="shared" si="21"/>
        <v>1.4285714285714286</v>
      </c>
    </row>
    <row r="10" spans="1:46" x14ac:dyDescent="0.35">
      <c r="A10" t="s">
        <v>22</v>
      </c>
      <c r="B10">
        <f t="shared" si="0"/>
        <v>200008</v>
      </c>
      <c r="C10" s="2">
        <v>45749</v>
      </c>
      <c r="D10" s="4">
        <v>45749</v>
      </c>
      <c r="E10">
        <f t="shared" si="1"/>
        <v>2025</v>
      </c>
      <c r="F10" s="4" t="str">
        <f t="shared" si="2"/>
        <v>April</v>
      </c>
      <c r="G10" s="4" t="str">
        <f t="shared" si="3"/>
        <v>Wednesday</v>
      </c>
      <c r="H10" t="s">
        <v>1222</v>
      </c>
      <c r="I10">
        <f t="shared" si="4"/>
        <v>26817</v>
      </c>
      <c r="J10" t="s">
        <v>2404</v>
      </c>
      <c r="K10" t="str">
        <f t="shared" si="6"/>
        <v>Phone</v>
      </c>
      <c r="L10">
        <v>2</v>
      </c>
      <c r="M10">
        <v>134.28</v>
      </c>
      <c r="N10" s="7">
        <f t="shared" si="5"/>
        <v>134.28</v>
      </c>
      <c r="O10" t="s">
        <v>2418</v>
      </c>
      <c r="P10" t="str">
        <f t="shared" si="7"/>
        <v>904</v>
      </c>
      <c r="Q10" t="str">
        <f t="shared" si="8"/>
        <v>Main St</v>
      </c>
      <c r="R10" t="s">
        <v>3068</v>
      </c>
      <c r="S10" t="str">
        <f t="shared" si="9"/>
        <v>Gift Card</v>
      </c>
      <c r="T10" t="s">
        <v>3071</v>
      </c>
      <c r="U10" t="str">
        <f t="shared" si="10"/>
        <v>Cancelled</v>
      </c>
      <c r="V10" t="s">
        <v>3083</v>
      </c>
      <c r="W10" t="str">
        <f t="shared" si="11"/>
        <v>61042692</v>
      </c>
      <c r="X10">
        <v>2</v>
      </c>
      <c r="Z10" t="str">
        <f t="shared" si="12"/>
        <v>NO COUPON</v>
      </c>
      <c r="AA10" t="str">
        <f t="shared" si="13"/>
        <v>NO</v>
      </c>
      <c r="AB10" t="s">
        <v>4280</v>
      </c>
      <c r="AC10" t="str">
        <f t="shared" si="14"/>
        <v>Email</v>
      </c>
      <c r="AD10">
        <v>268.56</v>
      </c>
      <c r="AE10" s="7">
        <v>268.56</v>
      </c>
      <c r="AF10" s="7">
        <f t="shared" si="15"/>
        <v>268.56</v>
      </c>
      <c r="AG10" t="str">
        <f>_xlfn.XLOOKUP(H10, 'Customer Data'!A10,'Customer Data'!B10)</f>
        <v>Customer_10</v>
      </c>
      <c r="AH10" t="str">
        <f>_xlfn.XLOOKUP(H10,'Customer Data'!A10,'Customer Data'!C10)</f>
        <v>Male</v>
      </c>
      <c r="AI10">
        <f>_xlfn.XLOOKUP(H10,'Customer Data'!A10,'Customer Data'!D10)</f>
        <v>41</v>
      </c>
      <c r="AJ10" t="str">
        <f>_xlfn.XLOOKUP(H10,'Customer Data'!A10,'Customer Data'!E10)</f>
        <v>Port-Harcourt</v>
      </c>
      <c r="AK10" t="str">
        <f>VLOOKUP(K10,'Product Category'!A:B,2,FALSE)</f>
        <v>Electronics</v>
      </c>
      <c r="AL10">
        <f>VLOOKUP(Z10,Coupons!A:B,2,FALSE)</f>
        <v>0</v>
      </c>
      <c r="AM10" s="7">
        <f t="shared" si="16"/>
        <v>0</v>
      </c>
      <c r="AN10" s="7">
        <f t="shared" si="17"/>
        <v>93.995999999999995</v>
      </c>
      <c r="AO10" s="7">
        <f t="shared" si="18"/>
        <v>187.99199999999999</v>
      </c>
      <c r="AP10" s="7">
        <f t="shared" si="19"/>
        <v>268.56</v>
      </c>
      <c r="AQ10" s="7">
        <f t="shared" si="20"/>
        <v>80.568000000000012</v>
      </c>
      <c r="AR10" s="12">
        <f t="shared" si="21"/>
        <v>1.4285714285714286</v>
      </c>
    </row>
    <row r="11" spans="1:46" x14ac:dyDescent="0.35">
      <c r="A11" t="s">
        <v>23</v>
      </c>
      <c r="B11">
        <f t="shared" si="0"/>
        <v>200009</v>
      </c>
      <c r="C11" s="2">
        <v>45251</v>
      </c>
      <c r="D11" s="4">
        <v>45251</v>
      </c>
      <c r="E11">
        <f t="shared" si="1"/>
        <v>2023</v>
      </c>
      <c r="F11" s="4" t="str">
        <f t="shared" si="2"/>
        <v>November</v>
      </c>
      <c r="G11" s="4" t="str">
        <f t="shared" si="3"/>
        <v>Tuesday</v>
      </c>
      <c r="H11" t="s">
        <v>1223</v>
      </c>
      <c r="I11">
        <f t="shared" si="4"/>
        <v>31946</v>
      </c>
      <c r="J11" t="s">
        <v>2409</v>
      </c>
      <c r="K11" t="str">
        <f t="shared" si="6"/>
        <v>Desk</v>
      </c>
      <c r="L11">
        <v>4</v>
      </c>
      <c r="M11">
        <v>509.38</v>
      </c>
      <c r="N11" s="7">
        <f t="shared" si="5"/>
        <v>509.38</v>
      </c>
      <c r="O11" t="s">
        <v>2419</v>
      </c>
      <c r="P11" t="str">
        <f t="shared" si="7"/>
        <v>102</v>
      </c>
      <c r="Q11" t="str">
        <f t="shared" si="8"/>
        <v>Main St</v>
      </c>
      <c r="R11" t="s">
        <v>3067</v>
      </c>
      <c r="S11" t="str">
        <f t="shared" si="9"/>
        <v>Credit Card</v>
      </c>
      <c r="T11" t="s">
        <v>3070</v>
      </c>
      <c r="U11" t="str">
        <f t="shared" si="10"/>
        <v>Shipped</v>
      </c>
      <c r="V11" t="s">
        <v>3084</v>
      </c>
      <c r="W11" t="str">
        <f t="shared" si="11"/>
        <v>33478363</v>
      </c>
      <c r="X11">
        <v>6</v>
      </c>
      <c r="Y11" t="s">
        <v>4275</v>
      </c>
      <c r="Z11" t="str">
        <f t="shared" si="12"/>
        <v>SAVE10</v>
      </c>
      <c r="AA11" t="str">
        <f t="shared" si="13"/>
        <v>YES</v>
      </c>
      <c r="AB11" t="s">
        <v>4282</v>
      </c>
      <c r="AC11" t="str">
        <f t="shared" si="14"/>
        <v>Google</v>
      </c>
      <c r="AD11">
        <v>2037.52</v>
      </c>
      <c r="AE11" s="7">
        <v>2037.52</v>
      </c>
      <c r="AF11" s="7">
        <f t="shared" si="15"/>
        <v>2037.52</v>
      </c>
      <c r="AG11" t="str">
        <f>_xlfn.XLOOKUP(H11, 'Customer Data'!A11,'Customer Data'!B11)</f>
        <v>Customer_11</v>
      </c>
      <c r="AH11" t="str">
        <f>_xlfn.XLOOKUP(H11,'Customer Data'!A11,'Customer Data'!C11)</f>
        <v>Female</v>
      </c>
      <c r="AI11">
        <f>_xlfn.XLOOKUP(H11,'Customer Data'!A11,'Customer Data'!D11)</f>
        <v>56</v>
      </c>
      <c r="AJ11" t="str">
        <f>_xlfn.XLOOKUP(H11,'Customer Data'!A11,'Customer Data'!E11)</f>
        <v>Kano</v>
      </c>
      <c r="AK11" t="str">
        <f>VLOOKUP(K11,'Product Category'!A:B,2,FALSE)</f>
        <v>Furniture</v>
      </c>
      <c r="AL11">
        <f>VLOOKUP(Z11,Coupons!A:B,2,FALSE)</f>
        <v>0.1</v>
      </c>
      <c r="AM11" s="7">
        <f t="shared" si="16"/>
        <v>203.75200000000001</v>
      </c>
      <c r="AN11" s="7">
        <f t="shared" si="17"/>
        <v>356.56599999999997</v>
      </c>
      <c r="AO11" s="7">
        <f t="shared" si="18"/>
        <v>1426.2639999999999</v>
      </c>
      <c r="AP11" s="7">
        <f t="shared" si="19"/>
        <v>1833.768</v>
      </c>
      <c r="AQ11" s="7">
        <f t="shared" si="20"/>
        <v>407.50400000000013</v>
      </c>
      <c r="AR11" s="12">
        <f t="shared" si="21"/>
        <v>1.2857142857142858</v>
      </c>
    </row>
    <row r="12" spans="1:46" x14ac:dyDescent="0.35">
      <c r="A12" t="s">
        <v>24</v>
      </c>
      <c r="B12">
        <f t="shared" si="0"/>
        <v>200010</v>
      </c>
      <c r="C12" s="2">
        <v>45289</v>
      </c>
      <c r="D12" s="4">
        <v>45289</v>
      </c>
      <c r="E12">
        <f t="shared" si="1"/>
        <v>2023</v>
      </c>
      <c r="F12" s="4" t="str">
        <f t="shared" si="2"/>
        <v>December</v>
      </c>
      <c r="G12" s="4" t="str">
        <f t="shared" si="3"/>
        <v>Friday</v>
      </c>
      <c r="H12" t="s">
        <v>1224</v>
      </c>
      <c r="I12">
        <f t="shared" si="4"/>
        <v>43443</v>
      </c>
      <c r="J12" t="s">
        <v>2405</v>
      </c>
      <c r="K12" t="str">
        <f t="shared" si="6"/>
        <v>Tablet</v>
      </c>
      <c r="L12">
        <v>5</v>
      </c>
      <c r="M12">
        <v>625.97</v>
      </c>
      <c r="N12" s="7">
        <f t="shared" si="5"/>
        <v>625.97</v>
      </c>
      <c r="O12" t="s">
        <v>2420</v>
      </c>
      <c r="P12" t="str">
        <f t="shared" si="7"/>
        <v>333</v>
      </c>
      <c r="Q12" t="str">
        <f t="shared" si="8"/>
        <v>Main St</v>
      </c>
      <c r="R12" t="s">
        <v>3067</v>
      </c>
      <c r="S12" t="str">
        <f t="shared" si="9"/>
        <v>Credit Card</v>
      </c>
      <c r="T12" t="s">
        <v>3072</v>
      </c>
      <c r="U12" t="str">
        <f t="shared" si="10"/>
        <v>Returned</v>
      </c>
      <c r="V12" t="s">
        <v>3085</v>
      </c>
      <c r="W12" t="str">
        <f t="shared" si="11"/>
        <v>98859248</v>
      </c>
      <c r="X12">
        <v>9</v>
      </c>
      <c r="Y12" t="s">
        <v>4277</v>
      </c>
      <c r="Z12" t="str">
        <f t="shared" si="12"/>
        <v>WINTER15</v>
      </c>
      <c r="AA12" t="str">
        <f t="shared" si="13"/>
        <v>YES</v>
      </c>
      <c r="AB12" t="s">
        <v>4278</v>
      </c>
      <c r="AC12" t="str">
        <f t="shared" si="14"/>
        <v>Instagram</v>
      </c>
      <c r="AD12">
        <v>3129.85</v>
      </c>
      <c r="AE12" s="7">
        <v>3129.85</v>
      </c>
      <c r="AF12" s="7">
        <f t="shared" si="15"/>
        <v>3129.8500000000004</v>
      </c>
      <c r="AG12" t="str">
        <f>_xlfn.XLOOKUP(H12, 'Customer Data'!A12,'Customer Data'!B12)</f>
        <v>Customer_12</v>
      </c>
      <c r="AH12" t="str">
        <f>_xlfn.XLOOKUP(H12,'Customer Data'!A12,'Customer Data'!C12)</f>
        <v>Female</v>
      </c>
      <c r="AI12">
        <f>_xlfn.XLOOKUP(H12,'Customer Data'!A12,'Customer Data'!D12)</f>
        <v>21</v>
      </c>
      <c r="AJ12" t="str">
        <f>_xlfn.XLOOKUP(H12,'Customer Data'!A12,'Customer Data'!E12)</f>
        <v>Kano</v>
      </c>
      <c r="AK12" t="str">
        <f>VLOOKUP(K12,'Product Category'!A:B,2,FALSE)</f>
        <v>Electronics</v>
      </c>
      <c r="AL12">
        <f>VLOOKUP(Z12,Coupons!A:B,2,FALSE)</f>
        <v>0.15</v>
      </c>
      <c r="AM12" s="7">
        <f t="shared" si="16"/>
        <v>469.47749999999996</v>
      </c>
      <c r="AN12" s="7">
        <f t="shared" si="17"/>
        <v>438.17899999999997</v>
      </c>
      <c r="AO12" s="7">
        <f t="shared" si="18"/>
        <v>2190.895</v>
      </c>
      <c r="AP12" s="7">
        <f t="shared" si="19"/>
        <v>2660.3725000000004</v>
      </c>
      <c r="AQ12" s="7">
        <f t="shared" si="20"/>
        <v>469.47750000000042</v>
      </c>
      <c r="AR12" s="12">
        <f t="shared" si="21"/>
        <v>1.2142857142857144</v>
      </c>
    </row>
    <row r="13" spans="1:46" x14ac:dyDescent="0.35">
      <c r="A13" t="s">
        <v>25</v>
      </c>
      <c r="B13">
        <f t="shared" si="0"/>
        <v>200011</v>
      </c>
      <c r="C13" s="2">
        <v>45339</v>
      </c>
      <c r="D13" s="4">
        <v>45339</v>
      </c>
      <c r="E13">
        <f t="shared" si="1"/>
        <v>2024</v>
      </c>
      <c r="F13" s="4" t="str">
        <f t="shared" si="2"/>
        <v>February</v>
      </c>
      <c r="G13" s="4" t="str">
        <f t="shared" si="3"/>
        <v>Saturday</v>
      </c>
      <c r="H13" t="s">
        <v>1225</v>
      </c>
      <c r="I13">
        <f t="shared" si="4"/>
        <v>93861</v>
      </c>
      <c r="J13" t="s">
        <v>2403</v>
      </c>
      <c r="K13" t="str">
        <f t="shared" si="6"/>
        <v>Monitor</v>
      </c>
      <c r="L13">
        <v>3</v>
      </c>
      <c r="M13">
        <v>49.14</v>
      </c>
      <c r="N13" s="7">
        <f t="shared" si="5"/>
        <v>49.14</v>
      </c>
      <c r="O13" t="s">
        <v>2421</v>
      </c>
      <c r="P13" t="str">
        <f t="shared" si="7"/>
        <v>831</v>
      </c>
      <c r="Q13" t="str">
        <f t="shared" si="8"/>
        <v>Main St</v>
      </c>
      <c r="R13" t="s">
        <v>3066</v>
      </c>
      <c r="S13" t="str">
        <f t="shared" si="9"/>
        <v>Online</v>
      </c>
      <c r="T13" t="s">
        <v>3072</v>
      </c>
      <c r="U13" t="str">
        <f t="shared" si="10"/>
        <v>Returned</v>
      </c>
      <c r="V13" t="s">
        <v>3086</v>
      </c>
      <c r="W13" t="str">
        <f t="shared" si="11"/>
        <v>48234646</v>
      </c>
      <c r="X13">
        <v>7</v>
      </c>
      <c r="Y13" t="s">
        <v>4275</v>
      </c>
      <c r="Z13" t="str">
        <f t="shared" si="12"/>
        <v>SAVE10</v>
      </c>
      <c r="AA13" t="str">
        <f t="shared" si="13"/>
        <v>YES</v>
      </c>
      <c r="AB13" t="s">
        <v>4280</v>
      </c>
      <c r="AC13" t="str">
        <f t="shared" si="14"/>
        <v>Email</v>
      </c>
      <c r="AD13">
        <v>147.41999999999999</v>
      </c>
      <c r="AE13" s="7">
        <v>147.41999999999999</v>
      </c>
      <c r="AF13" s="7">
        <f t="shared" si="15"/>
        <v>147.42000000000002</v>
      </c>
      <c r="AG13" t="str">
        <f>_xlfn.XLOOKUP(H13, 'Customer Data'!A13,'Customer Data'!B13)</f>
        <v>Customer_13</v>
      </c>
      <c r="AH13" t="str">
        <f>_xlfn.XLOOKUP(H13,'Customer Data'!A13,'Customer Data'!C13)</f>
        <v>Female</v>
      </c>
      <c r="AI13">
        <f>_xlfn.XLOOKUP(H13,'Customer Data'!A13,'Customer Data'!D13)</f>
        <v>19</v>
      </c>
      <c r="AJ13" t="str">
        <f>_xlfn.XLOOKUP(H13,'Customer Data'!A13,'Customer Data'!E13)</f>
        <v>Lagos</v>
      </c>
      <c r="AK13" t="str">
        <f>VLOOKUP(K13,'Product Category'!A:B,2,FALSE)</f>
        <v>Electronics</v>
      </c>
      <c r="AL13">
        <f>VLOOKUP(Z13,Coupons!A:B,2,FALSE)</f>
        <v>0.1</v>
      </c>
      <c r="AM13" s="7">
        <f t="shared" si="16"/>
        <v>14.741999999999999</v>
      </c>
      <c r="AN13" s="7">
        <f t="shared" si="17"/>
        <v>34.397999999999996</v>
      </c>
      <c r="AO13" s="7">
        <f t="shared" si="18"/>
        <v>103.19399999999999</v>
      </c>
      <c r="AP13" s="7">
        <f t="shared" si="19"/>
        <v>132.67800000000003</v>
      </c>
      <c r="AQ13" s="7">
        <f t="shared" si="20"/>
        <v>29.484000000000037</v>
      </c>
      <c r="AR13" s="12">
        <f t="shared" si="21"/>
        <v>1.285714285714286</v>
      </c>
    </row>
    <row r="14" spans="1:46" x14ac:dyDescent="0.35">
      <c r="A14" t="s">
        <v>26</v>
      </c>
      <c r="B14">
        <f t="shared" si="0"/>
        <v>200012</v>
      </c>
      <c r="C14" s="2">
        <v>45580</v>
      </c>
      <c r="D14" s="4">
        <v>45580</v>
      </c>
      <c r="E14">
        <f t="shared" si="1"/>
        <v>2024</v>
      </c>
      <c r="F14" s="4" t="str">
        <f t="shared" si="2"/>
        <v>October</v>
      </c>
      <c r="G14" s="4" t="str">
        <f t="shared" si="3"/>
        <v>Tuesday</v>
      </c>
      <c r="H14" t="s">
        <v>1226</v>
      </c>
      <c r="I14">
        <f t="shared" si="4"/>
        <v>38785</v>
      </c>
      <c r="J14" t="s">
        <v>2403</v>
      </c>
      <c r="K14" t="str">
        <f t="shared" si="6"/>
        <v>Monitor</v>
      </c>
      <c r="L14">
        <v>2</v>
      </c>
      <c r="M14">
        <v>180.5</v>
      </c>
      <c r="N14" s="7">
        <f t="shared" si="5"/>
        <v>180.5</v>
      </c>
      <c r="O14" t="s">
        <v>2422</v>
      </c>
      <c r="P14" t="str">
        <f t="shared" si="7"/>
        <v>179</v>
      </c>
      <c r="Q14" t="str">
        <f t="shared" si="8"/>
        <v>Main St</v>
      </c>
      <c r="R14" t="s">
        <v>3065</v>
      </c>
      <c r="S14" t="str">
        <f t="shared" si="9"/>
        <v>Debit Card</v>
      </c>
      <c r="T14" t="s">
        <v>3074</v>
      </c>
      <c r="U14" t="str">
        <f t="shared" si="10"/>
        <v>Pending</v>
      </c>
      <c r="V14" t="s">
        <v>3087</v>
      </c>
      <c r="W14" t="str">
        <f t="shared" si="11"/>
        <v>20419991</v>
      </c>
      <c r="X14">
        <v>6</v>
      </c>
      <c r="Y14" t="s">
        <v>4276</v>
      </c>
      <c r="Z14" t="str">
        <f t="shared" si="12"/>
        <v>FREESHIP</v>
      </c>
      <c r="AA14" t="str">
        <f t="shared" si="13"/>
        <v>YES</v>
      </c>
      <c r="AB14" t="s">
        <v>4279</v>
      </c>
      <c r="AC14" t="str">
        <f t="shared" si="14"/>
        <v>Referral</v>
      </c>
      <c r="AD14">
        <v>361</v>
      </c>
      <c r="AE14" s="7">
        <v>361</v>
      </c>
      <c r="AF14" s="7">
        <f t="shared" si="15"/>
        <v>361</v>
      </c>
      <c r="AG14" t="str">
        <f>_xlfn.XLOOKUP(H14, 'Customer Data'!A14,'Customer Data'!B14)</f>
        <v>Customer_14</v>
      </c>
      <c r="AH14" t="str">
        <f>_xlfn.XLOOKUP(H14,'Customer Data'!A14,'Customer Data'!C14)</f>
        <v>Female</v>
      </c>
      <c r="AI14">
        <f>_xlfn.XLOOKUP(H14,'Customer Data'!A14,'Customer Data'!D14)</f>
        <v>27</v>
      </c>
      <c r="AJ14" t="str">
        <f>_xlfn.XLOOKUP(H14,'Customer Data'!A14,'Customer Data'!E14)</f>
        <v>Enugu</v>
      </c>
      <c r="AK14" t="str">
        <f>VLOOKUP(K14,'Product Category'!A:B,2,FALSE)</f>
        <v>Electronics</v>
      </c>
      <c r="AL14">
        <f>VLOOKUP(Z14,Coupons!A:B,2,FALSE)</f>
        <v>0</v>
      </c>
      <c r="AM14" s="7">
        <f t="shared" si="16"/>
        <v>0</v>
      </c>
      <c r="AN14" s="7">
        <f t="shared" si="17"/>
        <v>126.35</v>
      </c>
      <c r="AO14" s="7">
        <f t="shared" si="18"/>
        <v>252.7</v>
      </c>
      <c r="AP14" s="7">
        <f t="shared" si="19"/>
        <v>361</v>
      </c>
      <c r="AQ14" s="7">
        <f t="shared" si="20"/>
        <v>108.30000000000001</v>
      </c>
      <c r="AR14" s="12">
        <f t="shared" si="21"/>
        <v>1.4285714285714286</v>
      </c>
    </row>
    <row r="15" spans="1:46" x14ac:dyDescent="0.35">
      <c r="A15" t="s">
        <v>27</v>
      </c>
      <c r="B15">
        <f t="shared" si="0"/>
        <v>200013</v>
      </c>
      <c r="C15" s="2">
        <v>45168</v>
      </c>
      <c r="D15" s="4">
        <v>45168</v>
      </c>
      <c r="E15">
        <f t="shared" si="1"/>
        <v>2023</v>
      </c>
      <c r="F15" s="4" t="str">
        <f t="shared" si="2"/>
        <v>August</v>
      </c>
      <c r="G15" s="4" t="str">
        <f t="shared" si="3"/>
        <v>Wednesday</v>
      </c>
      <c r="H15" t="s">
        <v>1227</v>
      </c>
      <c r="I15">
        <f t="shared" si="4"/>
        <v>88348</v>
      </c>
      <c r="J15" t="s">
        <v>2408</v>
      </c>
      <c r="K15" t="str">
        <f t="shared" si="6"/>
        <v>Laptop</v>
      </c>
      <c r="L15">
        <v>3</v>
      </c>
      <c r="M15">
        <v>201.49</v>
      </c>
      <c r="N15" s="7">
        <f t="shared" si="5"/>
        <v>201.49</v>
      </c>
      <c r="O15" t="s">
        <v>2423</v>
      </c>
      <c r="P15" t="str">
        <f t="shared" si="7"/>
        <v>903</v>
      </c>
      <c r="Q15" t="str">
        <f t="shared" si="8"/>
        <v>Main St</v>
      </c>
      <c r="R15" t="s">
        <v>3067</v>
      </c>
      <c r="S15" t="str">
        <f t="shared" si="9"/>
        <v>Credit Card</v>
      </c>
      <c r="T15" t="s">
        <v>3072</v>
      </c>
      <c r="U15" t="str">
        <f t="shared" si="10"/>
        <v>Returned</v>
      </c>
      <c r="V15" t="s">
        <v>3088</v>
      </c>
      <c r="W15" t="str">
        <f t="shared" si="11"/>
        <v>81913874</v>
      </c>
      <c r="X15">
        <v>4</v>
      </c>
      <c r="Y15" t="s">
        <v>4276</v>
      </c>
      <c r="Z15" t="str">
        <f t="shared" si="12"/>
        <v>FREESHIP</v>
      </c>
      <c r="AA15" t="str">
        <f t="shared" si="13"/>
        <v>YES</v>
      </c>
      <c r="AB15" t="s">
        <v>4281</v>
      </c>
      <c r="AC15" t="str">
        <f t="shared" si="14"/>
        <v>Facebook</v>
      </c>
      <c r="AD15">
        <v>604.47</v>
      </c>
      <c r="AE15" s="7">
        <v>604.47</v>
      </c>
      <c r="AF15" s="7">
        <f t="shared" si="15"/>
        <v>604.47</v>
      </c>
      <c r="AG15" t="str">
        <f>_xlfn.XLOOKUP(H15, 'Customer Data'!A15,'Customer Data'!B15)</f>
        <v>Customer_15</v>
      </c>
      <c r="AH15" t="str">
        <f>_xlfn.XLOOKUP(H15,'Customer Data'!A15,'Customer Data'!C15)</f>
        <v>Female</v>
      </c>
      <c r="AI15">
        <f>_xlfn.XLOOKUP(H15,'Customer Data'!A15,'Customer Data'!D15)</f>
        <v>40</v>
      </c>
      <c r="AJ15" t="str">
        <f>_xlfn.XLOOKUP(H15,'Customer Data'!A15,'Customer Data'!E15)</f>
        <v>Enugu</v>
      </c>
      <c r="AK15" t="str">
        <f>VLOOKUP(K15,'Product Category'!A:B,2,FALSE)</f>
        <v>Electronics</v>
      </c>
      <c r="AL15">
        <f>VLOOKUP(Z15,Coupons!A:B,2,FALSE)</f>
        <v>0</v>
      </c>
      <c r="AM15" s="7">
        <f t="shared" si="16"/>
        <v>0</v>
      </c>
      <c r="AN15" s="7">
        <f t="shared" si="17"/>
        <v>141.04300000000001</v>
      </c>
      <c r="AO15" s="7">
        <f t="shared" si="18"/>
        <v>423.12900000000002</v>
      </c>
      <c r="AP15" s="7">
        <f t="shared" si="19"/>
        <v>604.47</v>
      </c>
      <c r="AQ15" s="7">
        <f t="shared" si="20"/>
        <v>181.34100000000001</v>
      </c>
      <c r="AR15" s="12">
        <f t="shared" si="21"/>
        <v>1.4285714285714286</v>
      </c>
    </row>
    <row r="16" spans="1:46" x14ac:dyDescent="0.35">
      <c r="A16" t="s">
        <v>28</v>
      </c>
      <c r="B16">
        <f t="shared" si="0"/>
        <v>200014</v>
      </c>
      <c r="C16" s="2">
        <v>45012</v>
      </c>
      <c r="D16" s="4">
        <v>45012</v>
      </c>
      <c r="E16">
        <f t="shared" si="1"/>
        <v>2023</v>
      </c>
      <c r="F16" s="4" t="str">
        <f t="shared" si="2"/>
        <v>March</v>
      </c>
      <c r="G16" s="4" t="str">
        <f t="shared" si="3"/>
        <v>Monday</v>
      </c>
      <c r="H16" t="s">
        <v>1228</v>
      </c>
      <c r="I16">
        <f t="shared" si="4"/>
        <v>98474</v>
      </c>
      <c r="J16" t="s">
        <v>2405</v>
      </c>
      <c r="K16" t="str">
        <f t="shared" si="6"/>
        <v>Tablet</v>
      </c>
      <c r="L16">
        <v>2</v>
      </c>
      <c r="M16">
        <v>393.33</v>
      </c>
      <c r="N16" s="7">
        <f t="shared" si="5"/>
        <v>393.33</v>
      </c>
      <c r="O16" t="s">
        <v>2424</v>
      </c>
      <c r="P16" t="str">
        <f t="shared" si="7"/>
        <v>980</v>
      </c>
      <c r="Q16" t="str">
        <f t="shared" si="8"/>
        <v>Main St</v>
      </c>
      <c r="R16" t="s">
        <v>3065</v>
      </c>
      <c r="S16" t="str">
        <f t="shared" si="9"/>
        <v>Debit Card</v>
      </c>
      <c r="T16" t="s">
        <v>3074</v>
      </c>
      <c r="U16" t="str">
        <f t="shared" si="10"/>
        <v>Pending</v>
      </c>
      <c r="V16" t="s">
        <v>3089</v>
      </c>
      <c r="W16" t="str">
        <f t="shared" si="11"/>
        <v>79186539</v>
      </c>
      <c r="X16">
        <v>3</v>
      </c>
      <c r="Y16" t="s">
        <v>4275</v>
      </c>
      <c r="Z16" t="str">
        <f t="shared" si="12"/>
        <v>SAVE10</v>
      </c>
      <c r="AA16" t="str">
        <f t="shared" si="13"/>
        <v>YES</v>
      </c>
      <c r="AB16" t="s">
        <v>4278</v>
      </c>
      <c r="AC16" t="str">
        <f t="shared" si="14"/>
        <v>Instagram</v>
      </c>
      <c r="AD16">
        <v>786.66</v>
      </c>
      <c r="AE16" s="7">
        <v>786.66</v>
      </c>
      <c r="AF16" s="7">
        <f t="shared" si="15"/>
        <v>786.66</v>
      </c>
      <c r="AG16" t="str">
        <f>_xlfn.XLOOKUP(H16, 'Customer Data'!A16,'Customer Data'!B16)</f>
        <v>Customer_16</v>
      </c>
      <c r="AH16" t="str">
        <f>_xlfn.XLOOKUP(H16,'Customer Data'!A16,'Customer Data'!C16)</f>
        <v>Male</v>
      </c>
      <c r="AI16">
        <f>_xlfn.XLOOKUP(H16,'Customer Data'!A16,'Customer Data'!D16)</f>
        <v>19</v>
      </c>
      <c r="AJ16" t="str">
        <f>_xlfn.XLOOKUP(H16,'Customer Data'!A16,'Customer Data'!E16)</f>
        <v>Owerri</v>
      </c>
      <c r="AK16" t="str">
        <f>VLOOKUP(K16,'Product Category'!A:B,2,FALSE)</f>
        <v>Electronics</v>
      </c>
      <c r="AL16">
        <f>VLOOKUP(Z16,Coupons!A:B,2,FALSE)</f>
        <v>0.1</v>
      </c>
      <c r="AM16" s="7">
        <f t="shared" si="16"/>
        <v>78.665999999999997</v>
      </c>
      <c r="AN16" s="7">
        <f t="shared" si="17"/>
        <v>275.33099999999996</v>
      </c>
      <c r="AO16" s="7">
        <f t="shared" si="18"/>
        <v>550.66199999999992</v>
      </c>
      <c r="AP16" s="7">
        <f t="shared" si="19"/>
        <v>707.99399999999991</v>
      </c>
      <c r="AQ16" s="7">
        <f t="shared" si="20"/>
        <v>157.33199999999999</v>
      </c>
      <c r="AR16" s="12">
        <f t="shared" si="21"/>
        <v>1.2857142857142858</v>
      </c>
    </row>
    <row r="17" spans="1:44" x14ac:dyDescent="0.35">
      <c r="A17" t="s">
        <v>29</v>
      </c>
      <c r="B17">
        <f t="shared" si="0"/>
        <v>200015</v>
      </c>
      <c r="C17" s="2">
        <v>45124</v>
      </c>
      <c r="D17" s="4">
        <v>45124</v>
      </c>
      <c r="E17">
        <f t="shared" si="1"/>
        <v>2023</v>
      </c>
      <c r="F17" s="4" t="str">
        <f t="shared" si="2"/>
        <v>July</v>
      </c>
      <c r="G17" s="4" t="str">
        <f t="shared" si="3"/>
        <v>Monday</v>
      </c>
      <c r="H17" t="s">
        <v>1229</v>
      </c>
      <c r="I17">
        <f t="shared" si="4"/>
        <v>39416</v>
      </c>
      <c r="J17" t="s">
        <v>2407</v>
      </c>
      <c r="K17" t="str">
        <f t="shared" si="6"/>
        <v>Printer</v>
      </c>
      <c r="L17">
        <v>1</v>
      </c>
      <c r="M17">
        <v>473.96</v>
      </c>
      <c r="N17" s="7">
        <f t="shared" si="5"/>
        <v>473.96</v>
      </c>
      <c r="O17" t="s">
        <v>2425</v>
      </c>
      <c r="P17" t="str">
        <f t="shared" si="7"/>
        <v>942</v>
      </c>
      <c r="Q17" t="str">
        <f t="shared" si="8"/>
        <v>Main St</v>
      </c>
      <c r="R17" t="s">
        <v>3069</v>
      </c>
      <c r="S17" t="str">
        <f t="shared" si="9"/>
        <v>Cash</v>
      </c>
      <c r="T17" t="s">
        <v>3073</v>
      </c>
      <c r="U17" t="str">
        <f t="shared" si="10"/>
        <v>Delivered</v>
      </c>
      <c r="V17" t="s">
        <v>3090</v>
      </c>
      <c r="W17" t="str">
        <f t="shared" si="11"/>
        <v>54930938</v>
      </c>
      <c r="X17">
        <v>3</v>
      </c>
      <c r="Z17" t="str">
        <f t="shared" si="12"/>
        <v>NO COUPON</v>
      </c>
      <c r="AA17" t="str">
        <f t="shared" si="13"/>
        <v>NO</v>
      </c>
      <c r="AB17" t="s">
        <v>4282</v>
      </c>
      <c r="AC17" t="str">
        <f t="shared" si="14"/>
        <v>Google</v>
      </c>
      <c r="AD17">
        <v>473.96</v>
      </c>
      <c r="AE17" s="7">
        <v>473.96</v>
      </c>
      <c r="AF17" s="7">
        <f t="shared" si="15"/>
        <v>473.96</v>
      </c>
      <c r="AG17" t="str">
        <f>_xlfn.XLOOKUP(H17, 'Customer Data'!A17,'Customer Data'!B17)</f>
        <v>Customer_17</v>
      </c>
      <c r="AH17" t="str">
        <f>_xlfn.XLOOKUP(H17,'Customer Data'!A17,'Customer Data'!C17)</f>
        <v>Female</v>
      </c>
      <c r="AI17">
        <f>_xlfn.XLOOKUP(H17,'Customer Data'!A17,'Customer Data'!D17)</f>
        <v>38</v>
      </c>
      <c r="AJ17" t="str">
        <f>_xlfn.XLOOKUP(H17,'Customer Data'!A17,'Customer Data'!E17)</f>
        <v>Kano</v>
      </c>
      <c r="AK17" t="str">
        <f>VLOOKUP(K17,'Product Category'!A:B,2,FALSE)</f>
        <v>Electronics</v>
      </c>
      <c r="AL17">
        <f>VLOOKUP(Z17,Coupons!A:B,2,FALSE)</f>
        <v>0</v>
      </c>
      <c r="AM17" s="7">
        <f t="shared" si="16"/>
        <v>0</v>
      </c>
      <c r="AN17" s="7">
        <f t="shared" si="17"/>
        <v>331.77199999999999</v>
      </c>
      <c r="AO17" s="7">
        <f t="shared" si="18"/>
        <v>331.77199999999999</v>
      </c>
      <c r="AP17" s="7">
        <f t="shared" si="19"/>
        <v>473.96</v>
      </c>
      <c r="AQ17" s="7">
        <f t="shared" si="20"/>
        <v>142.18799999999999</v>
      </c>
      <c r="AR17" s="12">
        <f t="shared" si="21"/>
        <v>1.4285714285714286</v>
      </c>
    </row>
    <row r="18" spans="1:44" x14ac:dyDescent="0.35">
      <c r="A18" t="s">
        <v>30</v>
      </c>
      <c r="B18">
        <f t="shared" si="0"/>
        <v>200016</v>
      </c>
      <c r="C18" s="2">
        <v>44950</v>
      </c>
      <c r="D18" s="4">
        <v>44950</v>
      </c>
      <c r="E18">
        <f t="shared" si="1"/>
        <v>2023</v>
      </c>
      <c r="F18" s="4" t="str">
        <f t="shared" si="2"/>
        <v>January</v>
      </c>
      <c r="G18" s="4" t="str">
        <f t="shared" si="3"/>
        <v>Tuesday</v>
      </c>
      <c r="H18" t="s">
        <v>1230</v>
      </c>
      <c r="I18">
        <f t="shared" si="4"/>
        <v>28976</v>
      </c>
      <c r="J18" t="s">
        <v>2407</v>
      </c>
      <c r="K18" t="str">
        <f t="shared" si="6"/>
        <v>Printer</v>
      </c>
      <c r="L18">
        <v>2</v>
      </c>
      <c r="M18">
        <v>533.80999999999995</v>
      </c>
      <c r="N18" s="7">
        <f t="shared" si="5"/>
        <v>533.80999999999995</v>
      </c>
      <c r="O18" t="s">
        <v>2426</v>
      </c>
      <c r="P18" t="str">
        <f t="shared" si="7"/>
        <v>914</v>
      </c>
      <c r="Q18" t="str">
        <f t="shared" si="8"/>
        <v>Main St</v>
      </c>
      <c r="R18" t="s">
        <v>3067</v>
      </c>
      <c r="S18" t="str">
        <f t="shared" si="9"/>
        <v>Credit Card</v>
      </c>
      <c r="T18" t="s">
        <v>3074</v>
      </c>
      <c r="U18" t="str">
        <f t="shared" si="10"/>
        <v>Pending</v>
      </c>
      <c r="V18" t="s">
        <v>3091</v>
      </c>
      <c r="W18" t="str">
        <f t="shared" si="11"/>
        <v>13194259</v>
      </c>
      <c r="X18">
        <v>3</v>
      </c>
      <c r="Y18" t="s">
        <v>4276</v>
      </c>
      <c r="Z18" t="str">
        <f t="shared" si="12"/>
        <v>FREESHIP</v>
      </c>
      <c r="AA18" t="str">
        <f t="shared" si="13"/>
        <v>YES</v>
      </c>
      <c r="AB18" t="s">
        <v>4280</v>
      </c>
      <c r="AC18" t="str">
        <f t="shared" si="14"/>
        <v>Email</v>
      </c>
      <c r="AD18">
        <v>1067.6199999999999</v>
      </c>
      <c r="AE18" s="7">
        <v>1067.6199999999999</v>
      </c>
      <c r="AF18" s="7">
        <f t="shared" si="15"/>
        <v>1067.6199999999999</v>
      </c>
      <c r="AG18" t="str">
        <f>_xlfn.XLOOKUP(H18, 'Customer Data'!A18,'Customer Data'!B18)</f>
        <v>Customer_18</v>
      </c>
      <c r="AH18" t="str">
        <f>_xlfn.XLOOKUP(H18,'Customer Data'!A18,'Customer Data'!C18)</f>
        <v>Male</v>
      </c>
      <c r="AI18">
        <f>_xlfn.XLOOKUP(H18,'Customer Data'!A18,'Customer Data'!D18)</f>
        <v>51</v>
      </c>
      <c r="AJ18" t="str">
        <f>_xlfn.XLOOKUP(H18,'Customer Data'!A18,'Customer Data'!E18)</f>
        <v>Owerri</v>
      </c>
      <c r="AK18" t="str">
        <f>VLOOKUP(K18,'Product Category'!A:B,2,FALSE)</f>
        <v>Electronics</v>
      </c>
      <c r="AL18">
        <f>VLOOKUP(Z18,Coupons!A:B,2,FALSE)</f>
        <v>0</v>
      </c>
      <c r="AM18" s="7">
        <f t="shared" si="16"/>
        <v>0</v>
      </c>
      <c r="AN18" s="7">
        <f t="shared" si="17"/>
        <v>373.66699999999992</v>
      </c>
      <c r="AO18" s="7">
        <f t="shared" si="18"/>
        <v>747.33399999999983</v>
      </c>
      <c r="AP18" s="7">
        <f t="shared" si="19"/>
        <v>1067.6199999999999</v>
      </c>
      <c r="AQ18" s="7">
        <f t="shared" si="20"/>
        <v>320.28600000000006</v>
      </c>
      <c r="AR18" s="12">
        <f t="shared" si="21"/>
        <v>1.4285714285714288</v>
      </c>
    </row>
    <row r="19" spans="1:44" x14ac:dyDescent="0.35">
      <c r="A19" t="s">
        <v>31</v>
      </c>
      <c r="B19">
        <f t="shared" si="0"/>
        <v>200017</v>
      </c>
      <c r="C19" s="2">
        <v>45353</v>
      </c>
      <c r="D19" s="4">
        <v>45353</v>
      </c>
      <c r="E19">
        <f t="shared" si="1"/>
        <v>2024</v>
      </c>
      <c r="F19" s="4" t="str">
        <f t="shared" si="2"/>
        <v>March</v>
      </c>
      <c r="G19" s="4" t="str">
        <f t="shared" si="3"/>
        <v>Saturday</v>
      </c>
      <c r="H19" t="s">
        <v>1231</v>
      </c>
      <c r="I19">
        <f t="shared" si="4"/>
        <v>60672</v>
      </c>
      <c r="J19" t="s">
        <v>2405</v>
      </c>
      <c r="K19" t="str">
        <f t="shared" si="6"/>
        <v>Tablet</v>
      </c>
      <c r="L19">
        <v>1</v>
      </c>
      <c r="M19">
        <v>423.4</v>
      </c>
      <c r="N19" s="7">
        <f t="shared" si="5"/>
        <v>423.4</v>
      </c>
      <c r="O19" t="s">
        <v>2427</v>
      </c>
      <c r="P19" t="str">
        <f t="shared" si="7"/>
        <v>382</v>
      </c>
      <c r="Q19" t="str">
        <f t="shared" si="8"/>
        <v>Main St</v>
      </c>
      <c r="R19" t="s">
        <v>3065</v>
      </c>
      <c r="S19" t="str">
        <f t="shared" si="9"/>
        <v>Debit Card</v>
      </c>
      <c r="T19" t="s">
        <v>3070</v>
      </c>
      <c r="U19" t="str">
        <f t="shared" si="10"/>
        <v>Shipped</v>
      </c>
      <c r="V19" t="s">
        <v>3092</v>
      </c>
      <c r="W19" t="str">
        <f t="shared" si="11"/>
        <v>11972116</v>
      </c>
      <c r="X19">
        <v>3</v>
      </c>
      <c r="Z19" t="str">
        <f t="shared" si="12"/>
        <v>NO COUPON</v>
      </c>
      <c r="AA19" t="str">
        <f t="shared" si="13"/>
        <v>NO</v>
      </c>
      <c r="AB19" t="s">
        <v>4279</v>
      </c>
      <c r="AC19" t="str">
        <f t="shared" si="14"/>
        <v>Referral</v>
      </c>
      <c r="AD19">
        <v>423.4</v>
      </c>
      <c r="AE19" s="7">
        <v>423.4</v>
      </c>
      <c r="AF19" s="7">
        <f t="shared" si="15"/>
        <v>423.4</v>
      </c>
      <c r="AG19" t="str">
        <f>_xlfn.XLOOKUP(H19, 'Customer Data'!A19,'Customer Data'!B19)</f>
        <v>Customer_19</v>
      </c>
      <c r="AH19" t="str">
        <f>_xlfn.XLOOKUP(H19,'Customer Data'!A19,'Customer Data'!C19)</f>
        <v>Male</v>
      </c>
      <c r="AI19">
        <f>_xlfn.XLOOKUP(H19,'Customer Data'!A19,'Customer Data'!D19)</f>
        <v>37</v>
      </c>
      <c r="AJ19" t="str">
        <f>_xlfn.XLOOKUP(H19,'Customer Data'!A19,'Customer Data'!E19)</f>
        <v>Owerri</v>
      </c>
      <c r="AK19" t="str">
        <f>VLOOKUP(K19,'Product Category'!A:B,2,FALSE)</f>
        <v>Electronics</v>
      </c>
      <c r="AL19">
        <f>VLOOKUP(Z19,Coupons!A:B,2,FALSE)</f>
        <v>0</v>
      </c>
      <c r="AM19" s="7">
        <f t="shared" si="16"/>
        <v>0</v>
      </c>
      <c r="AN19" s="7">
        <f t="shared" si="17"/>
        <v>296.37999999999994</v>
      </c>
      <c r="AO19" s="7">
        <f t="shared" si="18"/>
        <v>296.37999999999994</v>
      </c>
      <c r="AP19" s="7">
        <f t="shared" si="19"/>
        <v>423.4</v>
      </c>
      <c r="AQ19" s="7">
        <f t="shared" si="20"/>
        <v>127.02000000000004</v>
      </c>
      <c r="AR19" s="12">
        <f t="shared" si="21"/>
        <v>1.4285714285714288</v>
      </c>
    </row>
    <row r="20" spans="1:44" x14ac:dyDescent="0.35">
      <c r="A20" t="s">
        <v>32</v>
      </c>
      <c r="B20">
        <f t="shared" si="0"/>
        <v>200018</v>
      </c>
      <c r="C20" s="2">
        <v>45742</v>
      </c>
      <c r="D20" s="4">
        <v>45742</v>
      </c>
      <c r="E20">
        <f t="shared" si="1"/>
        <v>2025</v>
      </c>
      <c r="F20" s="4" t="str">
        <f t="shared" si="2"/>
        <v>March</v>
      </c>
      <c r="G20" s="4" t="str">
        <f t="shared" si="3"/>
        <v>Wednesday</v>
      </c>
      <c r="H20" t="s">
        <v>1232</v>
      </c>
      <c r="I20">
        <f t="shared" si="4"/>
        <v>84329</v>
      </c>
      <c r="J20" t="s">
        <v>2409</v>
      </c>
      <c r="K20" t="str">
        <f t="shared" si="6"/>
        <v>Desk</v>
      </c>
      <c r="L20">
        <v>1</v>
      </c>
      <c r="M20">
        <v>431.44</v>
      </c>
      <c r="N20" s="7">
        <f t="shared" si="5"/>
        <v>431.44</v>
      </c>
      <c r="O20" t="s">
        <v>2428</v>
      </c>
      <c r="P20" t="str">
        <f t="shared" si="7"/>
        <v>891</v>
      </c>
      <c r="Q20" t="str">
        <f t="shared" si="8"/>
        <v>Main St</v>
      </c>
      <c r="R20" t="s">
        <v>3068</v>
      </c>
      <c r="S20" t="str">
        <f t="shared" si="9"/>
        <v>Gift Card</v>
      </c>
      <c r="T20" t="s">
        <v>3074</v>
      </c>
      <c r="U20" t="str">
        <f t="shared" si="10"/>
        <v>Pending</v>
      </c>
      <c r="V20" t="s">
        <v>3093</v>
      </c>
      <c r="W20" t="str">
        <f t="shared" si="11"/>
        <v>65191045</v>
      </c>
      <c r="X20">
        <v>3</v>
      </c>
      <c r="Y20" t="s">
        <v>4275</v>
      </c>
      <c r="Z20" t="str">
        <f t="shared" si="12"/>
        <v>SAVE10</v>
      </c>
      <c r="AA20" t="str">
        <f t="shared" si="13"/>
        <v>YES</v>
      </c>
      <c r="AB20" t="s">
        <v>4281</v>
      </c>
      <c r="AC20" t="str">
        <f t="shared" si="14"/>
        <v>Facebook</v>
      </c>
      <c r="AD20">
        <v>431.44</v>
      </c>
      <c r="AE20" s="7">
        <v>431.44</v>
      </c>
      <c r="AF20" s="7">
        <f t="shared" si="15"/>
        <v>431.44</v>
      </c>
      <c r="AG20" t="str">
        <f>_xlfn.XLOOKUP(H20, 'Customer Data'!A20,'Customer Data'!B20)</f>
        <v>Customer_20</v>
      </c>
      <c r="AH20" t="str">
        <f>_xlfn.XLOOKUP(H20,'Customer Data'!A20,'Customer Data'!C20)</f>
        <v>Female</v>
      </c>
      <c r="AI20">
        <f>_xlfn.XLOOKUP(H20,'Customer Data'!A20,'Customer Data'!D20)</f>
        <v>25</v>
      </c>
      <c r="AJ20" t="str">
        <f>_xlfn.XLOOKUP(H20,'Customer Data'!A20,'Customer Data'!E20)</f>
        <v>Owerri</v>
      </c>
      <c r="AK20" t="str">
        <f>VLOOKUP(K20,'Product Category'!A:B,2,FALSE)</f>
        <v>Furniture</v>
      </c>
      <c r="AL20">
        <f>VLOOKUP(Z20,Coupons!A:B,2,FALSE)</f>
        <v>0.1</v>
      </c>
      <c r="AM20" s="7">
        <f t="shared" si="16"/>
        <v>43.144000000000005</v>
      </c>
      <c r="AN20" s="7">
        <f t="shared" si="17"/>
        <v>302.00799999999998</v>
      </c>
      <c r="AO20" s="7">
        <f t="shared" si="18"/>
        <v>302.00799999999998</v>
      </c>
      <c r="AP20" s="7">
        <f t="shared" si="19"/>
        <v>388.29599999999999</v>
      </c>
      <c r="AQ20" s="7">
        <f t="shared" si="20"/>
        <v>86.288000000000011</v>
      </c>
      <c r="AR20" s="12">
        <f t="shared" si="21"/>
        <v>1.2857142857142858</v>
      </c>
    </row>
    <row r="21" spans="1:44" x14ac:dyDescent="0.35">
      <c r="A21" t="s">
        <v>33</v>
      </c>
      <c r="B21">
        <f t="shared" si="0"/>
        <v>200019</v>
      </c>
      <c r="C21" s="2">
        <v>44949</v>
      </c>
      <c r="D21" s="4">
        <v>44949</v>
      </c>
      <c r="E21">
        <f t="shared" si="1"/>
        <v>2023</v>
      </c>
      <c r="F21" s="4" t="str">
        <f t="shared" si="2"/>
        <v>January</v>
      </c>
      <c r="G21" s="4" t="str">
        <f t="shared" si="3"/>
        <v>Monday</v>
      </c>
      <c r="H21" t="s">
        <v>1233</v>
      </c>
      <c r="I21">
        <f t="shared" si="4"/>
        <v>14552</v>
      </c>
      <c r="J21" t="s">
        <v>2403</v>
      </c>
      <c r="K21" t="str">
        <f t="shared" si="6"/>
        <v>Monitor</v>
      </c>
      <c r="L21">
        <v>5</v>
      </c>
      <c r="M21">
        <v>224</v>
      </c>
      <c r="N21" s="7">
        <f t="shared" si="5"/>
        <v>224</v>
      </c>
      <c r="O21" t="s">
        <v>2429</v>
      </c>
      <c r="P21" t="str">
        <f t="shared" si="7"/>
        <v>273</v>
      </c>
      <c r="Q21" t="str">
        <f t="shared" si="8"/>
        <v>Main St</v>
      </c>
      <c r="R21" t="s">
        <v>3069</v>
      </c>
      <c r="S21" t="str">
        <f t="shared" si="9"/>
        <v>Cash</v>
      </c>
      <c r="T21" t="s">
        <v>3072</v>
      </c>
      <c r="U21" t="str">
        <f t="shared" si="10"/>
        <v>Returned</v>
      </c>
      <c r="V21" t="s">
        <v>3094</v>
      </c>
      <c r="W21" t="str">
        <f t="shared" si="11"/>
        <v>59101365</v>
      </c>
      <c r="X21">
        <v>9</v>
      </c>
      <c r="Y21" t="s">
        <v>4275</v>
      </c>
      <c r="Z21" t="str">
        <f t="shared" si="12"/>
        <v>SAVE10</v>
      </c>
      <c r="AA21" t="str">
        <f t="shared" si="13"/>
        <v>YES</v>
      </c>
      <c r="AB21" t="s">
        <v>4282</v>
      </c>
      <c r="AC21" t="str">
        <f t="shared" si="14"/>
        <v>Google</v>
      </c>
      <c r="AD21">
        <v>1120</v>
      </c>
      <c r="AE21" s="7">
        <v>1120</v>
      </c>
      <c r="AF21" s="7">
        <f t="shared" si="15"/>
        <v>1120</v>
      </c>
      <c r="AG21" t="str">
        <f>_xlfn.XLOOKUP(H21, 'Customer Data'!A21,'Customer Data'!B21)</f>
        <v>Customer_21</v>
      </c>
      <c r="AH21" t="str">
        <f>_xlfn.XLOOKUP(H21,'Customer Data'!A21,'Customer Data'!C21)</f>
        <v>Female</v>
      </c>
      <c r="AI21">
        <f>_xlfn.XLOOKUP(H21,'Customer Data'!A21,'Customer Data'!D21)</f>
        <v>57</v>
      </c>
      <c r="AJ21" t="str">
        <f>_xlfn.XLOOKUP(H21,'Customer Data'!A21,'Customer Data'!E21)</f>
        <v>Abuja</v>
      </c>
      <c r="AK21" t="str">
        <f>VLOOKUP(K21,'Product Category'!A:B,2,FALSE)</f>
        <v>Electronics</v>
      </c>
      <c r="AL21">
        <f>VLOOKUP(Z21,Coupons!A:B,2,FALSE)</f>
        <v>0.1</v>
      </c>
      <c r="AM21" s="7">
        <f t="shared" si="16"/>
        <v>112</v>
      </c>
      <c r="AN21" s="7">
        <f t="shared" si="17"/>
        <v>156.79999999999998</v>
      </c>
      <c r="AO21" s="7">
        <f t="shared" si="18"/>
        <v>783.99999999999989</v>
      </c>
      <c r="AP21" s="7">
        <f t="shared" si="19"/>
        <v>1008</v>
      </c>
      <c r="AQ21" s="7">
        <f t="shared" si="20"/>
        <v>224.00000000000011</v>
      </c>
      <c r="AR21" s="12">
        <f t="shared" si="21"/>
        <v>1.2857142857142858</v>
      </c>
    </row>
    <row r="22" spans="1:44" x14ac:dyDescent="0.35">
      <c r="A22" t="s">
        <v>34</v>
      </c>
      <c r="B22">
        <f t="shared" si="0"/>
        <v>200020</v>
      </c>
      <c r="C22" s="2">
        <v>45054</v>
      </c>
      <c r="D22" s="4">
        <v>45054</v>
      </c>
      <c r="E22">
        <f t="shared" si="1"/>
        <v>2023</v>
      </c>
      <c r="F22" s="4" t="str">
        <f t="shared" si="2"/>
        <v>May</v>
      </c>
      <c r="G22" s="4" t="str">
        <f t="shared" si="3"/>
        <v>Monday</v>
      </c>
      <c r="H22" t="s">
        <v>1234</v>
      </c>
      <c r="I22">
        <f t="shared" si="4"/>
        <v>54829</v>
      </c>
      <c r="J22" t="s">
        <v>2406</v>
      </c>
      <c r="K22" t="str">
        <f t="shared" si="6"/>
        <v>Chair</v>
      </c>
      <c r="L22">
        <v>5</v>
      </c>
      <c r="M22">
        <v>62.51</v>
      </c>
      <c r="N22" s="7">
        <f t="shared" si="5"/>
        <v>62.51</v>
      </c>
      <c r="O22" t="s">
        <v>2430</v>
      </c>
      <c r="P22" t="str">
        <f t="shared" si="7"/>
        <v>587</v>
      </c>
      <c r="Q22" t="str">
        <f t="shared" si="8"/>
        <v>Main St</v>
      </c>
      <c r="R22" t="s">
        <v>3069</v>
      </c>
      <c r="S22" t="str">
        <f t="shared" si="9"/>
        <v>Cash</v>
      </c>
      <c r="T22" t="s">
        <v>3074</v>
      </c>
      <c r="U22" t="str">
        <f t="shared" si="10"/>
        <v>Pending</v>
      </c>
      <c r="V22" t="s">
        <v>3095</v>
      </c>
      <c r="W22" t="str">
        <f t="shared" si="11"/>
        <v>16718651</v>
      </c>
      <c r="X22">
        <v>9</v>
      </c>
      <c r="Y22" t="s">
        <v>4277</v>
      </c>
      <c r="Z22" t="str">
        <f t="shared" si="12"/>
        <v>WINTER15</v>
      </c>
      <c r="AA22" t="str">
        <f t="shared" si="13"/>
        <v>YES</v>
      </c>
      <c r="AB22" t="s">
        <v>4278</v>
      </c>
      <c r="AC22" t="str">
        <f t="shared" si="14"/>
        <v>Instagram</v>
      </c>
      <c r="AD22">
        <v>312.55</v>
      </c>
      <c r="AE22" s="7">
        <v>312.55</v>
      </c>
      <c r="AF22" s="7">
        <f t="shared" si="15"/>
        <v>312.55</v>
      </c>
      <c r="AG22" t="str">
        <f>_xlfn.XLOOKUP(H22, 'Customer Data'!A22,'Customer Data'!B22)</f>
        <v>Customer_22</v>
      </c>
      <c r="AH22" t="str">
        <f>_xlfn.XLOOKUP(H22,'Customer Data'!A22,'Customer Data'!C22)</f>
        <v>Female</v>
      </c>
      <c r="AI22">
        <f>_xlfn.XLOOKUP(H22,'Customer Data'!A22,'Customer Data'!D22)</f>
        <v>30</v>
      </c>
      <c r="AJ22" t="str">
        <f>_xlfn.XLOOKUP(H22,'Customer Data'!A22,'Customer Data'!E22)</f>
        <v>Owerri</v>
      </c>
      <c r="AK22" t="str">
        <f>VLOOKUP(K22,'Product Category'!A:B,2,FALSE)</f>
        <v>Furniture</v>
      </c>
      <c r="AL22">
        <f>VLOOKUP(Z22,Coupons!A:B,2,FALSE)</f>
        <v>0.15</v>
      </c>
      <c r="AM22" s="7">
        <f t="shared" si="16"/>
        <v>46.8825</v>
      </c>
      <c r="AN22" s="7">
        <f t="shared" si="17"/>
        <v>43.756999999999998</v>
      </c>
      <c r="AO22" s="7">
        <f t="shared" si="18"/>
        <v>218.785</v>
      </c>
      <c r="AP22" s="7">
        <f t="shared" si="19"/>
        <v>265.66750000000002</v>
      </c>
      <c r="AQ22" s="7">
        <f t="shared" si="20"/>
        <v>46.882500000000022</v>
      </c>
      <c r="AR22" s="12">
        <f t="shared" si="21"/>
        <v>1.2142857142857144</v>
      </c>
    </row>
    <row r="23" spans="1:44" x14ac:dyDescent="0.35">
      <c r="A23" t="s">
        <v>35</v>
      </c>
      <c r="B23">
        <f t="shared" si="0"/>
        <v>200021</v>
      </c>
      <c r="C23" s="2">
        <v>45613</v>
      </c>
      <c r="D23" s="4">
        <v>45613</v>
      </c>
      <c r="E23">
        <f t="shared" si="1"/>
        <v>2024</v>
      </c>
      <c r="F23" s="4" t="str">
        <f t="shared" si="2"/>
        <v>November</v>
      </c>
      <c r="G23" s="4" t="str">
        <f t="shared" si="3"/>
        <v>Sunday</v>
      </c>
      <c r="H23" t="s">
        <v>1235</v>
      </c>
      <c r="I23">
        <f t="shared" si="4"/>
        <v>99023</v>
      </c>
      <c r="J23" t="s">
        <v>2403</v>
      </c>
      <c r="K23" t="str">
        <f t="shared" si="6"/>
        <v>Monitor</v>
      </c>
      <c r="L23">
        <v>4</v>
      </c>
      <c r="M23">
        <v>342.95</v>
      </c>
      <c r="N23" s="7">
        <f t="shared" si="5"/>
        <v>342.95</v>
      </c>
      <c r="O23" t="s">
        <v>2431</v>
      </c>
      <c r="P23" t="str">
        <f t="shared" si="7"/>
        <v>569</v>
      </c>
      <c r="Q23" t="str">
        <f t="shared" si="8"/>
        <v>Main St</v>
      </c>
      <c r="R23" t="s">
        <v>3069</v>
      </c>
      <c r="S23" t="str">
        <f t="shared" si="9"/>
        <v>Cash</v>
      </c>
      <c r="T23" t="s">
        <v>3073</v>
      </c>
      <c r="U23" t="str">
        <f t="shared" si="10"/>
        <v>Delivered</v>
      </c>
      <c r="V23" t="s">
        <v>3096</v>
      </c>
      <c r="W23" t="str">
        <f t="shared" si="11"/>
        <v>52646983</v>
      </c>
      <c r="X23">
        <v>6</v>
      </c>
      <c r="Z23" t="str">
        <f t="shared" si="12"/>
        <v>NO COUPON</v>
      </c>
      <c r="AA23" t="str">
        <f t="shared" si="13"/>
        <v>NO</v>
      </c>
      <c r="AB23" t="s">
        <v>4282</v>
      </c>
      <c r="AC23" t="str">
        <f t="shared" si="14"/>
        <v>Google</v>
      </c>
      <c r="AD23">
        <v>1371.8</v>
      </c>
      <c r="AE23" s="7">
        <v>1371.8</v>
      </c>
      <c r="AF23" s="7">
        <f t="shared" si="15"/>
        <v>1371.8</v>
      </c>
      <c r="AG23" t="str">
        <f>_xlfn.XLOOKUP(H23, 'Customer Data'!A23,'Customer Data'!B23)</f>
        <v>Customer_23</v>
      </c>
      <c r="AH23" t="str">
        <f>_xlfn.XLOOKUP(H23,'Customer Data'!A23,'Customer Data'!C23)</f>
        <v>Male</v>
      </c>
      <c r="AI23">
        <f>_xlfn.XLOOKUP(H23,'Customer Data'!A23,'Customer Data'!D23)</f>
        <v>57</v>
      </c>
      <c r="AJ23" t="str">
        <f>_xlfn.XLOOKUP(H23,'Customer Data'!A23,'Customer Data'!E23)</f>
        <v>Enugu</v>
      </c>
      <c r="AK23" t="str">
        <f>VLOOKUP(K23,'Product Category'!A:B,2,FALSE)</f>
        <v>Electronics</v>
      </c>
      <c r="AL23">
        <f>VLOOKUP(Z23,Coupons!A:B,2,FALSE)</f>
        <v>0</v>
      </c>
      <c r="AM23" s="7">
        <f t="shared" si="16"/>
        <v>0</v>
      </c>
      <c r="AN23" s="7">
        <f t="shared" si="17"/>
        <v>240.06499999999997</v>
      </c>
      <c r="AO23" s="7">
        <f t="shared" si="18"/>
        <v>960.25999999999988</v>
      </c>
      <c r="AP23" s="7">
        <f t="shared" si="19"/>
        <v>1371.8</v>
      </c>
      <c r="AQ23" s="7">
        <f t="shared" si="20"/>
        <v>411.54000000000008</v>
      </c>
      <c r="AR23" s="12">
        <f t="shared" si="21"/>
        <v>1.4285714285714286</v>
      </c>
    </row>
    <row r="24" spans="1:44" x14ac:dyDescent="0.35">
      <c r="A24" t="s">
        <v>36</v>
      </c>
      <c r="B24">
        <f t="shared" si="0"/>
        <v>200022</v>
      </c>
      <c r="C24" s="2">
        <v>44955</v>
      </c>
      <c r="D24" s="4">
        <v>44955</v>
      </c>
      <c r="E24">
        <f t="shared" si="1"/>
        <v>2023</v>
      </c>
      <c r="F24" s="4" t="str">
        <f t="shared" si="2"/>
        <v>January</v>
      </c>
      <c r="G24" s="4" t="str">
        <f t="shared" si="3"/>
        <v>Sunday</v>
      </c>
      <c r="H24" t="s">
        <v>1236</v>
      </c>
      <c r="I24">
        <f t="shared" si="4"/>
        <v>34416</v>
      </c>
      <c r="J24" t="s">
        <v>2403</v>
      </c>
      <c r="K24" t="str">
        <f t="shared" si="6"/>
        <v>Monitor</v>
      </c>
      <c r="L24">
        <v>2</v>
      </c>
      <c r="M24">
        <v>49.62</v>
      </c>
      <c r="N24" s="7">
        <f t="shared" si="5"/>
        <v>49.62</v>
      </c>
      <c r="O24" t="s">
        <v>2432</v>
      </c>
      <c r="P24" t="str">
        <f t="shared" si="7"/>
        <v>633</v>
      </c>
      <c r="Q24" t="str">
        <f t="shared" si="8"/>
        <v>Main St</v>
      </c>
      <c r="R24" t="s">
        <v>3066</v>
      </c>
      <c r="S24" t="str">
        <f t="shared" si="9"/>
        <v>Online</v>
      </c>
      <c r="T24" t="s">
        <v>3074</v>
      </c>
      <c r="U24" t="str">
        <f t="shared" si="10"/>
        <v>Pending</v>
      </c>
      <c r="V24" t="s">
        <v>3097</v>
      </c>
      <c r="W24" t="str">
        <f t="shared" si="11"/>
        <v>75937350</v>
      </c>
      <c r="X24">
        <v>2</v>
      </c>
      <c r="Y24" t="s">
        <v>4275</v>
      </c>
      <c r="Z24" t="str">
        <f t="shared" si="12"/>
        <v>SAVE10</v>
      </c>
      <c r="AA24" t="str">
        <f t="shared" si="13"/>
        <v>YES</v>
      </c>
      <c r="AB24" t="s">
        <v>4282</v>
      </c>
      <c r="AC24" t="str">
        <f t="shared" si="14"/>
        <v>Google</v>
      </c>
      <c r="AD24">
        <v>99.24</v>
      </c>
      <c r="AE24" s="7">
        <v>99.24</v>
      </c>
      <c r="AF24" s="7">
        <f t="shared" si="15"/>
        <v>99.24</v>
      </c>
      <c r="AG24" t="str">
        <f>_xlfn.XLOOKUP(H24, 'Customer Data'!A24,'Customer Data'!B24)</f>
        <v>Customer_24</v>
      </c>
      <c r="AH24" t="str">
        <f>_xlfn.XLOOKUP(H24,'Customer Data'!A24,'Customer Data'!C24)</f>
        <v>Male</v>
      </c>
      <c r="AI24">
        <f>_xlfn.XLOOKUP(H24,'Customer Data'!A24,'Customer Data'!D24)</f>
        <v>38</v>
      </c>
      <c r="AJ24" t="str">
        <f>_xlfn.XLOOKUP(H24,'Customer Data'!A24,'Customer Data'!E24)</f>
        <v>Enugu</v>
      </c>
      <c r="AK24" t="str">
        <f>VLOOKUP(K24,'Product Category'!A:B,2,FALSE)</f>
        <v>Electronics</v>
      </c>
      <c r="AL24">
        <f>VLOOKUP(Z24,Coupons!A:B,2,FALSE)</f>
        <v>0.1</v>
      </c>
      <c r="AM24" s="7">
        <f t="shared" si="16"/>
        <v>9.9239999999999995</v>
      </c>
      <c r="AN24" s="7">
        <f t="shared" si="17"/>
        <v>34.733999999999995</v>
      </c>
      <c r="AO24" s="7">
        <f t="shared" si="18"/>
        <v>69.467999999999989</v>
      </c>
      <c r="AP24" s="7">
        <f t="shared" si="19"/>
        <v>89.316000000000003</v>
      </c>
      <c r="AQ24" s="7">
        <f t="shared" si="20"/>
        <v>19.848000000000013</v>
      </c>
      <c r="AR24" s="12">
        <f t="shared" si="21"/>
        <v>1.285714285714286</v>
      </c>
    </row>
    <row r="25" spans="1:44" x14ac:dyDescent="0.35">
      <c r="A25" t="s">
        <v>37</v>
      </c>
      <c r="B25">
        <f t="shared" si="0"/>
        <v>200023</v>
      </c>
      <c r="C25" s="2">
        <v>45756</v>
      </c>
      <c r="D25" s="4">
        <v>45756</v>
      </c>
      <c r="E25">
        <f t="shared" si="1"/>
        <v>2025</v>
      </c>
      <c r="F25" s="4" t="str">
        <f t="shared" si="2"/>
        <v>April</v>
      </c>
      <c r="G25" s="4" t="str">
        <f t="shared" si="3"/>
        <v>Wednesday</v>
      </c>
      <c r="H25" t="s">
        <v>1237</v>
      </c>
      <c r="I25">
        <f t="shared" si="4"/>
        <v>42372</v>
      </c>
      <c r="J25" t="s">
        <v>2404</v>
      </c>
      <c r="K25" t="str">
        <f t="shared" si="6"/>
        <v>Phone</v>
      </c>
      <c r="L25">
        <v>4</v>
      </c>
      <c r="M25">
        <v>273.25</v>
      </c>
      <c r="N25" s="7">
        <f t="shared" si="5"/>
        <v>273.25</v>
      </c>
      <c r="O25" t="s">
        <v>2433</v>
      </c>
      <c r="P25" t="str">
        <f t="shared" si="7"/>
        <v>755</v>
      </c>
      <c r="Q25" t="str">
        <f t="shared" si="8"/>
        <v>Main St</v>
      </c>
      <c r="R25" t="s">
        <v>3065</v>
      </c>
      <c r="S25" t="str">
        <f t="shared" si="9"/>
        <v>Debit Card</v>
      </c>
      <c r="T25" t="s">
        <v>3071</v>
      </c>
      <c r="U25" t="str">
        <f t="shared" si="10"/>
        <v>Cancelled</v>
      </c>
      <c r="V25" t="s">
        <v>3098</v>
      </c>
      <c r="W25" t="str">
        <f t="shared" si="11"/>
        <v>36168083</v>
      </c>
      <c r="X25">
        <v>5</v>
      </c>
      <c r="Y25" t="s">
        <v>4276</v>
      </c>
      <c r="Z25" t="str">
        <f t="shared" si="12"/>
        <v>FREESHIP</v>
      </c>
      <c r="AA25" t="str">
        <f t="shared" si="13"/>
        <v>YES</v>
      </c>
      <c r="AB25" t="s">
        <v>4279</v>
      </c>
      <c r="AC25" t="str">
        <f t="shared" si="14"/>
        <v>Referral</v>
      </c>
      <c r="AD25">
        <v>1093</v>
      </c>
      <c r="AE25" s="7">
        <v>1093</v>
      </c>
      <c r="AF25" s="7">
        <f t="shared" si="15"/>
        <v>1093</v>
      </c>
      <c r="AG25" t="str">
        <f>_xlfn.XLOOKUP(H25, 'Customer Data'!A25,'Customer Data'!B25)</f>
        <v>Customer_25</v>
      </c>
      <c r="AH25" t="str">
        <f>_xlfn.XLOOKUP(H25,'Customer Data'!A25,'Customer Data'!C25)</f>
        <v>Male</v>
      </c>
      <c r="AI25">
        <f>_xlfn.XLOOKUP(H25,'Customer Data'!A25,'Customer Data'!D25)</f>
        <v>39</v>
      </c>
      <c r="AJ25" t="str">
        <f>_xlfn.XLOOKUP(H25,'Customer Data'!A25,'Customer Data'!E25)</f>
        <v>Abuja</v>
      </c>
      <c r="AK25" t="str">
        <f>VLOOKUP(K25,'Product Category'!A:B,2,FALSE)</f>
        <v>Electronics</v>
      </c>
      <c r="AL25">
        <f>VLOOKUP(Z25,Coupons!A:B,2,FALSE)</f>
        <v>0</v>
      </c>
      <c r="AM25" s="7">
        <f t="shared" si="16"/>
        <v>0</v>
      </c>
      <c r="AN25" s="7">
        <f t="shared" si="17"/>
        <v>191.27499999999998</v>
      </c>
      <c r="AO25" s="7">
        <f t="shared" si="18"/>
        <v>765.09999999999991</v>
      </c>
      <c r="AP25" s="7">
        <f t="shared" si="19"/>
        <v>1093</v>
      </c>
      <c r="AQ25" s="7">
        <f t="shared" si="20"/>
        <v>327.90000000000009</v>
      </c>
      <c r="AR25" s="12">
        <f t="shared" si="21"/>
        <v>1.4285714285714288</v>
      </c>
    </row>
    <row r="26" spans="1:44" x14ac:dyDescent="0.35">
      <c r="A26" t="s">
        <v>38</v>
      </c>
      <c r="B26">
        <f t="shared" si="0"/>
        <v>200024</v>
      </c>
      <c r="C26" s="2">
        <v>45595</v>
      </c>
      <c r="D26" s="4">
        <v>45595</v>
      </c>
      <c r="E26">
        <f t="shared" si="1"/>
        <v>2024</v>
      </c>
      <c r="F26" s="4" t="str">
        <f t="shared" si="2"/>
        <v>October</v>
      </c>
      <c r="G26" s="4" t="str">
        <f t="shared" si="3"/>
        <v>Wednesday</v>
      </c>
      <c r="H26" t="s">
        <v>1238</v>
      </c>
      <c r="I26">
        <f t="shared" si="4"/>
        <v>17470</v>
      </c>
      <c r="J26" t="s">
        <v>2408</v>
      </c>
      <c r="K26" t="str">
        <f t="shared" si="6"/>
        <v>Laptop</v>
      </c>
      <c r="L26">
        <v>2</v>
      </c>
      <c r="M26">
        <v>230.95</v>
      </c>
      <c r="N26" s="7">
        <f t="shared" si="5"/>
        <v>230.95</v>
      </c>
      <c r="O26" t="s">
        <v>2434</v>
      </c>
      <c r="P26" t="str">
        <f t="shared" si="7"/>
        <v>956</v>
      </c>
      <c r="Q26" t="str">
        <f t="shared" si="8"/>
        <v>Main St</v>
      </c>
      <c r="R26" t="s">
        <v>3066</v>
      </c>
      <c r="S26" t="str">
        <f t="shared" si="9"/>
        <v>Online</v>
      </c>
      <c r="T26" t="s">
        <v>3073</v>
      </c>
      <c r="U26" t="str">
        <f t="shared" si="10"/>
        <v>Delivered</v>
      </c>
      <c r="V26" t="s">
        <v>3099</v>
      </c>
      <c r="W26" t="str">
        <f t="shared" si="11"/>
        <v>28775057</v>
      </c>
      <c r="X26">
        <v>3</v>
      </c>
      <c r="Y26" t="s">
        <v>4277</v>
      </c>
      <c r="Z26" t="str">
        <f t="shared" si="12"/>
        <v>WINTER15</v>
      </c>
      <c r="AA26" t="str">
        <f t="shared" si="13"/>
        <v>YES</v>
      </c>
      <c r="AB26" t="s">
        <v>4279</v>
      </c>
      <c r="AC26" t="str">
        <f t="shared" si="14"/>
        <v>Referral</v>
      </c>
      <c r="AD26">
        <v>461.9</v>
      </c>
      <c r="AE26" s="7">
        <v>461.9</v>
      </c>
      <c r="AF26" s="7">
        <f t="shared" si="15"/>
        <v>461.9</v>
      </c>
      <c r="AG26" t="str">
        <f>_xlfn.XLOOKUP(H26, 'Customer Data'!A26,'Customer Data'!B26)</f>
        <v>Customer_26</v>
      </c>
      <c r="AH26" t="str">
        <f>_xlfn.XLOOKUP(H26,'Customer Data'!A26,'Customer Data'!C26)</f>
        <v>Male</v>
      </c>
      <c r="AI26">
        <f>_xlfn.XLOOKUP(H26,'Customer Data'!A26,'Customer Data'!D26)</f>
        <v>51</v>
      </c>
      <c r="AJ26" t="str">
        <f>_xlfn.XLOOKUP(H26,'Customer Data'!A26,'Customer Data'!E26)</f>
        <v>Kano</v>
      </c>
      <c r="AK26" t="str">
        <f>VLOOKUP(K26,'Product Category'!A:B,2,FALSE)</f>
        <v>Electronics</v>
      </c>
      <c r="AL26">
        <f>VLOOKUP(Z26,Coupons!A:B,2,FALSE)</f>
        <v>0.15</v>
      </c>
      <c r="AM26" s="7">
        <f t="shared" si="16"/>
        <v>69.284999999999997</v>
      </c>
      <c r="AN26" s="7">
        <f t="shared" si="17"/>
        <v>161.66499999999999</v>
      </c>
      <c r="AO26" s="7">
        <f t="shared" si="18"/>
        <v>323.33</v>
      </c>
      <c r="AP26" s="7">
        <f t="shared" si="19"/>
        <v>392.61500000000001</v>
      </c>
      <c r="AQ26" s="7">
        <f t="shared" si="20"/>
        <v>69.285000000000025</v>
      </c>
      <c r="AR26" s="12">
        <f t="shared" si="21"/>
        <v>1.2142857142857144</v>
      </c>
    </row>
    <row r="27" spans="1:44" x14ac:dyDescent="0.35">
      <c r="A27" t="s">
        <v>39</v>
      </c>
      <c r="B27">
        <f t="shared" si="0"/>
        <v>200025</v>
      </c>
      <c r="C27" s="2">
        <v>45497</v>
      </c>
      <c r="D27" s="4">
        <v>45497</v>
      </c>
      <c r="E27">
        <f t="shared" si="1"/>
        <v>2024</v>
      </c>
      <c r="F27" s="4" t="str">
        <f t="shared" si="2"/>
        <v>July</v>
      </c>
      <c r="G27" s="4" t="str">
        <f t="shared" si="3"/>
        <v>Wednesday</v>
      </c>
      <c r="H27" t="s">
        <v>1239</v>
      </c>
      <c r="I27">
        <f t="shared" si="4"/>
        <v>42577</v>
      </c>
      <c r="J27" t="s">
        <v>2403</v>
      </c>
      <c r="K27" t="str">
        <f t="shared" si="6"/>
        <v>Monitor</v>
      </c>
      <c r="L27">
        <v>1</v>
      </c>
      <c r="M27">
        <v>399.98</v>
      </c>
      <c r="N27" s="7">
        <f t="shared" si="5"/>
        <v>399.98</v>
      </c>
      <c r="O27" t="s">
        <v>2435</v>
      </c>
      <c r="P27" t="str">
        <f t="shared" si="7"/>
        <v>709</v>
      </c>
      <c r="Q27" t="str">
        <f t="shared" si="8"/>
        <v>Main St</v>
      </c>
      <c r="R27" t="s">
        <v>3065</v>
      </c>
      <c r="S27" t="str">
        <f t="shared" si="9"/>
        <v>Debit Card</v>
      </c>
      <c r="T27" t="s">
        <v>3073</v>
      </c>
      <c r="U27" t="str">
        <f t="shared" si="10"/>
        <v>Delivered</v>
      </c>
      <c r="V27" t="s">
        <v>3100</v>
      </c>
      <c r="W27" t="str">
        <f t="shared" si="11"/>
        <v>69423327</v>
      </c>
      <c r="X27">
        <v>3</v>
      </c>
      <c r="Y27" t="s">
        <v>4277</v>
      </c>
      <c r="Z27" t="str">
        <f t="shared" si="12"/>
        <v>WINTER15</v>
      </c>
      <c r="AA27" t="str">
        <f t="shared" si="13"/>
        <v>YES</v>
      </c>
      <c r="AB27" t="s">
        <v>4280</v>
      </c>
      <c r="AC27" t="str">
        <f t="shared" si="14"/>
        <v>Email</v>
      </c>
      <c r="AD27">
        <v>399.98</v>
      </c>
      <c r="AE27" s="7">
        <v>399.98</v>
      </c>
      <c r="AF27" s="7">
        <f t="shared" si="15"/>
        <v>399.98</v>
      </c>
      <c r="AG27" t="str">
        <f>_xlfn.XLOOKUP(H27, 'Customer Data'!A27,'Customer Data'!B27)</f>
        <v>Customer_27</v>
      </c>
      <c r="AH27" t="str">
        <f>_xlfn.XLOOKUP(H27,'Customer Data'!A27,'Customer Data'!C27)</f>
        <v>Female</v>
      </c>
      <c r="AI27">
        <f>_xlfn.XLOOKUP(H27,'Customer Data'!A27,'Customer Data'!D27)</f>
        <v>41</v>
      </c>
      <c r="AJ27" t="str">
        <f>_xlfn.XLOOKUP(H27,'Customer Data'!A27,'Customer Data'!E27)</f>
        <v>Port-Harcourt</v>
      </c>
      <c r="AK27" t="str">
        <f>VLOOKUP(K27,'Product Category'!A:B,2,FALSE)</f>
        <v>Electronics</v>
      </c>
      <c r="AL27">
        <f>VLOOKUP(Z27,Coupons!A:B,2,FALSE)</f>
        <v>0.15</v>
      </c>
      <c r="AM27" s="7">
        <f t="shared" si="16"/>
        <v>59.997</v>
      </c>
      <c r="AN27" s="7">
        <f t="shared" si="17"/>
        <v>279.98599999999999</v>
      </c>
      <c r="AO27" s="7">
        <f t="shared" si="18"/>
        <v>279.98599999999999</v>
      </c>
      <c r="AP27" s="7">
        <f t="shared" si="19"/>
        <v>339.983</v>
      </c>
      <c r="AQ27" s="7">
        <f t="shared" si="20"/>
        <v>59.997000000000014</v>
      </c>
      <c r="AR27" s="12">
        <f t="shared" si="21"/>
        <v>1.2142857142857144</v>
      </c>
    </row>
    <row r="28" spans="1:44" x14ac:dyDescent="0.35">
      <c r="A28" t="s">
        <v>40</v>
      </c>
      <c r="B28">
        <f t="shared" si="0"/>
        <v>200026</v>
      </c>
      <c r="C28" s="2">
        <v>45357</v>
      </c>
      <c r="D28" s="4">
        <v>45357</v>
      </c>
      <c r="E28">
        <f t="shared" si="1"/>
        <v>2024</v>
      </c>
      <c r="F28" s="4" t="str">
        <f t="shared" si="2"/>
        <v>March</v>
      </c>
      <c r="G28" s="4" t="str">
        <f t="shared" si="3"/>
        <v>Wednesday</v>
      </c>
      <c r="H28" t="s">
        <v>1240</v>
      </c>
      <c r="I28">
        <f t="shared" si="4"/>
        <v>21944</v>
      </c>
      <c r="J28" t="s">
        <v>2408</v>
      </c>
      <c r="K28" t="str">
        <f t="shared" si="6"/>
        <v>Laptop</v>
      </c>
      <c r="L28">
        <v>5</v>
      </c>
      <c r="M28">
        <v>59.55</v>
      </c>
      <c r="N28" s="7">
        <f t="shared" si="5"/>
        <v>59.55</v>
      </c>
      <c r="O28" t="s">
        <v>2436</v>
      </c>
      <c r="P28" t="str">
        <f t="shared" si="7"/>
        <v>296</v>
      </c>
      <c r="Q28" t="str">
        <f t="shared" si="8"/>
        <v>Main St</v>
      </c>
      <c r="R28" t="s">
        <v>3066</v>
      </c>
      <c r="S28" t="str">
        <f t="shared" si="9"/>
        <v>Online</v>
      </c>
      <c r="T28" t="s">
        <v>3073</v>
      </c>
      <c r="U28" t="str">
        <f t="shared" si="10"/>
        <v>Delivered</v>
      </c>
      <c r="V28" t="s">
        <v>3101</v>
      </c>
      <c r="W28" t="str">
        <f t="shared" si="11"/>
        <v>80276812</v>
      </c>
      <c r="X28">
        <v>6</v>
      </c>
      <c r="Z28" t="str">
        <f t="shared" si="12"/>
        <v>NO COUPON</v>
      </c>
      <c r="AA28" t="str">
        <f t="shared" si="13"/>
        <v>NO</v>
      </c>
      <c r="AB28" t="s">
        <v>4279</v>
      </c>
      <c r="AC28" t="str">
        <f t="shared" si="14"/>
        <v>Referral</v>
      </c>
      <c r="AD28">
        <v>297.75</v>
      </c>
      <c r="AE28" s="7">
        <v>297.75</v>
      </c>
      <c r="AF28" s="7">
        <f t="shared" si="15"/>
        <v>297.75</v>
      </c>
      <c r="AG28" t="str">
        <f>_xlfn.XLOOKUP(H28, 'Customer Data'!A28,'Customer Data'!B28)</f>
        <v>Customer_28</v>
      </c>
      <c r="AH28" t="str">
        <f>_xlfn.XLOOKUP(H28,'Customer Data'!A28,'Customer Data'!C28)</f>
        <v>Female</v>
      </c>
      <c r="AI28">
        <f>_xlfn.XLOOKUP(H28,'Customer Data'!A28,'Customer Data'!D28)</f>
        <v>53</v>
      </c>
      <c r="AJ28" t="str">
        <f>_xlfn.XLOOKUP(H28,'Customer Data'!A28,'Customer Data'!E28)</f>
        <v>Abuja</v>
      </c>
      <c r="AK28" t="str">
        <f>VLOOKUP(K28,'Product Category'!A:B,2,FALSE)</f>
        <v>Electronics</v>
      </c>
      <c r="AL28">
        <f>VLOOKUP(Z28,Coupons!A:B,2,FALSE)</f>
        <v>0</v>
      </c>
      <c r="AM28" s="7">
        <f t="shared" si="16"/>
        <v>0</v>
      </c>
      <c r="AN28" s="7">
        <f t="shared" si="17"/>
        <v>41.684999999999995</v>
      </c>
      <c r="AO28" s="7">
        <f t="shared" si="18"/>
        <v>208.42499999999998</v>
      </c>
      <c r="AP28" s="7">
        <f t="shared" si="19"/>
        <v>297.75</v>
      </c>
      <c r="AQ28" s="7">
        <f t="shared" si="20"/>
        <v>89.325000000000017</v>
      </c>
      <c r="AR28" s="12">
        <f t="shared" si="21"/>
        <v>1.4285714285714286</v>
      </c>
    </row>
    <row r="29" spans="1:44" x14ac:dyDescent="0.35">
      <c r="A29" t="s">
        <v>41</v>
      </c>
      <c r="B29">
        <f t="shared" si="0"/>
        <v>200027</v>
      </c>
      <c r="C29" s="2">
        <v>45344</v>
      </c>
      <c r="D29" s="4">
        <v>45344</v>
      </c>
      <c r="E29">
        <f t="shared" si="1"/>
        <v>2024</v>
      </c>
      <c r="F29" s="4" t="str">
        <f t="shared" si="2"/>
        <v>February</v>
      </c>
      <c r="G29" s="4" t="str">
        <f t="shared" si="3"/>
        <v>Thursday</v>
      </c>
      <c r="H29" t="s">
        <v>1241</v>
      </c>
      <c r="I29">
        <f t="shared" si="4"/>
        <v>97593</v>
      </c>
      <c r="J29" t="s">
        <v>2407</v>
      </c>
      <c r="K29" t="str">
        <f t="shared" si="6"/>
        <v>Printer</v>
      </c>
      <c r="L29">
        <v>1</v>
      </c>
      <c r="M29">
        <v>472.74</v>
      </c>
      <c r="N29" s="7">
        <f t="shared" si="5"/>
        <v>472.74</v>
      </c>
      <c r="O29" t="s">
        <v>2437</v>
      </c>
      <c r="P29" t="str">
        <f t="shared" si="7"/>
        <v>881</v>
      </c>
      <c r="Q29" t="str">
        <f t="shared" si="8"/>
        <v>Main St</v>
      </c>
      <c r="R29" t="s">
        <v>3066</v>
      </c>
      <c r="S29" t="str">
        <f t="shared" si="9"/>
        <v>Online</v>
      </c>
      <c r="T29" t="s">
        <v>3070</v>
      </c>
      <c r="U29" t="str">
        <f t="shared" si="10"/>
        <v>Shipped</v>
      </c>
      <c r="V29" t="s">
        <v>3102</v>
      </c>
      <c r="W29" t="str">
        <f t="shared" si="11"/>
        <v>89117573</v>
      </c>
      <c r="X29">
        <v>6</v>
      </c>
      <c r="Y29" t="s">
        <v>4277</v>
      </c>
      <c r="Z29" t="str">
        <f t="shared" si="12"/>
        <v>WINTER15</v>
      </c>
      <c r="AA29" t="str">
        <f t="shared" si="13"/>
        <v>YES</v>
      </c>
      <c r="AB29" t="s">
        <v>4282</v>
      </c>
      <c r="AC29" t="str">
        <f t="shared" si="14"/>
        <v>Google</v>
      </c>
      <c r="AD29">
        <v>472.74</v>
      </c>
      <c r="AE29" s="7">
        <v>472.74</v>
      </c>
      <c r="AF29" s="7">
        <f t="shared" si="15"/>
        <v>472.74</v>
      </c>
      <c r="AG29" t="str">
        <f>_xlfn.XLOOKUP(H29, 'Customer Data'!A29,'Customer Data'!B29)</f>
        <v>Customer_29</v>
      </c>
      <c r="AH29" t="str">
        <f>_xlfn.XLOOKUP(H29,'Customer Data'!A29,'Customer Data'!C29)</f>
        <v>Female</v>
      </c>
      <c r="AI29">
        <f>_xlfn.XLOOKUP(H29,'Customer Data'!A29,'Customer Data'!D29)</f>
        <v>23</v>
      </c>
      <c r="AJ29" t="str">
        <f>_xlfn.XLOOKUP(H29,'Customer Data'!A29,'Customer Data'!E29)</f>
        <v>Port-Harcourt</v>
      </c>
      <c r="AK29" t="str">
        <f>VLOOKUP(K29,'Product Category'!A:B,2,FALSE)</f>
        <v>Electronics</v>
      </c>
      <c r="AL29">
        <f>VLOOKUP(Z29,Coupons!A:B,2,FALSE)</f>
        <v>0.15</v>
      </c>
      <c r="AM29" s="7">
        <f t="shared" si="16"/>
        <v>70.911000000000001</v>
      </c>
      <c r="AN29" s="7">
        <f t="shared" si="17"/>
        <v>330.91800000000001</v>
      </c>
      <c r="AO29" s="7">
        <f t="shared" si="18"/>
        <v>330.91800000000001</v>
      </c>
      <c r="AP29" s="7">
        <f t="shared" si="19"/>
        <v>401.82900000000001</v>
      </c>
      <c r="AQ29" s="7">
        <f t="shared" si="20"/>
        <v>70.911000000000001</v>
      </c>
      <c r="AR29" s="12">
        <f t="shared" si="21"/>
        <v>1.2142857142857142</v>
      </c>
    </row>
    <row r="30" spans="1:44" x14ac:dyDescent="0.35">
      <c r="A30" t="s">
        <v>42</v>
      </c>
      <c r="B30">
        <f t="shared" si="0"/>
        <v>200028</v>
      </c>
      <c r="C30" s="2">
        <v>45251</v>
      </c>
      <c r="D30" s="4">
        <v>45251</v>
      </c>
      <c r="E30">
        <f t="shared" si="1"/>
        <v>2023</v>
      </c>
      <c r="F30" s="4" t="str">
        <f t="shared" si="2"/>
        <v>November</v>
      </c>
      <c r="G30" s="4" t="str">
        <f t="shared" si="3"/>
        <v>Tuesday</v>
      </c>
      <c r="H30" t="s">
        <v>1242</v>
      </c>
      <c r="I30">
        <f t="shared" si="4"/>
        <v>59823</v>
      </c>
      <c r="J30" t="s">
        <v>2404</v>
      </c>
      <c r="K30" t="str">
        <f t="shared" si="6"/>
        <v>Phone</v>
      </c>
      <c r="L30">
        <v>4</v>
      </c>
      <c r="M30">
        <v>160.07</v>
      </c>
      <c r="N30" s="7">
        <f t="shared" si="5"/>
        <v>160.07</v>
      </c>
      <c r="O30" t="s">
        <v>2438</v>
      </c>
      <c r="P30" t="str">
        <f t="shared" si="7"/>
        <v>568</v>
      </c>
      <c r="Q30" t="str">
        <f t="shared" si="8"/>
        <v>Main St</v>
      </c>
      <c r="R30" t="s">
        <v>3066</v>
      </c>
      <c r="S30" t="str">
        <f t="shared" si="9"/>
        <v>Online</v>
      </c>
      <c r="T30" t="s">
        <v>3074</v>
      </c>
      <c r="U30" t="str">
        <f t="shared" si="10"/>
        <v>Pending</v>
      </c>
      <c r="V30" t="s">
        <v>3103</v>
      </c>
      <c r="W30" t="str">
        <f t="shared" si="11"/>
        <v>65895539</v>
      </c>
      <c r="X30">
        <v>5</v>
      </c>
      <c r="Z30" t="str">
        <f t="shared" si="12"/>
        <v>NO COUPON</v>
      </c>
      <c r="AA30" t="str">
        <f t="shared" si="13"/>
        <v>NO</v>
      </c>
      <c r="AB30" t="s">
        <v>4280</v>
      </c>
      <c r="AC30" t="str">
        <f t="shared" si="14"/>
        <v>Email</v>
      </c>
      <c r="AD30">
        <v>640.28</v>
      </c>
      <c r="AE30" s="7">
        <v>640.28</v>
      </c>
      <c r="AF30" s="7">
        <f t="shared" si="15"/>
        <v>640.28</v>
      </c>
      <c r="AG30" t="str">
        <f>_xlfn.XLOOKUP(H30, 'Customer Data'!A30,'Customer Data'!B30)</f>
        <v>Customer_30</v>
      </c>
      <c r="AH30" t="str">
        <f>_xlfn.XLOOKUP(H30,'Customer Data'!A30,'Customer Data'!C30)</f>
        <v>Female</v>
      </c>
      <c r="AI30">
        <f>_xlfn.XLOOKUP(H30,'Customer Data'!A30,'Customer Data'!D30)</f>
        <v>49</v>
      </c>
      <c r="AJ30" t="str">
        <f>_xlfn.XLOOKUP(H30,'Customer Data'!A30,'Customer Data'!E30)</f>
        <v>Abuja</v>
      </c>
      <c r="AK30" t="str">
        <f>VLOOKUP(K30,'Product Category'!A:B,2,FALSE)</f>
        <v>Electronics</v>
      </c>
      <c r="AL30">
        <f>VLOOKUP(Z30,Coupons!A:B,2,FALSE)</f>
        <v>0</v>
      </c>
      <c r="AM30" s="7">
        <f t="shared" si="16"/>
        <v>0</v>
      </c>
      <c r="AN30" s="7">
        <f t="shared" si="17"/>
        <v>112.04899999999999</v>
      </c>
      <c r="AO30" s="7">
        <f t="shared" si="18"/>
        <v>448.19599999999997</v>
      </c>
      <c r="AP30" s="7">
        <f t="shared" si="19"/>
        <v>640.28</v>
      </c>
      <c r="AQ30" s="7">
        <f t="shared" si="20"/>
        <v>192.084</v>
      </c>
      <c r="AR30" s="12">
        <f t="shared" si="21"/>
        <v>1.4285714285714286</v>
      </c>
    </row>
    <row r="31" spans="1:44" x14ac:dyDescent="0.35">
      <c r="A31" t="s">
        <v>43</v>
      </c>
      <c r="B31">
        <f t="shared" si="0"/>
        <v>200029</v>
      </c>
      <c r="C31" s="2">
        <v>45555</v>
      </c>
      <c r="D31" s="4">
        <v>45555</v>
      </c>
      <c r="E31">
        <f t="shared" si="1"/>
        <v>2024</v>
      </c>
      <c r="F31" s="4" t="str">
        <f t="shared" si="2"/>
        <v>September</v>
      </c>
      <c r="G31" s="4" t="str">
        <f t="shared" si="3"/>
        <v>Friday</v>
      </c>
      <c r="H31" t="s">
        <v>1243</v>
      </c>
      <c r="I31">
        <f t="shared" si="4"/>
        <v>33260</v>
      </c>
      <c r="J31" t="s">
        <v>2409</v>
      </c>
      <c r="K31" t="str">
        <f t="shared" si="6"/>
        <v>Desk</v>
      </c>
      <c r="L31">
        <v>3</v>
      </c>
      <c r="M31">
        <v>423.53</v>
      </c>
      <c r="N31" s="7">
        <f t="shared" si="5"/>
        <v>423.53</v>
      </c>
      <c r="O31" t="s">
        <v>2439</v>
      </c>
      <c r="P31" t="str">
        <f t="shared" si="7"/>
        <v>930</v>
      </c>
      <c r="Q31" t="str">
        <f t="shared" si="8"/>
        <v>Main St</v>
      </c>
      <c r="R31" t="s">
        <v>3067</v>
      </c>
      <c r="S31" t="str">
        <f t="shared" si="9"/>
        <v>Credit Card</v>
      </c>
      <c r="T31" t="s">
        <v>3073</v>
      </c>
      <c r="U31" t="str">
        <f t="shared" si="10"/>
        <v>Delivered</v>
      </c>
      <c r="V31" t="s">
        <v>3104</v>
      </c>
      <c r="W31" t="str">
        <f t="shared" si="11"/>
        <v>59744090</v>
      </c>
      <c r="X31">
        <v>6</v>
      </c>
      <c r="Y31" t="s">
        <v>4275</v>
      </c>
      <c r="Z31" t="str">
        <f t="shared" si="12"/>
        <v>SAVE10</v>
      </c>
      <c r="AA31" t="str">
        <f t="shared" si="13"/>
        <v>YES</v>
      </c>
      <c r="AB31" t="s">
        <v>4279</v>
      </c>
      <c r="AC31" t="str">
        <f t="shared" si="14"/>
        <v>Referral</v>
      </c>
      <c r="AD31">
        <v>1270.5899999999999</v>
      </c>
      <c r="AE31" s="7">
        <v>1270.5899999999999</v>
      </c>
      <c r="AF31" s="7">
        <f t="shared" si="15"/>
        <v>1270.5899999999999</v>
      </c>
      <c r="AG31" t="str">
        <f>_xlfn.XLOOKUP(H31, 'Customer Data'!A31,'Customer Data'!B31)</f>
        <v>Customer_31</v>
      </c>
      <c r="AH31" t="str">
        <f>_xlfn.XLOOKUP(H31,'Customer Data'!A31,'Customer Data'!C31)</f>
        <v>Male</v>
      </c>
      <c r="AI31">
        <f>_xlfn.XLOOKUP(H31,'Customer Data'!A31,'Customer Data'!D31)</f>
        <v>52</v>
      </c>
      <c r="AJ31" t="str">
        <f>_xlfn.XLOOKUP(H31,'Customer Data'!A31,'Customer Data'!E31)</f>
        <v>Lagos</v>
      </c>
      <c r="AK31" t="str">
        <f>VLOOKUP(K31,'Product Category'!A:B,2,FALSE)</f>
        <v>Furniture</v>
      </c>
      <c r="AL31">
        <f>VLOOKUP(Z31,Coupons!A:B,2,FALSE)</f>
        <v>0.1</v>
      </c>
      <c r="AM31" s="7">
        <f t="shared" si="16"/>
        <v>127.059</v>
      </c>
      <c r="AN31" s="7">
        <f t="shared" si="17"/>
        <v>296.47099999999995</v>
      </c>
      <c r="AO31" s="7">
        <f t="shared" si="18"/>
        <v>889.41299999999978</v>
      </c>
      <c r="AP31" s="7">
        <f t="shared" si="19"/>
        <v>1143.5309999999999</v>
      </c>
      <c r="AQ31" s="7">
        <f t="shared" si="20"/>
        <v>254.11800000000017</v>
      </c>
      <c r="AR31" s="12">
        <f t="shared" si="21"/>
        <v>1.285714285714286</v>
      </c>
    </row>
    <row r="32" spans="1:44" x14ac:dyDescent="0.35">
      <c r="A32" t="s">
        <v>44</v>
      </c>
      <c r="B32">
        <f t="shared" si="0"/>
        <v>200030</v>
      </c>
      <c r="C32" s="2">
        <v>45738</v>
      </c>
      <c r="D32" s="4">
        <v>45738</v>
      </c>
      <c r="E32">
        <f t="shared" si="1"/>
        <v>2025</v>
      </c>
      <c r="F32" s="4" t="str">
        <f t="shared" si="2"/>
        <v>March</v>
      </c>
      <c r="G32" s="4" t="str">
        <f t="shared" si="3"/>
        <v>Saturday</v>
      </c>
      <c r="H32" t="s">
        <v>1244</v>
      </c>
      <c r="I32">
        <f t="shared" si="4"/>
        <v>44267</v>
      </c>
      <c r="J32" t="s">
        <v>2403</v>
      </c>
      <c r="K32" t="str">
        <f t="shared" si="6"/>
        <v>Monitor</v>
      </c>
      <c r="L32">
        <v>2</v>
      </c>
      <c r="M32">
        <v>426.7</v>
      </c>
      <c r="N32" s="7">
        <f t="shared" si="5"/>
        <v>426.7</v>
      </c>
      <c r="O32" t="s">
        <v>2440</v>
      </c>
      <c r="P32" t="str">
        <f t="shared" si="7"/>
        <v>895</v>
      </c>
      <c r="Q32" t="str">
        <f t="shared" si="8"/>
        <v>Main St</v>
      </c>
      <c r="R32" t="s">
        <v>3066</v>
      </c>
      <c r="S32" t="str">
        <f t="shared" si="9"/>
        <v>Online</v>
      </c>
      <c r="T32" t="s">
        <v>3074</v>
      </c>
      <c r="U32" t="str">
        <f t="shared" si="10"/>
        <v>Pending</v>
      </c>
      <c r="V32" t="s">
        <v>3105</v>
      </c>
      <c r="W32" t="str">
        <f t="shared" si="11"/>
        <v>54751444</v>
      </c>
      <c r="X32">
        <v>5</v>
      </c>
      <c r="Y32" t="s">
        <v>4275</v>
      </c>
      <c r="Z32" t="str">
        <f t="shared" si="12"/>
        <v>SAVE10</v>
      </c>
      <c r="AA32" t="str">
        <f t="shared" si="13"/>
        <v>YES</v>
      </c>
      <c r="AB32" t="s">
        <v>4279</v>
      </c>
      <c r="AC32" t="str">
        <f t="shared" si="14"/>
        <v>Referral</v>
      </c>
      <c r="AD32">
        <v>853.4</v>
      </c>
      <c r="AE32" s="7">
        <v>853.4</v>
      </c>
      <c r="AF32" s="7">
        <f t="shared" si="15"/>
        <v>853.4</v>
      </c>
      <c r="AG32" t="str">
        <f>_xlfn.XLOOKUP(H32, 'Customer Data'!A32,'Customer Data'!B32)</f>
        <v>Customer_32</v>
      </c>
      <c r="AH32" t="str">
        <f>_xlfn.XLOOKUP(H32,'Customer Data'!A32,'Customer Data'!C32)</f>
        <v>Male</v>
      </c>
      <c r="AI32">
        <f>_xlfn.XLOOKUP(H32,'Customer Data'!A32,'Customer Data'!D32)</f>
        <v>52</v>
      </c>
      <c r="AJ32" t="str">
        <f>_xlfn.XLOOKUP(H32,'Customer Data'!A32,'Customer Data'!E32)</f>
        <v>Lagos</v>
      </c>
      <c r="AK32" t="str">
        <f>VLOOKUP(K32,'Product Category'!A:B,2,FALSE)</f>
        <v>Electronics</v>
      </c>
      <c r="AL32">
        <f>VLOOKUP(Z32,Coupons!A:B,2,FALSE)</f>
        <v>0.1</v>
      </c>
      <c r="AM32" s="7">
        <f t="shared" si="16"/>
        <v>85.34</v>
      </c>
      <c r="AN32" s="7">
        <f t="shared" si="17"/>
        <v>298.69</v>
      </c>
      <c r="AO32" s="7">
        <f t="shared" si="18"/>
        <v>597.38</v>
      </c>
      <c r="AP32" s="7">
        <f t="shared" si="19"/>
        <v>768.06</v>
      </c>
      <c r="AQ32" s="7">
        <f t="shared" si="20"/>
        <v>170.67999999999995</v>
      </c>
      <c r="AR32" s="12">
        <f t="shared" si="21"/>
        <v>1.2857142857142856</v>
      </c>
    </row>
    <row r="33" spans="1:44" x14ac:dyDescent="0.35">
      <c r="A33" t="s">
        <v>45</v>
      </c>
      <c r="B33">
        <f t="shared" si="0"/>
        <v>200031</v>
      </c>
      <c r="C33" s="2">
        <v>45107</v>
      </c>
      <c r="D33" s="4">
        <v>45107</v>
      </c>
      <c r="E33">
        <f t="shared" si="1"/>
        <v>2023</v>
      </c>
      <c r="F33" s="4" t="str">
        <f t="shared" si="2"/>
        <v>June</v>
      </c>
      <c r="G33" s="4" t="str">
        <f t="shared" si="3"/>
        <v>Friday</v>
      </c>
      <c r="H33" t="s">
        <v>1245</v>
      </c>
      <c r="I33">
        <f t="shared" si="4"/>
        <v>26445</v>
      </c>
      <c r="J33" t="s">
        <v>2406</v>
      </c>
      <c r="K33" t="str">
        <f t="shared" si="6"/>
        <v>Chair</v>
      </c>
      <c r="L33">
        <v>3</v>
      </c>
      <c r="M33">
        <v>500.08</v>
      </c>
      <c r="N33" s="7">
        <f t="shared" si="5"/>
        <v>500.08</v>
      </c>
      <c r="O33" t="s">
        <v>2441</v>
      </c>
      <c r="P33" t="str">
        <f t="shared" si="7"/>
        <v>996</v>
      </c>
      <c r="Q33" t="str">
        <f t="shared" si="8"/>
        <v>Main St</v>
      </c>
      <c r="R33" t="s">
        <v>3065</v>
      </c>
      <c r="S33" t="str">
        <f t="shared" si="9"/>
        <v>Debit Card</v>
      </c>
      <c r="T33" t="s">
        <v>3072</v>
      </c>
      <c r="U33" t="str">
        <f t="shared" si="10"/>
        <v>Returned</v>
      </c>
      <c r="V33" t="s">
        <v>3106</v>
      </c>
      <c r="W33" t="str">
        <f t="shared" si="11"/>
        <v>31229981</v>
      </c>
      <c r="X33">
        <v>6</v>
      </c>
      <c r="Z33" t="str">
        <f t="shared" si="12"/>
        <v>NO COUPON</v>
      </c>
      <c r="AA33" t="str">
        <f t="shared" si="13"/>
        <v>NO</v>
      </c>
      <c r="AB33" t="s">
        <v>4281</v>
      </c>
      <c r="AC33" t="str">
        <f t="shared" si="14"/>
        <v>Facebook</v>
      </c>
      <c r="AD33">
        <v>1500.24</v>
      </c>
      <c r="AE33" s="7">
        <v>1500.24</v>
      </c>
      <c r="AF33" s="7">
        <f t="shared" si="15"/>
        <v>1500.24</v>
      </c>
      <c r="AG33" t="str">
        <f>_xlfn.XLOOKUP(H33, 'Customer Data'!A33,'Customer Data'!B33)</f>
        <v>Customer_33</v>
      </c>
      <c r="AH33" t="str">
        <f>_xlfn.XLOOKUP(H33,'Customer Data'!A33,'Customer Data'!C33)</f>
        <v>Female</v>
      </c>
      <c r="AI33">
        <f>_xlfn.XLOOKUP(H33,'Customer Data'!A33,'Customer Data'!D33)</f>
        <v>52</v>
      </c>
      <c r="AJ33" t="str">
        <f>_xlfn.XLOOKUP(H33,'Customer Data'!A33,'Customer Data'!E33)</f>
        <v>Port-Harcourt</v>
      </c>
      <c r="AK33" t="str">
        <f>VLOOKUP(K33,'Product Category'!A:B,2,FALSE)</f>
        <v>Furniture</v>
      </c>
      <c r="AL33">
        <f>VLOOKUP(Z33,Coupons!A:B,2,FALSE)</f>
        <v>0</v>
      </c>
      <c r="AM33" s="7">
        <f t="shared" si="16"/>
        <v>0</v>
      </c>
      <c r="AN33" s="7">
        <f t="shared" si="17"/>
        <v>350.05599999999998</v>
      </c>
      <c r="AO33" s="7">
        <f t="shared" si="18"/>
        <v>1050.1679999999999</v>
      </c>
      <c r="AP33" s="7">
        <f t="shared" si="19"/>
        <v>1500.24</v>
      </c>
      <c r="AQ33" s="7">
        <f t="shared" si="20"/>
        <v>450.07200000000012</v>
      </c>
      <c r="AR33" s="12">
        <f t="shared" si="21"/>
        <v>1.4285714285714288</v>
      </c>
    </row>
    <row r="34" spans="1:44" x14ac:dyDescent="0.35">
      <c r="A34" t="s">
        <v>46</v>
      </c>
      <c r="B34">
        <f t="shared" si="0"/>
        <v>200032</v>
      </c>
      <c r="C34" s="2">
        <v>45047</v>
      </c>
      <c r="D34" s="4">
        <v>45047</v>
      </c>
      <c r="E34">
        <f t="shared" si="1"/>
        <v>2023</v>
      </c>
      <c r="F34" s="4" t="str">
        <f t="shared" si="2"/>
        <v>May</v>
      </c>
      <c r="G34" s="4" t="str">
        <f t="shared" si="3"/>
        <v>Monday</v>
      </c>
      <c r="H34" t="s">
        <v>1246</v>
      </c>
      <c r="I34">
        <f t="shared" si="4"/>
        <v>12388</v>
      </c>
      <c r="J34" t="s">
        <v>2405</v>
      </c>
      <c r="K34" t="str">
        <f t="shared" si="6"/>
        <v>Tablet</v>
      </c>
      <c r="L34">
        <v>5</v>
      </c>
      <c r="M34">
        <v>536.72</v>
      </c>
      <c r="N34" s="7">
        <f t="shared" si="5"/>
        <v>536.72</v>
      </c>
      <c r="O34" t="s">
        <v>2442</v>
      </c>
      <c r="P34" t="str">
        <f t="shared" si="7"/>
        <v>830</v>
      </c>
      <c r="Q34" t="str">
        <f t="shared" si="8"/>
        <v>Main St</v>
      </c>
      <c r="R34" t="s">
        <v>3069</v>
      </c>
      <c r="S34" t="str">
        <f t="shared" si="9"/>
        <v>Cash</v>
      </c>
      <c r="T34" t="s">
        <v>3073</v>
      </c>
      <c r="U34" t="str">
        <f t="shared" si="10"/>
        <v>Delivered</v>
      </c>
      <c r="V34" t="s">
        <v>3107</v>
      </c>
      <c r="W34" t="str">
        <f t="shared" si="11"/>
        <v>99261395</v>
      </c>
      <c r="X34">
        <v>10</v>
      </c>
      <c r="Z34" t="str">
        <f t="shared" si="12"/>
        <v>NO COUPON</v>
      </c>
      <c r="AA34" t="str">
        <f t="shared" si="13"/>
        <v>NO</v>
      </c>
      <c r="AB34" t="s">
        <v>4280</v>
      </c>
      <c r="AC34" t="str">
        <f t="shared" si="14"/>
        <v>Email</v>
      </c>
      <c r="AD34">
        <v>2683.6</v>
      </c>
      <c r="AE34" s="7">
        <v>2683.6</v>
      </c>
      <c r="AF34" s="7">
        <f t="shared" si="15"/>
        <v>2683.6000000000004</v>
      </c>
      <c r="AG34" t="str">
        <f>_xlfn.XLOOKUP(H34, 'Customer Data'!A34,'Customer Data'!B34)</f>
        <v>Customer_34</v>
      </c>
      <c r="AH34" t="str">
        <f>_xlfn.XLOOKUP(H34,'Customer Data'!A34,'Customer Data'!C34)</f>
        <v>Female</v>
      </c>
      <c r="AI34">
        <f>_xlfn.XLOOKUP(H34,'Customer Data'!A34,'Customer Data'!D34)</f>
        <v>26</v>
      </c>
      <c r="AJ34" t="str">
        <f>_xlfn.XLOOKUP(H34,'Customer Data'!A34,'Customer Data'!E34)</f>
        <v>Port-Harcourt</v>
      </c>
      <c r="AK34" t="str">
        <f>VLOOKUP(K34,'Product Category'!A:B,2,FALSE)</f>
        <v>Electronics</v>
      </c>
      <c r="AL34">
        <f>VLOOKUP(Z34,Coupons!A:B,2,FALSE)</f>
        <v>0</v>
      </c>
      <c r="AM34" s="7">
        <f t="shared" si="16"/>
        <v>0</v>
      </c>
      <c r="AN34" s="7">
        <f t="shared" si="17"/>
        <v>375.70400000000001</v>
      </c>
      <c r="AO34" s="7">
        <f t="shared" si="18"/>
        <v>1878.52</v>
      </c>
      <c r="AP34" s="7">
        <f t="shared" si="19"/>
        <v>2683.6000000000004</v>
      </c>
      <c r="AQ34" s="7">
        <f t="shared" si="20"/>
        <v>805.08000000000038</v>
      </c>
      <c r="AR34" s="12">
        <f t="shared" si="21"/>
        <v>1.4285714285714288</v>
      </c>
    </row>
    <row r="35" spans="1:44" x14ac:dyDescent="0.35">
      <c r="A35" t="s">
        <v>47</v>
      </c>
      <c r="B35">
        <f t="shared" si="0"/>
        <v>200033</v>
      </c>
      <c r="C35" s="2">
        <v>45082</v>
      </c>
      <c r="D35" s="4">
        <v>45082</v>
      </c>
      <c r="E35">
        <f t="shared" si="1"/>
        <v>2023</v>
      </c>
      <c r="F35" s="4" t="str">
        <f t="shared" si="2"/>
        <v>June</v>
      </c>
      <c r="G35" s="4" t="str">
        <f t="shared" si="3"/>
        <v>Monday</v>
      </c>
      <c r="H35" t="s">
        <v>1247</v>
      </c>
      <c r="I35">
        <f t="shared" si="4"/>
        <v>52184</v>
      </c>
      <c r="J35" t="s">
        <v>2406</v>
      </c>
      <c r="K35" t="str">
        <f t="shared" si="6"/>
        <v>Chair</v>
      </c>
      <c r="L35">
        <v>1</v>
      </c>
      <c r="M35">
        <v>162.77000000000001</v>
      </c>
      <c r="N35" s="7">
        <f t="shared" si="5"/>
        <v>162.77000000000001</v>
      </c>
      <c r="O35" t="s">
        <v>2443</v>
      </c>
      <c r="P35" t="str">
        <f t="shared" si="7"/>
        <v>912</v>
      </c>
      <c r="Q35" t="str">
        <f t="shared" si="8"/>
        <v>Main St</v>
      </c>
      <c r="R35" t="s">
        <v>3066</v>
      </c>
      <c r="S35" t="str">
        <f t="shared" si="9"/>
        <v>Online</v>
      </c>
      <c r="T35" t="s">
        <v>3071</v>
      </c>
      <c r="U35" t="str">
        <f t="shared" si="10"/>
        <v>Cancelled</v>
      </c>
      <c r="V35" t="s">
        <v>3108</v>
      </c>
      <c r="W35" t="str">
        <f t="shared" si="11"/>
        <v>73312471</v>
      </c>
      <c r="X35">
        <v>4</v>
      </c>
      <c r="Y35" t="s">
        <v>4277</v>
      </c>
      <c r="Z35" t="str">
        <f t="shared" si="12"/>
        <v>WINTER15</v>
      </c>
      <c r="AA35" t="str">
        <f t="shared" si="13"/>
        <v>YES</v>
      </c>
      <c r="AB35" t="s">
        <v>4281</v>
      </c>
      <c r="AC35" t="str">
        <f t="shared" si="14"/>
        <v>Facebook</v>
      </c>
      <c r="AD35">
        <v>162.77000000000001</v>
      </c>
      <c r="AE35" s="7">
        <v>162.77000000000001</v>
      </c>
      <c r="AF35" s="7">
        <f t="shared" si="15"/>
        <v>162.77000000000001</v>
      </c>
      <c r="AG35" t="str">
        <f>_xlfn.XLOOKUP(H35, 'Customer Data'!A35,'Customer Data'!B35)</f>
        <v>Customer_35</v>
      </c>
      <c r="AH35" t="str">
        <f>_xlfn.XLOOKUP(H35,'Customer Data'!A35,'Customer Data'!C35)</f>
        <v>Female</v>
      </c>
      <c r="AI35">
        <f>_xlfn.XLOOKUP(H35,'Customer Data'!A35,'Customer Data'!D35)</f>
        <v>56</v>
      </c>
      <c r="AJ35" t="str">
        <f>_xlfn.XLOOKUP(H35,'Customer Data'!A35,'Customer Data'!E35)</f>
        <v>Owerri</v>
      </c>
      <c r="AK35" t="str">
        <f>VLOOKUP(K35,'Product Category'!A:B,2,FALSE)</f>
        <v>Furniture</v>
      </c>
      <c r="AL35">
        <f>VLOOKUP(Z35,Coupons!A:B,2,FALSE)</f>
        <v>0.15</v>
      </c>
      <c r="AM35" s="7">
        <f t="shared" si="16"/>
        <v>24.415500000000002</v>
      </c>
      <c r="AN35" s="7">
        <f t="shared" si="17"/>
        <v>113.93899999999999</v>
      </c>
      <c r="AO35" s="7">
        <f t="shared" si="18"/>
        <v>113.93899999999999</v>
      </c>
      <c r="AP35" s="7">
        <f t="shared" si="19"/>
        <v>138.3545</v>
      </c>
      <c r="AQ35" s="7">
        <f t="shared" si="20"/>
        <v>24.415500000000009</v>
      </c>
      <c r="AR35" s="12">
        <f t="shared" si="21"/>
        <v>1.2142857142857144</v>
      </c>
    </row>
    <row r="36" spans="1:44" x14ac:dyDescent="0.35">
      <c r="A36" t="s">
        <v>48</v>
      </c>
      <c r="B36">
        <f t="shared" si="0"/>
        <v>200034</v>
      </c>
      <c r="C36" s="2">
        <v>44933</v>
      </c>
      <c r="D36" s="4">
        <v>44933</v>
      </c>
      <c r="E36">
        <f t="shared" si="1"/>
        <v>2023</v>
      </c>
      <c r="F36" s="4" t="str">
        <f t="shared" si="2"/>
        <v>January</v>
      </c>
      <c r="G36" s="4" t="str">
        <f t="shared" si="3"/>
        <v>Saturday</v>
      </c>
      <c r="H36" t="s">
        <v>1248</v>
      </c>
      <c r="I36">
        <f t="shared" si="4"/>
        <v>67195</v>
      </c>
      <c r="J36" t="s">
        <v>2406</v>
      </c>
      <c r="K36" t="str">
        <f t="shared" si="6"/>
        <v>Chair</v>
      </c>
      <c r="L36">
        <v>4</v>
      </c>
      <c r="M36">
        <v>576.52</v>
      </c>
      <c r="N36" s="7">
        <f t="shared" si="5"/>
        <v>576.52</v>
      </c>
      <c r="O36" t="s">
        <v>2444</v>
      </c>
      <c r="P36" t="str">
        <f t="shared" si="7"/>
        <v>926</v>
      </c>
      <c r="Q36" t="str">
        <f t="shared" si="8"/>
        <v>Main St</v>
      </c>
      <c r="R36" t="s">
        <v>3067</v>
      </c>
      <c r="S36" t="str">
        <f t="shared" si="9"/>
        <v>Credit Card</v>
      </c>
      <c r="T36" t="s">
        <v>3074</v>
      </c>
      <c r="U36" t="str">
        <f t="shared" si="10"/>
        <v>Pending</v>
      </c>
      <c r="V36" t="s">
        <v>3109</v>
      </c>
      <c r="W36" t="str">
        <f t="shared" si="11"/>
        <v>55467915</v>
      </c>
      <c r="X36">
        <v>5</v>
      </c>
      <c r="Y36" t="s">
        <v>4277</v>
      </c>
      <c r="Z36" t="str">
        <f t="shared" si="12"/>
        <v>WINTER15</v>
      </c>
      <c r="AA36" t="str">
        <f t="shared" si="13"/>
        <v>YES</v>
      </c>
      <c r="AB36" t="s">
        <v>4281</v>
      </c>
      <c r="AC36" t="str">
        <f t="shared" si="14"/>
        <v>Facebook</v>
      </c>
      <c r="AD36">
        <v>2306.08</v>
      </c>
      <c r="AE36" s="7">
        <v>2306.08</v>
      </c>
      <c r="AF36" s="7">
        <f t="shared" si="15"/>
        <v>2306.08</v>
      </c>
      <c r="AG36" t="str">
        <f>_xlfn.XLOOKUP(H36, 'Customer Data'!A36,'Customer Data'!B36)</f>
        <v>Customer_36</v>
      </c>
      <c r="AH36" t="str">
        <f>_xlfn.XLOOKUP(H36,'Customer Data'!A36,'Customer Data'!C36)</f>
        <v>Male</v>
      </c>
      <c r="AI36">
        <f>_xlfn.XLOOKUP(H36,'Customer Data'!A36,'Customer Data'!D36)</f>
        <v>23</v>
      </c>
      <c r="AJ36" t="str">
        <f>_xlfn.XLOOKUP(H36,'Customer Data'!A36,'Customer Data'!E36)</f>
        <v>Owerri</v>
      </c>
      <c r="AK36" t="str">
        <f>VLOOKUP(K36,'Product Category'!A:B,2,FALSE)</f>
        <v>Furniture</v>
      </c>
      <c r="AL36">
        <f>VLOOKUP(Z36,Coupons!A:B,2,FALSE)</f>
        <v>0.15</v>
      </c>
      <c r="AM36" s="7">
        <f t="shared" si="16"/>
        <v>345.91199999999998</v>
      </c>
      <c r="AN36" s="7">
        <f t="shared" si="17"/>
        <v>403.56399999999996</v>
      </c>
      <c r="AO36" s="7">
        <f t="shared" si="18"/>
        <v>1614.2559999999999</v>
      </c>
      <c r="AP36" s="7">
        <f t="shared" si="19"/>
        <v>1960.1679999999999</v>
      </c>
      <c r="AQ36" s="7">
        <f t="shared" si="20"/>
        <v>345.91200000000003</v>
      </c>
      <c r="AR36" s="12">
        <f t="shared" si="21"/>
        <v>1.2142857142857144</v>
      </c>
    </row>
    <row r="37" spans="1:44" x14ac:dyDescent="0.35">
      <c r="A37" t="s">
        <v>49</v>
      </c>
      <c r="B37">
        <f t="shared" si="0"/>
        <v>200035</v>
      </c>
      <c r="C37" s="2">
        <v>45633</v>
      </c>
      <c r="D37" s="4">
        <v>45633</v>
      </c>
      <c r="E37">
        <f t="shared" si="1"/>
        <v>2024</v>
      </c>
      <c r="F37" s="4" t="str">
        <f t="shared" si="2"/>
        <v>December</v>
      </c>
      <c r="G37" s="4" t="str">
        <f t="shared" si="3"/>
        <v>Saturday</v>
      </c>
      <c r="H37" t="s">
        <v>1249</v>
      </c>
      <c r="I37">
        <f t="shared" si="4"/>
        <v>50304</v>
      </c>
      <c r="J37" t="s">
        <v>2403</v>
      </c>
      <c r="K37" t="str">
        <f t="shared" si="6"/>
        <v>Monitor</v>
      </c>
      <c r="L37">
        <v>2</v>
      </c>
      <c r="M37">
        <v>465.15</v>
      </c>
      <c r="N37" s="7">
        <f t="shared" si="5"/>
        <v>465.15</v>
      </c>
      <c r="O37" t="s">
        <v>2445</v>
      </c>
      <c r="P37" t="str">
        <f t="shared" si="7"/>
        <v>128</v>
      </c>
      <c r="Q37" t="str">
        <f t="shared" si="8"/>
        <v>Main St</v>
      </c>
      <c r="R37" t="s">
        <v>3066</v>
      </c>
      <c r="S37" t="str">
        <f t="shared" si="9"/>
        <v>Online</v>
      </c>
      <c r="T37" t="s">
        <v>3070</v>
      </c>
      <c r="U37" t="str">
        <f t="shared" si="10"/>
        <v>Shipped</v>
      </c>
      <c r="V37" t="s">
        <v>3110</v>
      </c>
      <c r="W37" t="str">
        <f t="shared" si="11"/>
        <v>46850888</v>
      </c>
      <c r="X37">
        <v>2</v>
      </c>
      <c r="Y37" t="s">
        <v>4275</v>
      </c>
      <c r="Z37" t="str">
        <f t="shared" si="12"/>
        <v>SAVE10</v>
      </c>
      <c r="AA37" t="str">
        <f t="shared" si="13"/>
        <v>YES</v>
      </c>
      <c r="AB37" t="s">
        <v>4281</v>
      </c>
      <c r="AC37" t="str">
        <f t="shared" si="14"/>
        <v>Facebook</v>
      </c>
      <c r="AD37">
        <v>930.3</v>
      </c>
      <c r="AE37" s="7">
        <v>930.3</v>
      </c>
      <c r="AF37" s="7">
        <f t="shared" si="15"/>
        <v>930.3</v>
      </c>
      <c r="AG37" t="str">
        <f>_xlfn.XLOOKUP(H37, 'Customer Data'!A37,'Customer Data'!B37)</f>
        <v>Customer_37</v>
      </c>
      <c r="AH37" t="str">
        <f>_xlfn.XLOOKUP(H37,'Customer Data'!A37,'Customer Data'!C37)</f>
        <v>Female</v>
      </c>
      <c r="AI37">
        <f>_xlfn.XLOOKUP(H37,'Customer Data'!A37,'Customer Data'!D37)</f>
        <v>49</v>
      </c>
      <c r="AJ37" t="str">
        <f>_xlfn.XLOOKUP(H37,'Customer Data'!A37,'Customer Data'!E37)</f>
        <v>Kano</v>
      </c>
      <c r="AK37" t="str">
        <f>VLOOKUP(K37,'Product Category'!A:B,2,FALSE)</f>
        <v>Electronics</v>
      </c>
      <c r="AL37">
        <f>VLOOKUP(Z37,Coupons!A:B,2,FALSE)</f>
        <v>0.1</v>
      </c>
      <c r="AM37" s="7">
        <f t="shared" si="16"/>
        <v>93.03</v>
      </c>
      <c r="AN37" s="7">
        <f t="shared" si="17"/>
        <v>325.60499999999996</v>
      </c>
      <c r="AO37" s="7">
        <f t="shared" si="18"/>
        <v>651.20999999999992</v>
      </c>
      <c r="AP37" s="7">
        <f t="shared" si="19"/>
        <v>837.27</v>
      </c>
      <c r="AQ37" s="7">
        <f t="shared" si="20"/>
        <v>186.06000000000006</v>
      </c>
      <c r="AR37" s="12">
        <f t="shared" si="21"/>
        <v>1.2857142857142858</v>
      </c>
    </row>
    <row r="38" spans="1:44" x14ac:dyDescent="0.35">
      <c r="A38" t="s">
        <v>50</v>
      </c>
      <c r="B38">
        <f t="shared" si="0"/>
        <v>200036</v>
      </c>
      <c r="C38" s="2">
        <v>45785</v>
      </c>
      <c r="D38" s="4">
        <v>45785</v>
      </c>
      <c r="E38">
        <f t="shared" si="1"/>
        <v>2025</v>
      </c>
      <c r="F38" s="4" t="str">
        <f t="shared" si="2"/>
        <v>May</v>
      </c>
      <c r="G38" s="4" t="str">
        <f t="shared" si="3"/>
        <v>Thursday</v>
      </c>
      <c r="H38" t="s">
        <v>1250</v>
      </c>
      <c r="I38">
        <f t="shared" si="4"/>
        <v>59337</v>
      </c>
      <c r="J38" t="s">
        <v>2408</v>
      </c>
      <c r="K38" t="str">
        <f t="shared" si="6"/>
        <v>Laptop</v>
      </c>
      <c r="L38">
        <v>2</v>
      </c>
      <c r="M38">
        <v>534.42999999999995</v>
      </c>
      <c r="N38" s="7">
        <f t="shared" si="5"/>
        <v>534.42999999999995</v>
      </c>
      <c r="O38" t="s">
        <v>2446</v>
      </c>
      <c r="P38" t="str">
        <f t="shared" si="7"/>
        <v>465</v>
      </c>
      <c r="Q38" t="str">
        <f t="shared" si="8"/>
        <v>Main St</v>
      </c>
      <c r="R38" t="s">
        <v>3065</v>
      </c>
      <c r="S38" t="str">
        <f t="shared" si="9"/>
        <v>Debit Card</v>
      </c>
      <c r="T38" t="s">
        <v>3074</v>
      </c>
      <c r="U38" t="str">
        <f t="shared" si="10"/>
        <v>Pending</v>
      </c>
      <c r="V38" t="s">
        <v>3111</v>
      </c>
      <c r="W38" t="str">
        <f t="shared" si="11"/>
        <v>50961250</v>
      </c>
      <c r="X38">
        <v>5</v>
      </c>
      <c r="Z38" t="str">
        <f t="shared" si="12"/>
        <v>NO COUPON</v>
      </c>
      <c r="AA38" t="str">
        <f t="shared" si="13"/>
        <v>NO</v>
      </c>
      <c r="AB38" t="s">
        <v>4281</v>
      </c>
      <c r="AC38" t="str">
        <f t="shared" si="14"/>
        <v>Facebook</v>
      </c>
      <c r="AD38">
        <v>1068.8599999999999</v>
      </c>
      <c r="AE38" s="7">
        <v>1068.8599999999999</v>
      </c>
      <c r="AF38" s="7">
        <f t="shared" si="15"/>
        <v>1068.8599999999999</v>
      </c>
      <c r="AG38" t="str">
        <f>_xlfn.XLOOKUP(H38, 'Customer Data'!A38,'Customer Data'!B38)</f>
        <v>Customer_38</v>
      </c>
      <c r="AH38" t="str">
        <f>_xlfn.XLOOKUP(H38,'Customer Data'!A38,'Customer Data'!C38)</f>
        <v>Male</v>
      </c>
      <c r="AI38">
        <f>_xlfn.XLOOKUP(H38,'Customer Data'!A38,'Customer Data'!D38)</f>
        <v>43</v>
      </c>
      <c r="AJ38" t="str">
        <f>_xlfn.XLOOKUP(H38,'Customer Data'!A38,'Customer Data'!E38)</f>
        <v>Port-Harcourt</v>
      </c>
      <c r="AK38" t="str">
        <f>VLOOKUP(K38,'Product Category'!A:B,2,FALSE)</f>
        <v>Electronics</v>
      </c>
      <c r="AL38">
        <f>VLOOKUP(Z38,Coupons!A:B,2,FALSE)</f>
        <v>0</v>
      </c>
      <c r="AM38" s="7">
        <f t="shared" si="16"/>
        <v>0</v>
      </c>
      <c r="AN38" s="7">
        <f t="shared" si="17"/>
        <v>374.10099999999994</v>
      </c>
      <c r="AO38" s="7">
        <f t="shared" si="18"/>
        <v>748.20199999999988</v>
      </c>
      <c r="AP38" s="7">
        <f t="shared" si="19"/>
        <v>1068.8599999999999</v>
      </c>
      <c r="AQ38" s="7">
        <f t="shared" si="20"/>
        <v>320.65800000000002</v>
      </c>
      <c r="AR38" s="12">
        <f t="shared" si="21"/>
        <v>1.4285714285714286</v>
      </c>
    </row>
    <row r="39" spans="1:44" x14ac:dyDescent="0.35">
      <c r="A39" t="s">
        <v>51</v>
      </c>
      <c r="B39">
        <f t="shared" si="0"/>
        <v>200037</v>
      </c>
      <c r="C39" s="2">
        <v>45579</v>
      </c>
      <c r="D39" s="4">
        <v>45579</v>
      </c>
      <c r="E39">
        <f t="shared" si="1"/>
        <v>2024</v>
      </c>
      <c r="F39" s="4" t="str">
        <f t="shared" si="2"/>
        <v>October</v>
      </c>
      <c r="G39" s="4" t="str">
        <f t="shared" si="3"/>
        <v>Monday</v>
      </c>
      <c r="H39" t="s">
        <v>1251</v>
      </c>
      <c r="I39">
        <f t="shared" si="4"/>
        <v>10054</v>
      </c>
      <c r="J39" t="s">
        <v>2408</v>
      </c>
      <c r="K39" t="str">
        <f t="shared" si="6"/>
        <v>Laptop</v>
      </c>
      <c r="L39">
        <v>2</v>
      </c>
      <c r="M39">
        <v>76.739999999999995</v>
      </c>
      <c r="N39" s="7">
        <f t="shared" si="5"/>
        <v>76.739999999999995</v>
      </c>
      <c r="O39" t="s">
        <v>2447</v>
      </c>
      <c r="P39" t="str">
        <f t="shared" si="7"/>
        <v>409</v>
      </c>
      <c r="Q39" t="str">
        <f t="shared" si="8"/>
        <v>Main St</v>
      </c>
      <c r="R39" t="s">
        <v>3069</v>
      </c>
      <c r="S39" t="str">
        <f t="shared" si="9"/>
        <v>Cash</v>
      </c>
      <c r="T39" t="s">
        <v>3072</v>
      </c>
      <c r="U39" t="str">
        <f t="shared" si="10"/>
        <v>Returned</v>
      </c>
      <c r="V39" t="s">
        <v>3112</v>
      </c>
      <c r="W39" t="str">
        <f t="shared" si="11"/>
        <v>94005261</v>
      </c>
      <c r="X39">
        <v>7</v>
      </c>
      <c r="Y39" t="s">
        <v>4275</v>
      </c>
      <c r="Z39" t="str">
        <f t="shared" si="12"/>
        <v>SAVE10</v>
      </c>
      <c r="AA39" t="str">
        <f t="shared" si="13"/>
        <v>YES</v>
      </c>
      <c r="AB39" t="s">
        <v>4278</v>
      </c>
      <c r="AC39" t="str">
        <f t="shared" si="14"/>
        <v>Instagram</v>
      </c>
      <c r="AD39">
        <v>153.47999999999999</v>
      </c>
      <c r="AE39" s="7">
        <v>153.47999999999999</v>
      </c>
      <c r="AF39" s="7">
        <f t="shared" si="15"/>
        <v>153.47999999999999</v>
      </c>
      <c r="AG39" t="str">
        <f>_xlfn.XLOOKUP(H39, 'Customer Data'!A39,'Customer Data'!B39)</f>
        <v>Customer_39</v>
      </c>
      <c r="AH39" t="str">
        <f>_xlfn.XLOOKUP(H39,'Customer Data'!A39,'Customer Data'!C39)</f>
        <v>Female</v>
      </c>
      <c r="AI39">
        <f>_xlfn.XLOOKUP(H39,'Customer Data'!A39,'Customer Data'!D39)</f>
        <v>54</v>
      </c>
      <c r="AJ39" t="str">
        <f>_xlfn.XLOOKUP(H39,'Customer Data'!A39,'Customer Data'!E39)</f>
        <v>Owerri</v>
      </c>
      <c r="AK39" t="str">
        <f>VLOOKUP(K39,'Product Category'!A:B,2,FALSE)</f>
        <v>Electronics</v>
      </c>
      <c r="AL39">
        <f>VLOOKUP(Z39,Coupons!A:B,2,FALSE)</f>
        <v>0.1</v>
      </c>
      <c r="AM39" s="7">
        <f t="shared" si="16"/>
        <v>15.347999999999999</v>
      </c>
      <c r="AN39" s="7">
        <f t="shared" si="17"/>
        <v>53.717999999999996</v>
      </c>
      <c r="AO39" s="7">
        <f t="shared" si="18"/>
        <v>107.43599999999999</v>
      </c>
      <c r="AP39" s="7">
        <f t="shared" si="19"/>
        <v>138.13200000000001</v>
      </c>
      <c r="AQ39" s="7">
        <f t="shared" si="20"/>
        <v>30.696000000000012</v>
      </c>
      <c r="AR39" s="12">
        <f t="shared" si="21"/>
        <v>1.2857142857142858</v>
      </c>
    </row>
    <row r="40" spans="1:44" x14ac:dyDescent="0.35">
      <c r="A40" t="s">
        <v>52</v>
      </c>
      <c r="B40">
        <f t="shared" si="0"/>
        <v>200038</v>
      </c>
      <c r="C40" s="2">
        <v>45645</v>
      </c>
      <c r="D40" s="4">
        <v>45645</v>
      </c>
      <c r="E40">
        <f t="shared" si="1"/>
        <v>2024</v>
      </c>
      <c r="F40" s="4" t="str">
        <f t="shared" si="2"/>
        <v>December</v>
      </c>
      <c r="G40" s="4" t="str">
        <f t="shared" si="3"/>
        <v>Thursday</v>
      </c>
      <c r="H40" t="s">
        <v>1252</v>
      </c>
      <c r="I40">
        <f t="shared" si="4"/>
        <v>15924</v>
      </c>
      <c r="J40" t="s">
        <v>2408</v>
      </c>
      <c r="K40" t="str">
        <f t="shared" si="6"/>
        <v>Laptop</v>
      </c>
      <c r="L40">
        <v>1</v>
      </c>
      <c r="M40">
        <v>245.89</v>
      </c>
      <c r="N40" s="7">
        <f t="shared" si="5"/>
        <v>245.89</v>
      </c>
      <c r="O40" t="s">
        <v>2448</v>
      </c>
      <c r="P40" t="str">
        <f t="shared" si="7"/>
        <v>549</v>
      </c>
      <c r="Q40" t="str">
        <f t="shared" si="8"/>
        <v>Main St</v>
      </c>
      <c r="R40" t="s">
        <v>3065</v>
      </c>
      <c r="S40" t="str">
        <f t="shared" si="9"/>
        <v>Debit Card</v>
      </c>
      <c r="T40" t="s">
        <v>3073</v>
      </c>
      <c r="U40" t="str">
        <f t="shared" si="10"/>
        <v>Delivered</v>
      </c>
      <c r="V40" t="s">
        <v>3113</v>
      </c>
      <c r="W40" t="str">
        <f t="shared" si="11"/>
        <v>14835975</v>
      </c>
      <c r="X40">
        <v>3</v>
      </c>
      <c r="Y40" t="s">
        <v>4275</v>
      </c>
      <c r="Z40" t="str">
        <f t="shared" si="12"/>
        <v>SAVE10</v>
      </c>
      <c r="AA40" t="str">
        <f t="shared" si="13"/>
        <v>YES</v>
      </c>
      <c r="AB40" t="s">
        <v>4282</v>
      </c>
      <c r="AC40" t="str">
        <f t="shared" si="14"/>
        <v>Google</v>
      </c>
      <c r="AD40">
        <v>245.89</v>
      </c>
      <c r="AE40" s="7">
        <v>245.89</v>
      </c>
      <c r="AF40" s="7">
        <f t="shared" si="15"/>
        <v>245.89</v>
      </c>
      <c r="AG40" t="str">
        <f>_xlfn.XLOOKUP(H40, 'Customer Data'!A40,'Customer Data'!B40)</f>
        <v>Customer_40</v>
      </c>
      <c r="AH40" t="str">
        <f>_xlfn.XLOOKUP(H40,'Customer Data'!A40,'Customer Data'!C40)</f>
        <v>Female</v>
      </c>
      <c r="AI40">
        <f>_xlfn.XLOOKUP(H40,'Customer Data'!A40,'Customer Data'!D40)</f>
        <v>40</v>
      </c>
      <c r="AJ40" t="str">
        <f>_xlfn.XLOOKUP(H40,'Customer Data'!A40,'Customer Data'!E40)</f>
        <v>Enugu</v>
      </c>
      <c r="AK40" t="str">
        <f>VLOOKUP(K40,'Product Category'!A:B,2,FALSE)</f>
        <v>Electronics</v>
      </c>
      <c r="AL40">
        <f>VLOOKUP(Z40,Coupons!A:B,2,FALSE)</f>
        <v>0.1</v>
      </c>
      <c r="AM40" s="7">
        <f t="shared" si="16"/>
        <v>24.588999999999999</v>
      </c>
      <c r="AN40" s="7">
        <f t="shared" si="17"/>
        <v>172.12299999999999</v>
      </c>
      <c r="AO40" s="7">
        <f t="shared" si="18"/>
        <v>172.12299999999999</v>
      </c>
      <c r="AP40" s="7">
        <f t="shared" si="19"/>
        <v>221.30099999999999</v>
      </c>
      <c r="AQ40" s="7">
        <f t="shared" si="20"/>
        <v>49.177999999999997</v>
      </c>
      <c r="AR40" s="12">
        <f t="shared" si="21"/>
        <v>1.2857142857142858</v>
      </c>
    </row>
    <row r="41" spans="1:44" x14ac:dyDescent="0.35">
      <c r="A41" t="s">
        <v>53</v>
      </c>
      <c r="B41">
        <f t="shared" si="0"/>
        <v>200039</v>
      </c>
      <c r="C41" s="2">
        <v>45715</v>
      </c>
      <c r="D41" s="4">
        <v>45715</v>
      </c>
      <c r="E41">
        <f t="shared" si="1"/>
        <v>2025</v>
      </c>
      <c r="F41" s="4" t="str">
        <f t="shared" si="2"/>
        <v>February</v>
      </c>
      <c r="G41" s="4" t="str">
        <f t="shared" si="3"/>
        <v>Thursday</v>
      </c>
      <c r="H41" t="s">
        <v>1253</v>
      </c>
      <c r="I41">
        <f t="shared" si="4"/>
        <v>96664</v>
      </c>
      <c r="J41" t="s">
        <v>2407</v>
      </c>
      <c r="K41" t="str">
        <f t="shared" si="6"/>
        <v>Printer</v>
      </c>
      <c r="L41">
        <v>3</v>
      </c>
      <c r="M41">
        <v>256.45999999999998</v>
      </c>
      <c r="N41" s="7">
        <f t="shared" si="5"/>
        <v>256.45999999999998</v>
      </c>
      <c r="O41" t="s">
        <v>2449</v>
      </c>
      <c r="P41" t="str">
        <f t="shared" si="7"/>
        <v>666</v>
      </c>
      <c r="Q41" t="str">
        <f t="shared" si="8"/>
        <v>Main St</v>
      </c>
      <c r="R41" t="s">
        <v>3067</v>
      </c>
      <c r="S41" t="str">
        <f t="shared" si="9"/>
        <v>Credit Card</v>
      </c>
      <c r="T41" t="s">
        <v>3073</v>
      </c>
      <c r="U41" t="str">
        <f t="shared" si="10"/>
        <v>Delivered</v>
      </c>
      <c r="V41" t="s">
        <v>3114</v>
      </c>
      <c r="W41" t="str">
        <f t="shared" si="11"/>
        <v>85508960</v>
      </c>
      <c r="X41">
        <v>4</v>
      </c>
      <c r="Y41" t="s">
        <v>4275</v>
      </c>
      <c r="Z41" t="str">
        <f t="shared" si="12"/>
        <v>SAVE10</v>
      </c>
      <c r="AA41" t="str">
        <f t="shared" si="13"/>
        <v>YES</v>
      </c>
      <c r="AB41" t="s">
        <v>4279</v>
      </c>
      <c r="AC41" t="str">
        <f t="shared" si="14"/>
        <v>Referral</v>
      </c>
      <c r="AD41">
        <v>769.37999999999988</v>
      </c>
      <c r="AE41" s="7">
        <v>769.37999999999988</v>
      </c>
      <c r="AF41" s="7">
        <f t="shared" si="15"/>
        <v>769.37999999999988</v>
      </c>
      <c r="AG41" t="str">
        <f>_xlfn.XLOOKUP(H41, 'Customer Data'!A41,'Customer Data'!B41)</f>
        <v>Customer_41</v>
      </c>
      <c r="AH41" t="str">
        <f>_xlfn.XLOOKUP(H41,'Customer Data'!A41,'Customer Data'!C41)</f>
        <v>Male</v>
      </c>
      <c r="AI41">
        <f>_xlfn.XLOOKUP(H41,'Customer Data'!A41,'Customer Data'!D41)</f>
        <v>24</v>
      </c>
      <c r="AJ41" t="str">
        <f>_xlfn.XLOOKUP(H41,'Customer Data'!A41,'Customer Data'!E41)</f>
        <v>Abuja</v>
      </c>
      <c r="AK41" t="str">
        <f>VLOOKUP(K41,'Product Category'!A:B,2,FALSE)</f>
        <v>Electronics</v>
      </c>
      <c r="AL41">
        <f>VLOOKUP(Z41,Coupons!A:B,2,FALSE)</f>
        <v>0.1</v>
      </c>
      <c r="AM41" s="7">
        <f t="shared" si="16"/>
        <v>76.937999999999988</v>
      </c>
      <c r="AN41" s="7">
        <f t="shared" si="17"/>
        <v>179.52199999999996</v>
      </c>
      <c r="AO41" s="7">
        <f t="shared" si="18"/>
        <v>538.56599999999992</v>
      </c>
      <c r="AP41" s="7">
        <f t="shared" si="19"/>
        <v>692.44199999999989</v>
      </c>
      <c r="AQ41" s="7">
        <f t="shared" si="20"/>
        <v>153.87599999999998</v>
      </c>
      <c r="AR41" s="12">
        <f t="shared" si="21"/>
        <v>1.2857142857142858</v>
      </c>
    </row>
    <row r="42" spans="1:44" x14ac:dyDescent="0.35">
      <c r="A42" t="s">
        <v>54</v>
      </c>
      <c r="B42">
        <f t="shared" si="0"/>
        <v>200040</v>
      </c>
      <c r="C42" s="2">
        <v>45158</v>
      </c>
      <c r="D42" s="4">
        <v>45158</v>
      </c>
      <c r="E42">
        <f t="shared" si="1"/>
        <v>2023</v>
      </c>
      <c r="F42" s="4" t="str">
        <f t="shared" si="2"/>
        <v>August</v>
      </c>
      <c r="G42" s="4" t="str">
        <f t="shared" si="3"/>
        <v>Sunday</v>
      </c>
      <c r="H42" t="s">
        <v>1254</v>
      </c>
      <c r="I42">
        <f t="shared" si="4"/>
        <v>84766</v>
      </c>
      <c r="J42" t="s">
        <v>2409</v>
      </c>
      <c r="K42" t="str">
        <f t="shared" si="6"/>
        <v>Desk</v>
      </c>
      <c r="L42">
        <v>2</v>
      </c>
      <c r="M42">
        <v>344.02</v>
      </c>
      <c r="N42" s="7">
        <f t="shared" si="5"/>
        <v>344.02</v>
      </c>
      <c r="O42" t="s">
        <v>2450</v>
      </c>
      <c r="P42" t="str">
        <f t="shared" si="7"/>
        <v>267</v>
      </c>
      <c r="Q42" t="str">
        <f t="shared" si="8"/>
        <v>Main St</v>
      </c>
      <c r="R42" t="s">
        <v>3066</v>
      </c>
      <c r="S42" t="str">
        <f t="shared" si="9"/>
        <v>Online</v>
      </c>
      <c r="T42" t="s">
        <v>3073</v>
      </c>
      <c r="U42" t="str">
        <f t="shared" si="10"/>
        <v>Delivered</v>
      </c>
      <c r="V42" t="s">
        <v>3115</v>
      </c>
      <c r="W42" t="str">
        <f t="shared" si="11"/>
        <v>78967923</v>
      </c>
      <c r="X42">
        <v>4</v>
      </c>
      <c r="Y42" t="s">
        <v>4276</v>
      </c>
      <c r="Z42" t="str">
        <f t="shared" si="12"/>
        <v>FREESHIP</v>
      </c>
      <c r="AA42" t="str">
        <f t="shared" si="13"/>
        <v>YES</v>
      </c>
      <c r="AB42" t="s">
        <v>4278</v>
      </c>
      <c r="AC42" t="str">
        <f t="shared" si="14"/>
        <v>Instagram</v>
      </c>
      <c r="AD42">
        <v>688.04</v>
      </c>
      <c r="AE42" s="7">
        <v>688.04</v>
      </c>
      <c r="AF42" s="7">
        <f t="shared" si="15"/>
        <v>688.04</v>
      </c>
      <c r="AG42" t="str">
        <f>_xlfn.XLOOKUP(H42, 'Customer Data'!A42,'Customer Data'!B42)</f>
        <v>Customer_42</v>
      </c>
      <c r="AH42" t="str">
        <f>_xlfn.XLOOKUP(H42,'Customer Data'!A42,'Customer Data'!C42)</f>
        <v>Male</v>
      </c>
      <c r="AI42">
        <f>_xlfn.XLOOKUP(H42,'Customer Data'!A42,'Customer Data'!D42)</f>
        <v>58</v>
      </c>
      <c r="AJ42" t="str">
        <f>_xlfn.XLOOKUP(H42,'Customer Data'!A42,'Customer Data'!E42)</f>
        <v>Enugu</v>
      </c>
      <c r="AK42" t="str">
        <f>VLOOKUP(K42,'Product Category'!A:B,2,FALSE)</f>
        <v>Furniture</v>
      </c>
      <c r="AL42">
        <f>VLOOKUP(Z42,Coupons!A:B,2,FALSE)</f>
        <v>0</v>
      </c>
      <c r="AM42" s="7">
        <f t="shared" si="16"/>
        <v>0</v>
      </c>
      <c r="AN42" s="7">
        <f t="shared" si="17"/>
        <v>240.81399999999996</v>
      </c>
      <c r="AO42" s="7">
        <f t="shared" si="18"/>
        <v>481.62799999999993</v>
      </c>
      <c r="AP42" s="7">
        <f t="shared" si="19"/>
        <v>688.04</v>
      </c>
      <c r="AQ42" s="7">
        <f t="shared" si="20"/>
        <v>206.41200000000003</v>
      </c>
      <c r="AR42" s="12">
        <f t="shared" si="21"/>
        <v>1.4285714285714286</v>
      </c>
    </row>
    <row r="43" spans="1:44" x14ac:dyDescent="0.35">
      <c r="A43" t="s">
        <v>55</v>
      </c>
      <c r="B43">
        <f t="shared" si="0"/>
        <v>200041</v>
      </c>
      <c r="C43" s="2">
        <v>45265</v>
      </c>
      <c r="D43" s="4">
        <v>45265</v>
      </c>
      <c r="E43">
        <f t="shared" si="1"/>
        <v>2023</v>
      </c>
      <c r="F43" s="4" t="str">
        <f t="shared" si="2"/>
        <v>December</v>
      </c>
      <c r="G43" s="4" t="str">
        <f t="shared" si="3"/>
        <v>Tuesday</v>
      </c>
      <c r="H43" t="s">
        <v>1255</v>
      </c>
      <c r="I43">
        <f t="shared" si="4"/>
        <v>20212</v>
      </c>
      <c r="J43" t="s">
        <v>2403</v>
      </c>
      <c r="K43" t="str">
        <f t="shared" si="6"/>
        <v>Monitor</v>
      </c>
      <c r="L43">
        <v>3</v>
      </c>
      <c r="M43">
        <v>611.45000000000005</v>
      </c>
      <c r="N43" s="7">
        <f t="shared" si="5"/>
        <v>611.45000000000005</v>
      </c>
      <c r="O43" t="s">
        <v>2451</v>
      </c>
      <c r="P43" t="str">
        <f t="shared" si="7"/>
        <v>657</v>
      </c>
      <c r="Q43" t="str">
        <f t="shared" si="8"/>
        <v>Main St</v>
      </c>
      <c r="R43" t="s">
        <v>3068</v>
      </c>
      <c r="S43" t="str">
        <f t="shared" si="9"/>
        <v>Gift Card</v>
      </c>
      <c r="T43" t="s">
        <v>3074</v>
      </c>
      <c r="U43" t="str">
        <f t="shared" si="10"/>
        <v>Pending</v>
      </c>
      <c r="V43" t="s">
        <v>3116</v>
      </c>
      <c r="W43" t="str">
        <f t="shared" si="11"/>
        <v>69733327</v>
      </c>
      <c r="X43">
        <v>4</v>
      </c>
      <c r="Y43" t="s">
        <v>4276</v>
      </c>
      <c r="Z43" t="str">
        <f t="shared" si="12"/>
        <v>FREESHIP</v>
      </c>
      <c r="AA43" t="str">
        <f t="shared" si="13"/>
        <v>YES</v>
      </c>
      <c r="AB43" t="s">
        <v>4278</v>
      </c>
      <c r="AC43" t="str">
        <f t="shared" si="14"/>
        <v>Instagram</v>
      </c>
      <c r="AD43">
        <v>1834.35</v>
      </c>
      <c r="AE43" s="7">
        <v>1834.35</v>
      </c>
      <c r="AF43" s="7">
        <f t="shared" si="15"/>
        <v>1834.3500000000001</v>
      </c>
      <c r="AG43" t="str">
        <f>_xlfn.XLOOKUP(H43, 'Customer Data'!A43,'Customer Data'!B43)</f>
        <v>Customer_43</v>
      </c>
      <c r="AH43" t="str">
        <f>_xlfn.XLOOKUP(H43,'Customer Data'!A43,'Customer Data'!C43)</f>
        <v>Male</v>
      </c>
      <c r="AI43">
        <f>_xlfn.XLOOKUP(H43,'Customer Data'!A43,'Customer Data'!D43)</f>
        <v>37</v>
      </c>
      <c r="AJ43" t="str">
        <f>_xlfn.XLOOKUP(H43,'Customer Data'!A43,'Customer Data'!E43)</f>
        <v>Owerri</v>
      </c>
      <c r="AK43" t="str">
        <f>VLOOKUP(K43,'Product Category'!A:B,2,FALSE)</f>
        <v>Electronics</v>
      </c>
      <c r="AL43">
        <f>VLOOKUP(Z43,Coupons!A:B,2,FALSE)</f>
        <v>0</v>
      </c>
      <c r="AM43" s="7">
        <f t="shared" si="16"/>
        <v>0</v>
      </c>
      <c r="AN43" s="7">
        <f t="shared" si="17"/>
        <v>428.01499999999999</v>
      </c>
      <c r="AO43" s="7">
        <f t="shared" si="18"/>
        <v>1284.0450000000001</v>
      </c>
      <c r="AP43" s="7">
        <f t="shared" si="19"/>
        <v>1834.3500000000001</v>
      </c>
      <c r="AQ43" s="7">
        <f t="shared" si="20"/>
        <v>550.30500000000006</v>
      </c>
      <c r="AR43" s="12">
        <f t="shared" si="21"/>
        <v>1.4285714285714286</v>
      </c>
    </row>
    <row r="44" spans="1:44" x14ac:dyDescent="0.35">
      <c r="A44" t="s">
        <v>56</v>
      </c>
      <c r="B44">
        <f t="shared" si="0"/>
        <v>200042</v>
      </c>
      <c r="C44" s="2">
        <v>45418</v>
      </c>
      <c r="D44" s="4">
        <v>45418</v>
      </c>
      <c r="E44">
        <f t="shared" si="1"/>
        <v>2024</v>
      </c>
      <c r="F44" s="4" t="str">
        <f t="shared" si="2"/>
        <v>May</v>
      </c>
      <c r="G44" s="4" t="str">
        <f t="shared" si="3"/>
        <v>Monday</v>
      </c>
      <c r="H44" t="s">
        <v>1256</v>
      </c>
      <c r="I44">
        <f t="shared" si="4"/>
        <v>28712</v>
      </c>
      <c r="J44" t="s">
        <v>2407</v>
      </c>
      <c r="K44" t="str">
        <f t="shared" si="6"/>
        <v>Printer</v>
      </c>
      <c r="L44">
        <v>2</v>
      </c>
      <c r="M44">
        <v>151.66</v>
      </c>
      <c r="N44" s="7">
        <f t="shared" si="5"/>
        <v>151.66</v>
      </c>
      <c r="O44" t="s">
        <v>2424</v>
      </c>
      <c r="P44" t="str">
        <f t="shared" si="7"/>
        <v>980</v>
      </c>
      <c r="Q44" t="str">
        <f t="shared" si="8"/>
        <v>Main St</v>
      </c>
      <c r="R44" t="s">
        <v>3069</v>
      </c>
      <c r="S44" t="str">
        <f t="shared" si="9"/>
        <v>Cash</v>
      </c>
      <c r="T44" t="s">
        <v>3071</v>
      </c>
      <c r="U44" t="str">
        <f t="shared" si="10"/>
        <v>Cancelled</v>
      </c>
      <c r="V44" t="s">
        <v>3117</v>
      </c>
      <c r="W44" t="str">
        <f t="shared" si="11"/>
        <v>40772558</v>
      </c>
      <c r="X44">
        <v>6</v>
      </c>
      <c r="Z44" t="str">
        <f t="shared" si="12"/>
        <v>NO COUPON</v>
      </c>
      <c r="AA44" t="str">
        <f t="shared" si="13"/>
        <v>NO</v>
      </c>
      <c r="AB44" t="s">
        <v>4278</v>
      </c>
      <c r="AC44" t="str">
        <f t="shared" si="14"/>
        <v>Instagram</v>
      </c>
      <c r="AD44">
        <v>303.32</v>
      </c>
      <c r="AE44" s="7">
        <v>303.32</v>
      </c>
      <c r="AF44" s="7">
        <f t="shared" si="15"/>
        <v>303.32</v>
      </c>
      <c r="AG44" t="str">
        <f>_xlfn.XLOOKUP(H44, 'Customer Data'!A44,'Customer Data'!B44)</f>
        <v>Customer_44</v>
      </c>
      <c r="AH44" t="str">
        <f>_xlfn.XLOOKUP(H44,'Customer Data'!A44,'Customer Data'!C44)</f>
        <v>Female</v>
      </c>
      <c r="AI44">
        <f>_xlfn.XLOOKUP(H44,'Customer Data'!A44,'Customer Data'!D44)</f>
        <v>23</v>
      </c>
      <c r="AJ44" t="str">
        <f>_xlfn.XLOOKUP(H44,'Customer Data'!A44,'Customer Data'!E44)</f>
        <v>Port-Harcourt</v>
      </c>
      <c r="AK44" t="str">
        <f>VLOOKUP(K44,'Product Category'!A:B,2,FALSE)</f>
        <v>Electronics</v>
      </c>
      <c r="AL44">
        <f>VLOOKUP(Z44,Coupons!A:B,2,FALSE)</f>
        <v>0</v>
      </c>
      <c r="AM44" s="7">
        <f t="shared" si="16"/>
        <v>0</v>
      </c>
      <c r="AN44" s="7">
        <f t="shared" si="17"/>
        <v>106.16199999999999</v>
      </c>
      <c r="AO44" s="7">
        <f t="shared" si="18"/>
        <v>212.32399999999998</v>
      </c>
      <c r="AP44" s="7">
        <f t="shared" si="19"/>
        <v>303.32</v>
      </c>
      <c r="AQ44" s="7">
        <f t="shared" si="20"/>
        <v>90.996000000000009</v>
      </c>
      <c r="AR44" s="12">
        <f t="shared" si="21"/>
        <v>1.4285714285714286</v>
      </c>
    </row>
    <row r="45" spans="1:44" x14ac:dyDescent="0.35">
      <c r="A45" t="s">
        <v>57</v>
      </c>
      <c r="B45">
        <f t="shared" si="0"/>
        <v>200043</v>
      </c>
      <c r="C45" s="2">
        <v>45274</v>
      </c>
      <c r="D45" s="4">
        <v>45274</v>
      </c>
      <c r="E45">
        <f t="shared" si="1"/>
        <v>2023</v>
      </c>
      <c r="F45" s="4" t="str">
        <f t="shared" si="2"/>
        <v>December</v>
      </c>
      <c r="G45" s="4" t="str">
        <f t="shared" si="3"/>
        <v>Thursday</v>
      </c>
      <c r="H45" t="s">
        <v>1257</v>
      </c>
      <c r="I45">
        <f t="shared" si="4"/>
        <v>60572</v>
      </c>
      <c r="J45" t="s">
        <v>2406</v>
      </c>
      <c r="K45" t="str">
        <f t="shared" si="6"/>
        <v>Chair</v>
      </c>
      <c r="L45">
        <v>3</v>
      </c>
      <c r="M45">
        <v>499.21</v>
      </c>
      <c r="N45" s="7">
        <f t="shared" si="5"/>
        <v>499.21</v>
      </c>
      <c r="O45" t="s">
        <v>2452</v>
      </c>
      <c r="P45" t="str">
        <f t="shared" si="7"/>
        <v>871</v>
      </c>
      <c r="Q45" t="str">
        <f t="shared" si="8"/>
        <v>Main St</v>
      </c>
      <c r="R45" t="s">
        <v>3066</v>
      </c>
      <c r="S45" t="str">
        <f t="shared" si="9"/>
        <v>Online</v>
      </c>
      <c r="T45" t="s">
        <v>3071</v>
      </c>
      <c r="U45" t="str">
        <f t="shared" si="10"/>
        <v>Cancelled</v>
      </c>
      <c r="V45" t="s">
        <v>3118</v>
      </c>
      <c r="W45" t="str">
        <f t="shared" si="11"/>
        <v>20351666</v>
      </c>
      <c r="X45">
        <v>8</v>
      </c>
      <c r="Z45" t="str">
        <f t="shared" si="12"/>
        <v>NO COUPON</v>
      </c>
      <c r="AA45" t="str">
        <f t="shared" si="13"/>
        <v>NO</v>
      </c>
      <c r="AB45" t="s">
        <v>4278</v>
      </c>
      <c r="AC45" t="str">
        <f t="shared" si="14"/>
        <v>Instagram</v>
      </c>
      <c r="AD45">
        <v>1497.63</v>
      </c>
      <c r="AE45" s="7">
        <v>1497.63</v>
      </c>
      <c r="AF45" s="7">
        <f t="shared" si="15"/>
        <v>1497.6299999999999</v>
      </c>
      <c r="AG45" t="str">
        <f>_xlfn.XLOOKUP(H45, 'Customer Data'!A45,'Customer Data'!B45)</f>
        <v>Customer_45</v>
      </c>
      <c r="AH45" t="str">
        <f>_xlfn.XLOOKUP(H45,'Customer Data'!A45,'Customer Data'!C45)</f>
        <v>Male</v>
      </c>
      <c r="AI45">
        <f>_xlfn.XLOOKUP(H45,'Customer Data'!A45,'Customer Data'!D45)</f>
        <v>56</v>
      </c>
      <c r="AJ45" t="str">
        <f>_xlfn.XLOOKUP(H45,'Customer Data'!A45,'Customer Data'!E45)</f>
        <v>Kano</v>
      </c>
      <c r="AK45" t="str">
        <f>VLOOKUP(K45,'Product Category'!A:B,2,FALSE)</f>
        <v>Furniture</v>
      </c>
      <c r="AL45">
        <f>VLOOKUP(Z45,Coupons!A:B,2,FALSE)</f>
        <v>0</v>
      </c>
      <c r="AM45" s="7">
        <f t="shared" si="16"/>
        <v>0</v>
      </c>
      <c r="AN45" s="7">
        <f t="shared" si="17"/>
        <v>349.44699999999995</v>
      </c>
      <c r="AO45" s="7">
        <f t="shared" si="18"/>
        <v>1048.3409999999999</v>
      </c>
      <c r="AP45" s="7">
        <f t="shared" si="19"/>
        <v>1497.6299999999999</v>
      </c>
      <c r="AQ45" s="7">
        <f t="shared" si="20"/>
        <v>449.28899999999999</v>
      </c>
      <c r="AR45" s="12">
        <f t="shared" si="21"/>
        <v>1.4285714285714286</v>
      </c>
    </row>
    <row r="46" spans="1:44" x14ac:dyDescent="0.35">
      <c r="A46" t="s">
        <v>58</v>
      </c>
      <c r="B46">
        <f t="shared" si="0"/>
        <v>200044</v>
      </c>
      <c r="C46" s="2">
        <v>45768</v>
      </c>
      <c r="D46" s="4">
        <v>45768</v>
      </c>
      <c r="E46">
        <f t="shared" si="1"/>
        <v>2025</v>
      </c>
      <c r="F46" s="4" t="str">
        <f t="shared" si="2"/>
        <v>April</v>
      </c>
      <c r="G46" s="4" t="str">
        <f t="shared" si="3"/>
        <v>Monday</v>
      </c>
      <c r="H46" t="s">
        <v>1258</v>
      </c>
      <c r="I46">
        <f t="shared" si="4"/>
        <v>73225</v>
      </c>
      <c r="J46" t="s">
        <v>2404</v>
      </c>
      <c r="K46" t="str">
        <f t="shared" si="6"/>
        <v>Phone</v>
      </c>
      <c r="L46">
        <v>2</v>
      </c>
      <c r="M46">
        <v>550.17999999999995</v>
      </c>
      <c r="N46" s="7">
        <f t="shared" si="5"/>
        <v>550.17999999999995</v>
      </c>
      <c r="O46" t="s">
        <v>2441</v>
      </c>
      <c r="P46" t="str">
        <f t="shared" si="7"/>
        <v>996</v>
      </c>
      <c r="Q46" t="str">
        <f t="shared" si="8"/>
        <v>Main St</v>
      </c>
      <c r="R46" t="s">
        <v>3068</v>
      </c>
      <c r="S46" t="str">
        <f t="shared" si="9"/>
        <v>Gift Card</v>
      </c>
      <c r="T46" t="s">
        <v>3072</v>
      </c>
      <c r="U46" t="str">
        <f t="shared" si="10"/>
        <v>Returned</v>
      </c>
      <c r="V46" t="s">
        <v>3119</v>
      </c>
      <c r="W46" t="str">
        <f t="shared" si="11"/>
        <v>73848522</v>
      </c>
      <c r="X46">
        <v>3</v>
      </c>
      <c r="Y46" t="s">
        <v>4276</v>
      </c>
      <c r="Z46" t="str">
        <f t="shared" si="12"/>
        <v>FREESHIP</v>
      </c>
      <c r="AA46" t="str">
        <f t="shared" si="13"/>
        <v>YES</v>
      </c>
      <c r="AB46" t="s">
        <v>4279</v>
      </c>
      <c r="AC46" t="str">
        <f t="shared" si="14"/>
        <v>Referral</v>
      </c>
      <c r="AD46">
        <v>1100.3599999999999</v>
      </c>
      <c r="AE46" s="7">
        <v>1100.3599999999999</v>
      </c>
      <c r="AF46" s="7">
        <f t="shared" si="15"/>
        <v>1100.3599999999999</v>
      </c>
      <c r="AG46" t="str">
        <f>_xlfn.XLOOKUP(H46, 'Customer Data'!A46,'Customer Data'!B46)</f>
        <v>Customer_46</v>
      </c>
      <c r="AH46" t="str">
        <f>_xlfn.XLOOKUP(H46,'Customer Data'!A46,'Customer Data'!C46)</f>
        <v>Female</v>
      </c>
      <c r="AI46">
        <f>_xlfn.XLOOKUP(H46,'Customer Data'!A46,'Customer Data'!D46)</f>
        <v>31</v>
      </c>
      <c r="AJ46" t="str">
        <f>_xlfn.XLOOKUP(H46,'Customer Data'!A46,'Customer Data'!E46)</f>
        <v>Kano</v>
      </c>
      <c r="AK46" t="str">
        <f>VLOOKUP(K46,'Product Category'!A:B,2,FALSE)</f>
        <v>Electronics</v>
      </c>
      <c r="AL46">
        <f>VLOOKUP(Z46,Coupons!A:B,2,FALSE)</f>
        <v>0</v>
      </c>
      <c r="AM46" s="7">
        <f t="shared" si="16"/>
        <v>0</v>
      </c>
      <c r="AN46" s="7">
        <f t="shared" si="17"/>
        <v>385.12599999999992</v>
      </c>
      <c r="AO46" s="7">
        <f t="shared" si="18"/>
        <v>770.25199999999984</v>
      </c>
      <c r="AP46" s="7">
        <f t="shared" si="19"/>
        <v>1100.3599999999999</v>
      </c>
      <c r="AQ46" s="7">
        <f t="shared" si="20"/>
        <v>330.10800000000006</v>
      </c>
      <c r="AR46" s="12">
        <f t="shared" si="21"/>
        <v>1.4285714285714288</v>
      </c>
    </row>
    <row r="47" spans="1:44" x14ac:dyDescent="0.35">
      <c r="A47" t="s">
        <v>59</v>
      </c>
      <c r="B47">
        <f t="shared" si="0"/>
        <v>200045</v>
      </c>
      <c r="C47" s="2">
        <v>45332</v>
      </c>
      <c r="D47" s="4">
        <v>45332</v>
      </c>
      <c r="E47">
        <f t="shared" si="1"/>
        <v>2024</v>
      </c>
      <c r="F47" s="4" t="str">
        <f t="shared" si="2"/>
        <v>February</v>
      </c>
      <c r="G47" s="4" t="str">
        <f t="shared" si="3"/>
        <v>Saturday</v>
      </c>
      <c r="H47" t="s">
        <v>1259</v>
      </c>
      <c r="I47">
        <f t="shared" si="4"/>
        <v>17388</v>
      </c>
      <c r="J47" t="s">
        <v>2406</v>
      </c>
      <c r="K47" t="str">
        <f t="shared" si="6"/>
        <v>Chair</v>
      </c>
      <c r="L47">
        <v>1</v>
      </c>
      <c r="M47">
        <v>317.25</v>
      </c>
      <c r="N47" s="7">
        <f t="shared" si="5"/>
        <v>317.25</v>
      </c>
      <c r="O47" t="s">
        <v>2453</v>
      </c>
      <c r="P47" t="str">
        <f t="shared" si="7"/>
        <v>157</v>
      </c>
      <c r="Q47" t="str">
        <f t="shared" si="8"/>
        <v>Main St</v>
      </c>
      <c r="R47" t="s">
        <v>3065</v>
      </c>
      <c r="S47" t="str">
        <f t="shared" si="9"/>
        <v>Debit Card</v>
      </c>
      <c r="T47" t="s">
        <v>3072</v>
      </c>
      <c r="U47" t="str">
        <f t="shared" si="10"/>
        <v>Returned</v>
      </c>
      <c r="V47" t="s">
        <v>3120</v>
      </c>
      <c r="W47" t="str">
        <f t="shared" si="11"/>
        <v>47077395</v>
      </c>
      <c r="X47">
        <v>1</v>
      </c>
      <c r="Y47" t="s">
        <v>4275</v>
      </c>
      <c r="Z47" t="str">
        <f t="shared" si="12"/>
        <v>SAVE10</v>
      </c>
      <c r="AA47" t="str">
        <f t="shared" si="13"/>
        <v>YES</v>
      </c>
      <c r="AB47" t="s">
        <v>4281</v>
      </c>
      <c r="AC47" t="str">
        <f t="shared" si="14"/>
        <v>Facebook</v>
      </c>
      <c r="AD47">
        <v>317.25</v>
      </c>
      <c r="AE47" s="7">
        <v>317.25</v>
      </c>
      <c r="AF47" s="7">
        <f t="shared" si="15"/>
        <v>317.25</v>
      </c>
      <c r="AG47" t="str">
        <f>_xlfn.XLOOKUP(H47, 'Customer Data'!A47,'Customer Data'!B47)</f>
        <v>Customer_47</v>
      </c>
      <c r="AH47" t="str">
        <f>_xlfn.XLOOKUP(H47,'Customer Data'!A47,'Customer Data'!C47)</f>
        <v>Female</v>
      </c>
      <c r="AI47">
        <f>_xlfn.XLOOKUP(H47,'Customer Data'!A47,'Customer Data'!D47)</f>
        <v>18</v>
      </c>
      <c r="AJ47" t="str">
        <f>_xlfn.XLOOKUP(H47,'Customer Data'!A47,'Customer Data'!E47)</f>
        <v>Enugu</v>
      </c>
      <c r="AK47" t="str">
        <f>VLOOKUP(K47,'Product Category'!A:B,2,FALSE)</f>
        <v>Furniture</v>
      </c>
      <c r="AL47">
        <f>VLOOKUP(Z47,Coupons!A:B,2,FALSE)</f>
        <v>0.1</v>
      </c>
      <c r="AM47" s="7">
        <f t="shared" si="16"/>
        <v>31.725000000000001</v>
      </c>
      <c r="AN47" s="7">
        <f t="shared" si="17"/>
        <v>222.07499999999999</v>
      </c>
      <c r="AO47" s="7">
        <f t="shared" si="18"/>
        <v>222.07499999999999</v>
      </c>
      <c r="AP47" s="7">
        <f t="shared" si="19"/>
        <v>285.52499999999998</v>
      </c>
      <c r="AQ47" s="7">
        <f t="shared" si="20"/>
        <v>63.449999999999989</v>
      </c>
      <c r="AR47" s="12">
        <f t="shared" si="21"/>
        <v>1.2857142857142856</v>
      </c>
    </row>
    <row r="48" spans="1:44" x14ac:dyDescent="0.35">
      <c r="A48" t="s">
        <v>60</v>
      </c>
      <c r="B48">
        <f t="shared" si="0"/>
        <v>200046</v>
      </c>
      <c r="C48" s="2">
        <v>45469</v>
      </c>
      <c r="D48" s="4">
        <v>45469</v>
      </c>
      <c r="E48">
        <f t="shared" si="1"/>
        <v>2024</v>
      </c>
      <c r="F48" s="4" t="str">
        <f t="shared" si="2"/>
        <v>June</v>
      </c>
      <c r="G48" s="4" t="str">
        <f t="shared" si="3"/>
        <v>Wednesday</v>
      </c>
      <c r="H48" t="s">
        <v>1260</v>
      </c>
      <c r="I48">
        <f t="shared" si="4"/>
        <v>43212</v>
      </c>
      <c r="J48" t="s">
        <v>2403</v>
      </c>
      <c r="K48" t="str">
        <f t="shared" si="6"/>
        <v>Monitor</v>
      </c>
      <c r="L48">
        <v>4</v>
      </c>
      <c r="M48">
        <v>550.14</v>
      </c>
      <c r="N48" s="7">
        <f t="shared" si="5"/>
        <v>550.14</v>
      </c>
      <c r="O48" t="s">
        <v>2454</v>
      </c>
      <c r="P48" t="str">
        <f t="shared" si="7"/>
        <v>223</v>
      </c>
      <c r="Q48" t="str">
        <f t="shared" si="8"/>
        <v>Main St</v>
      </c>
      <c r="R48" t="s">
        <v>3065</v>
      </c>
      <c r="S48" t="str">
        <f t="shared" si="9"/>
        <v>Debit Card</v>
      </c>
      <c r="T48" t="s">
        <v>3074</v>
      </c>
      <c r="U48" t="str">
        <f t="shared" si="10"/>
        <v>Pending</v>
      </c>
      <c r="V48" t="s">
        <v>3121</v>
      </c>
      <c r="W48" t="str">
        <f t="shared" si="11"/>
        <v>25100762</v>
      </c>
      <c r="X48">
        <v>4</v>
      </c>
      <c r="Y48" t="s">
        <v>4276</v>
      </c>
      <c r="Z48" t="str">
        <f t="shared" si="12"/>
        <v>FREESHIP</v>
      </c>
      <c r="AA48" t="str">
        <f t="shared" si="13"/>
        <v>YES</v>
      </c>
      <c r="AB48" t="s">
        <v>4278</v>
      </c>
      <c r="AC48" t="str">
        <f t="shared" si="14"/>
        <v>Instagram</v>
      </c>
      <c r="AD48">
        <v>2200.56</v>
      </c>
      <c r="AE48" s="7">
        <v>2200.56</v>
      </c>
      <c r="AF48" s="7">
        <f t="shared" si="15"/>
        <v>2200.56</v>
      </c>
      <c r="AG48" t="str">
        <f>_xlfn.XLOOKUP(H48, 'Customer Data'!A48,'Customer Data'!B48)</f>
        <v>Customer_48</v>
      </c>
      <c r="AH48" t="str">
        <f>_xlfn.XLOOKUP(H48,'Customer Data'!A48,'Customer Data'!C48)</f>
        <v>Female</v>
      </c>
      <c r="AI48">
        <f>_xlfn.XLOOKUP(H48,'Customer Data'!A48,'Customer Data'!D48)</f>
        <v>46</v>
      </c>
      <c r="AJ48" t="str">
        <f>_xlfn.XLOOKUP(H48,'Customer Data'!A48,'Customer Data'!E48)</f>
        <v>Enugu</v>
      </c>
      <c r="AK48" t="str">
        <f>VLOOKUP(K48,'Product Category'!A:B,2,FALSE)</f>
        <v>Electronics</v>
      </c>
      <c r="AL48">
        <f>VLOOKUP(Z48,Coupons!A:B,2,FALSE)</f>
        <v>0</v>
      </c>
      <c r="AM48" s="7">
        <f t="shared" si="16"/>
        <v>0</v>
      </c>
      <c r="AN48" s="7">
        <f t="shared" si="17"/>
        <v>385.09799999999996</v>
      </c>
      <c r="AO48" s="7">
        <f t="shared" si="18"/>
        <v>1540.3919999999998</v>
      </c>
      <c r="AP48" s="7">
        <f t="shared" si="19"/>
        <v>2200.56</v>
      </c>
      <c r="AQ48" s="7">
        <f t="shared" si="20"/>
        <v>660.16800000000012</v>
      </c>
      <c r="AR48" s="12">
        <f t="shared" si="21"/>
        <v>1.4285714285714286</v>
      </c>
    </row>
    <row r="49" spans="1:44" x14ac:dyDescent="0.35">
      <c r="A49" t="s">
        <v>61</v>
      </c>
      <c r="B49">
        <f t="shared" si="0"/>
        <v>200047</v>
      </c>
      <c r="C49" s="2">
        <v>45126</v>
      </c>
      <c r="D49" s="4">
        <v>45126</v>
      </c>
      <c r="E49">
        <f t="shared" si="1"/>
        <v>2023</v>
      </c>
      <c r="F49" s="4" t="str">
        <f t="shared" si="2"/>
        <v>July</v>
      </c>
      <c r="G49" s="4" t="str">
        <f t="shared" si="3"/>
        <v>Wednesday</v>
      </c>
      <c r="H49" t="s">
        <v>1261</v>
      </c>
      <c r="I49">
        <f t="shared" si="4"/>
        <v>38134</v>
      </c>
      <c r="J49" t="s">
        <v>2409</v>
      </c>
      <c r="K49" t="str">
        <f t="shared" si="6"/>
        <v>Desk</v>
      </c>
      <c r="L49">
        <v>2</v>
      </c>
      <c r="M49">
        <v>209.94</v>
      </c>
      <c r="N49" s="7">
        <f t="shared" si="5"/>
        <v>209.94</v>
      </c>
      <c r="O49" t="s">
        <v>2455</v>
      </c>
      <c r="P49" t="str">
        <f t="shared" si="7"/>
        <v>323</v>
      </c>
      <c r="Q49" t="str">
        <f t="shared" si="8"/>
        <v>Main St</v>
      </c>
      <c r="R49" t="s">
        <v>3067</v>
      </c>
      <c r="S49" t="str">
        <f t="shared" si="9"/>
        <v>Credit Card</v>
      </c>
      <c r="T49" t="s">
        <v>3072</v>
      </c>
      <c r="U49" t="str">
        <f t="shared" si="10"/>
        <v>Returned</v>
      </c>
      <c r="V49" t="s">
        <v>3122</v>
      </c>
      <c r="W49" t="str">
        <f t="shared" si="11"/>
        <v>42450754</v>
      </c>
      <c r="X49">
        <v>3</v>
      </c>
      <c r="Y49" t="s">
        <v>4276</v>
      </c>
      <c r="Z49" t="str">
        <f t="shared" si="12"/>
        <v>FREESHIP</v>
      </c>
      <c r="AA49" t="str">
        <f t="shared" si="13"/>
        <v>YES</v>
      </c>
      <c r="AB49" t="s">
        <v>4280</v>
      </c>
      <c r="AC49" t="str">
        <f t="shared" si="14"/>
        <v>Email</v>
      </c>
      <c r="AD49">
        <v>419.88</v>
      </c>
      <c r="AE49" s="7">
        <v>419.88</v>
      </c>
      <c r="AF49" s="7">
        <f t="shared" si="15"/>
        <v>419.88</v>
      </c>
      <c r="AG49" t="str">
        <f>_xlfn.XLOOKUP(H49, 'Customer Data'!A49,'Customer Data'!B49)</f>
        <v>Customer_49</v>
      </c>
      <c r="AH49" t="str">
        <f>_xlfn.XLOOKUP(H49,'Customer Data'!A49,'Customer Data'!C49)</f>
        <v>Female</v>
      </c>
      <c r="AI49">
        <f>_xlfn.XLOOKUP(H49,'Customer Data'!A49,'Customer Data'!D49)</f>
        <v>40</v>
      </c>
      <c r="AJ49" t="str">
        <f>_xlfn.XLOOKUP(H49,'Customer Data'!A49,'Customer Data'!E49)</f>
        <v>Kano</v>
      </c>
      <c r="AK49" t="str">
        <f>VLOOKUP(K49,'Product Category'!A:B,2,FALSE)</f>
        <v>Furniture</v>
      </c>
      <c r="AL49">
        <f>VLOOKUP(Z49,Coupons!A:B,2,FALSE)</f>
        <v>0</v>
      </c>
      <c r="AM49" s="7">
        <f t="shared" si="16"/>
        <v>0</v>
      </c>
      <c r="AN49" s="7">
        <f t="shared" si="17"/>
        <v>146.958</v>
      </c>
      <c r="AO49" s="7">
        <f t="shared" si="18"/>
        <v>293.916</v>
      </c>
      <c r="AP49" s="7">
        <f t="shared" si="19"/>
        <v>419.88</v>
      </c>
      <c r="AQ49" s="7">
        <f t="shared" si="20"/>
        <v>125.964</v>
      </c>
      <c r="AR49" s="12">
        <f t="shared" si="21"/>
        <v>1.4285714285714286</v>
      </c>
    </row>
    <row r="50" spans="1:44" x14ac:dyDescent="0.35">
      <c r="A50" t="s">
        <v>62</v>
      </c>
      <c r="B50">
        <f t="shared" si="0"/>
        <v>200048</v>
      </c>
      <c r="C50" s="2">
        <v>45164</v>
      </c>
      <c r="D50" s="4">
        <v>45164</v>
      </c>
      <c r="E50">
        <f t="shared" si="1"/>
        <v>2023</v>
      </c>
      <c r="F50" s="4" t="str">
        <f t="shared" si="2"/>
        <v>August</v>
      </c>
      <c r="G50" s="4" t="str">
        <f t="shared" si="3"/>
        <v>Saturday</v>
      </c>
      <c r="H50" t="s">
        <v>1262</v>
      </c>
      <c r="I50">
        <f t="shared" si="4"/>
        <v>12408</v>
      </c>
      <c r="J50" t="s">
        <v>2403</v>
      </c>
      <c r="K50" t="str">
        <f t="shared" si="6"/>
        <v>Monitor</v>
      </c>
      <c r="L50">
        <v>2</v>
      </c>
      <c r="M50">
        <v>80.77</v>
      </c>
      <c r="N50" s="7">
        <f t="shared" si="5"/>
        <v>80.77</v>
      </c>
      <c r="O50" t="s">
        <v>2456</v>
      </c>
      <c r="P50" t="str">
        <f t="shared" si="7"/>
        <v>464</v>
      </c>
      <c r="Q50" t="str">
        <f t="shared" si="8"/>
        <v>Main St</v>
      </c>
      <c r="R50" t="s">
        <v>3065</v>
      </c>
      <c r="S50" t="str">
        <f t="shared" si="9"/>
        <v>Debit Card</v>
      </c>
      <c r="T50" t="s">
        <v>3070</v>
      </c>
      <c r="U50" t="str">
        <f t="shared" si="10"/>
        <v>Shipped</v>
      </c>
      <c r="V50" t="s">
        <v>3123</v>
      </c>
      <c r="W50" t="str">
        <f t="shared" si="11"/>
        <v>38938858</v>
      </c>
      <c r="X50">
        <v>4</v>
      </c>
      <c r="Z50" t="str">
        <f t="shared" si="12"/>
        <v>NO COUPON</v>
      </c>
      <c r="AA50" t="str">
        <f t="shared" si="13"/>
        <v>NO</v>
      </c>
      <c r="AB50" t="s">
        <v>4282</v>
      </c>
      <c r="AC50" t="str">
        <f t="shared" si="14"/>
        <v>Google</v>
      </c>
      <c r="AD50">
        <v>161.54</v>
      </c>
      <c r="AE50" s="7">
        <v>161.54</v>
      </c>
      <c r="AF50" s="7">
        <f t="shared" si="15"/>
        <v>161.54</v>
      </c>
      <c r="AG50" t="str">
        <f>_xlfn.XLOOKUP(H50, 'Customer Data'!A50,'Customer Data'!B50)</f>
        <v>Customer_50</v>
      </c>
      <c r="AH50" t="str">
        <f>_xlfn.XLOOKUP(H50,'Customer Data'!A50,'Customer Data'!C50)</f>
        <v>Male</v>
      </c>
      <c r="AI50">
        <f>_xlfn.XLOOKUP(H50,'Customer Data'!A50,'Customer Data'!D50)</f>
        <v>19</v>
      </c>
      <c r="AJ50" t="str">
        <f>_xlfn.XLOOKUP(H50,'Customer Data'!A50,'Customer Data'!E50)</f>
        <v>Owerri</v>
      </c>
      <c r="AK50" t="str">
        <f>VLOOKUP(K50,'Product Category'!A:B,2,FALSE)</f>
        <v>Electronics</v>
      </c>
      <c r="AL50">
        <f>VLOOKUP(Z50,Coupons!A:B,2,FALSE)</f>
        <v>0</v>
      </c>
      <c r="AM50" s="7">
        <f t="shared" si="16"/>
        <v>0</v>
      </c>
      <c r="AN50" s="7">
        <f t="shared" si="17"/>
        <v>56.538999999999994</v>
      </c>
      <c r="AO50" s="7">
        <f t="shared" si="18"/>
        <v>113.07799999999999</v>
      </c>
      <c r="AP50" s="7">
        <f t="shared" si="19"/>
        <v>161.54</v>
      </c>
      <c r="AQ50" s="7">
        <f t="shared" si="20"/>
        <v>48.462000000000003</v>
      </c>
      <c r="AR50" s="12">
        <f t="shared" si="21"/>
        <v>1.4285714285714286</v>
      </c>
    </row>
    <row r="51" spans="1:44" x14ac:dyDescent="0.35">
      <c r="A51" t="s">
        <v>63</v>
      </c>
      <c r="B51">
        <f t="shared" si="0"/>
        <v>200049</v>
      </c>
      <c r="C51" s="2">
        <v>45206</v>
      </c>
      <c r="D51" s="4">
        <v>45206</v>
      </c>
      <c r="E51">
        <f t="shared" si="1"/>
        <v>2023</v>
      </c>
      <c r="F51" s="4" t="str">
        <f t="shared" si="2"/>
        <v>October</v>
      </c>
      <c r="G51" s="4" t="str">
        <f t="shared" si="3"/>
        <v>Saturday</v>
      </c>
      <c r="H51" t="s">
        <v>1263</v>
      </c>
      <c r="I51">
        <f t="shared" si="4"/>
        <v>11985</v>
      </c>
      <c r="J51" t="s">
        <v>2407</v>
      </c>
      <c r="K51" t="str">
        <f t="shared" si="6"/>
        <v>Printer</v>
      </c>
      <c r="L51">
        <v>1</v>
      </c>
      <c r="M51">
        <v>30.44</v>
      </c>
      <c r="N51" s="7">
        <f t="shared" si="5"/>
        <v>30.44</v>
      </c>
      <c r="O51" t="s">
        <v>2432</v>
      </c>
      <c r="P51" t="str">
        <f t="shared" si="7"/>
        <v>633</v>
      </c>
      <c r="Q51" t="str">
        <f t="shared" si="8"/>
        <v>Main St</v>
      </c>
      <c r="R51" t="s">
        <v>3067</v>
      </c>
      <c r="S51" t="str">
        <f t="shared" si="9"/>
        <v>Credit Card</v>
      </c>
      <c r="T51" t="s">
        <v>3070</v>
      </c>
      <c r="U51" t="str">
        <f t="shared" si="10"/>
        <v>Shipped</v>
      </c>
      <c r="V51" t="s">
        <v>3124</v>
      </c>
      <c r="W51" t="str">
        <f t="shared" si="11"/>
        <v>53272402</v>
      </c>
      <c r="X51">
        <v>1</v>
      </c>
      <c r="Y51" t="s">
        <v>4275</v>
      </c>
      <c r="Z51" t="str">
        <f t="shared" si="12"/>
        <v>SAVE10</v>
      </c>
      <c r="AA51" t="str">
        <f t="shared" si="13"/>
        <v>YES</v>
      </c>
      <c r="AB51" t="s">
        <v>4280</v>
      </c>
      <c r="AC51" t="str">
        <f t="shared" si="14"/>
        <v>Email</v>
      </c>
      <c r="AD51">
        <v>30.44</v>
      </c>
      <c r="AE51" s="7">
        <v>30.44</v>
      </c>
      <c r="AF51" s="7">
        <f t="shared" si="15"/>
        <v>30.44</v>
      </c>
      <c r="AG51" t="str">
        <f>_xlfn.XLOOKUP(H51, 'Customer Data'!A51,'Customer Data'!B51)</f>
        <v>Customer_51</v>
      </c>
      <c r="AH51" t="str">
        <f>_xlfn.XLOOKUP(H51,'Customer Data'!A51,'Customer Data'!C51)</f>
        <v>Male</v>
      </c>
      <c r="AI51">
        <f>_xlfn.XLOOKUP(H51,'Customer Data'!A51,'Customer Data'!D51)</f>
        <v>45</v>
      </c>
      <c r="AJ51" t="str">
        <f>_xlfn.XLOOKUP(H51,'Customer Data'!A51,'Customer Data'!E51)</f>
        <v>Lagos</v>
      </c>
      <c r="AK51" t="str">
        <f>VLOOKUP(K51,'Product Category'!A:B,2,FALSE)</f>
        <v>Electronics</v>
      </c>
      <c r="AL51">
        <f>VLOOKUP(Z51,Coupons!A:B,2,FALSE)</f>
        <v>0.1</v>
      </c>
      <c r="AM51" s="7">
        <f t="shared" si="16"/>
        <v>3.0440000000000005</v>
      </c>
      <c r="AN51" s="7">
        <f t="shared" si="17"/>
        <v>21.308</v>
      </c>
      <c r="AO51" s="7">
        <f t="shared" si="18"/>
        <v>21.308</v>
      </c>
      <c r="AP51" s="7">
        <f t="shared" si="19"/>
        <v>27.396000000000001</v>
      </c>
      <c r="AQ51" s="7">
        <f t="shared" si="20"/>
        <v>6.088000000000001</v>
      </c>
      <c r="AR51" s="12">
        <f t="shared" si="21"/>
        <v>1.2857142857142858</v>
      </c>
    </row>
    <row r="52" spans="1:44" x14ac:dyDescent="0.35">
      <c r="A52" t="s">
        <v>64</v>
      </c>
      <c r="B52">
        <f t="shared" si="0"/>
        <v>200050</v>
      </c>
      <c r="C52" s="2">
        <v>45138</v>
      </c>
      <c r="D52" s="4">
        <v>45138</v>
      </c>
      <c r="E52">
        <f t="shared" si="1"/>
        <v>2023</v>
      </c>
      <c r="F52" s="4" t="str">
        <f t="shared" si="2"/>
        <v>July</v>
      </c>
      <c r="G52" s="4" t="str">
        <f t="shared" si="3"/>
        <v>Monday</v>
      </c>
      <c r="H52" t="s">
        <v>1264</v>
      </c>
      <c r="I52">
        <f t="shared" si="4"/>
        <v>96494</v>
      </c>
      <c r="J52" t="s">
        <v>2405</v>
      </c>
      <c r="K52" t="str">
        <f t="shared" si="6"/>
        <v>Tablet</v>
      </c>
      <c r="L52">
        <v>1</v>
      </c>
      <c r="M52">
        <v>179.22</v>
      </c>
      <c r="N52" s="7">
        <f t="shared" si="5"/>
        <v>179.22</v>
      </c>
      <c r="O52" t="s">
        <v>2457</v>
      </c>
      <c r="P52" t="str">
        <f t="shared" si="7"/>
        <v>446</v>
      </c>
      <c r="Q52" t="str">
        <f t="shared" si="8"/>
        <v>Main St</v>
      </c>
      <c r="R52" t="s">
        <v>3066</v>
      </c>
      <c r="S52" t="str">
        <f t="shared" si="9"/>
        <v>Online</v>
      </c>
      <c r="T52" t="s">
        <v>3071</v>
      </c>
      <c r="U52" t="str">
        <f t="shared" si="10"/>
        <v>Cancelled</v>
      </c>
      <c r="V52" t="s">
        <v>3125</v>
      </c>
      <c r="W52" t="str">
        <f t="shared" si="11"/>
        <v>14675049</v>
      </c>
      <c r="X52">
        <v>6</v>
      </c>
      <c r="Y52" t="s">
        <v>4276</v>
      </c>
      <c r="Z52" t="str">
        <f t="shared" si="12"/>
        <v>FREESHIP</v>
      </c>
      <c r="AA52" t="str">
        <f t="shared" si="13"/>
        <v>YES</v>
      </c>
      <c r="AB52" t="s">
        <v>4278</v>
      </c>
      <c r="AC52" t="str">
        <f t="shared" si="14"/>
        <v>Instagram</v>
      </c>
      <c r="AD52">
        <v>179.22</v>
      </c>
      <c r="AE52" s="7">
        <v>179.22</v>
      </c>
      <c r="AF52" s="7">
        <f t="shared" si="15"/>
        <v>179.22</v>
      </c>
      <c r="AG52" t="str">
        <f>_xlfn.XLOOKUP(H52, 'Customer Data'!A52,'Customer Data'!B52)</f>
        <v>Customer_52</v>
      </c>
      <c r="AH52" t="str">
        <f>_xlfn.XLOOKUP(H52,'Customer Data'!A52,'Customer Data'!C52)</f>
        <v>Male</v>
      </c>
      <c r="AI52">
        <f>_xlfn.XLOOKUP(H52,'Customer Data'!A52,'Customer Data'!D52)</f>
        <v>37</v>
      </c>
      <c r="AJ52" t="str">
        <f>_xlfn.XLOOKUP(H52,'Customer Data'!A52,'Customer Data'!E52)</f>
        <v>Enugu</v>
      </c>
      <c r="AK52" t="str">
        <f>VLOOKUP(K52,'Product Category'!A:B,2,FALSE)</f>
        <v>Electronics</v>
      </c>
      <c r="AL52">
        <f>VLOOKUP(Z52,Coupons!A:B,2,FALSE)</f>
        <v>0</v>
      </c>
      <c r="AM52" s="7">
        <f t="shared" si="16"/>
        <v>0</v>
      </c>
      <c r="AN52" s="7">
        <f t="shared" si="17"/>
        <v>125.45399999999999</v>
      </c>
      <c r="AO52" s="7">
        <f t="shared" si="18"/>
        <v>125.45399999999999</v>
      </c>
      <c r="AP52" s="7">
        <f t="shared" si="19"/>
        <v>179.22</v>
      </c>
      <c r="AQ52" s="7">
        <f t="shared" si="20"/>
        <v>53.766000000000005</v>
      </c>
      <c r="AR52" s="12">
        <f t="shared" si="21"/>
        <v>1.4285714285714286</v>
      </c>
    </row>
    <row r="53" spans="1:44" x14ac:dyDescent="0.35">
      <c r="A53" t="s">
        <v>65</v>
      </c>
      <c r="B53">
        <f t="shared" si="0"/>
        <v>200051</v>
      </c>
      <c r="C53" s="2">
        <v>45656</v>
      </c>
      <c r="D53" s="4">
        <v>45656</v>
      </c>
      <c r="E53">
        <f t="shared" si="1"/>
        <v>2024</v>
      </c>
      <c r="F53" s="4" t="str">
        <f t="shared" si="2"/>
        <v>December</v>
      </c>
      <c r="G53" s="4" t="str">
        <f t="shared" si="3"/>
        <v>Monday</v>
      </c>
      <c r="H53" t="s">
        <v>1265</v>
      </c>
      <c r="I53">
        <f t="shared" si="4"/>
        <v>36778</v>
      </c>
      <c r="J53" t="s">
        <v>2405</v>
      </c>
      <c r="K53" t="str">
        <f t="shared" si="6"/>
        <v>Tablet</v>
      </c>
      <c r="L53">
        <v>1</v>
      </c>
      <c r="M53">
        <v>388.33</v>
      </c>
      <c r="N53" s="7">
        <f t="shared" si="5"/>
        <v>388.33</v>
      </c>
      <c r="O53" t="s">
        <v>2458</v>
      </c>
      <c r="P53" t="str">
        <f t="shared" si="7"/>
        <v>434</v>
      </c>
      <c r="Q53" t="str">
        <f t="shared" si="8"/>
        <v>Main St</v>
      </c>
      <c r="R53" t="s">
        <v>3069</v>
      </c>
      <c r="S53" t="str">
        <f t="shared" si="9"/>
        <v>Cash</v>
      </c>
      <c r="T53" t="s">
        <v>3072</v>
      </c>
      <c r="U53" t="str">
        <f t="shared" si="10"/>
        <v>Returned</v>
      </c>
      <c r="V53" t="s">
        <v>3126</v>
      </c>
      <c r="W53" t="str">
        <f t="shared" si="11"/>
        <v>67610289</v>
      </c>
      <c r="X53">
        <v>2</v>
      </c>
      <c r="Y53" t="s">
        <v>4275</v>
      </c>
      <c r="Z53" t="str">
        <f t="shared" si="12"/>
        <v>SAVE10</v>
      </c>
      <c r="AA53" t="str">
        <f t="shared" si="13"/>
        <v>YES</v>
      </c>
      <c r="AB53" t="s">
        <v>4281</v>
      </c>
      <c r="AC53" t="str">
        <f t="shared" si="14"/>
        <v>Facebook</v>
      </c>
      <c r="AD53">
        <v>388.33</v>
      </c>
      <c r="AE53" s="7">
        <v>388.33</v>
      </c>
      <c r="AF53" s="7">
        <f t="shared" si="15"/>
        <v>388.33</v>
      </c>
      <c r="AG53" t="str">
        <f>_xlfn.XLOOKUP(H53, 'Customer Data'!A53,'Customer Data'!B53)</f>
        <v>Customer_53</v>
      </c>
      <c r="AH53" t="str">
        <f>_xlfn.XLOOKUP(H53,'Customer Data'!A53,'Customer Data'!C53)</f>
        <v>Female</v>
      </c>
      <c r="AI53">
        <f>_xlfn.XLOOKUP(H53,'Customer Data'!A53,'Customer Data'!D53)</f>
        <v>57</v>
      </c>
      <c r="AJ53" t="str">
        <f>_xlfn.XLOOKUP(H53,'Customer Data'!A53,'Customer Data'!E53)</f>
        <v>Enugu</v>
      </c>
      <c r="AK53" t="str">
        <f>VLOOKUP(K53,'Product Category'!A:B,2,FALSE)</f>
        <v>Electronics</v>
      </c>
      <c r="AL53">
        <f>VLOOKUP(Z53,Coupons!A:B,2,FALSE)</f>
        <v>0.1</v>
      </c>
      <c r="AM53" s="7">
        <f t="shared" si="16"/>
        <v>38.832999999999998</v>
      </c>
      <c r="AN53" s="7">
        <f t="shared" si="17"/>
        <v>271.83099999999996</v>
      </c>
      <c r="AO53" s="7">
        <f t="shared" si="18"/>
        <v>271.83099999999996</v>
      </c>
      <c r="AP53" s="7">
        <f t="shared" si="19"/>
        <v>349.49699999999996</v>
      </c>
      <c r="AQ53" s="7">
        <f t="shared" si="20"/>
        <v>77.665999999999997</v>
      </c>
      <c r="AR53" s="12">
        <f t="shared" si="21"/>
        <v>1.2857142857142858</v>
      </c>
    </row>
    <row r="54" spans="1:44" x14ac:dyDescent="0.35">
      <c r="A54" t="s">
        <v>66</v>
      </c>
      <c r="B54">
        <f t="shared" si="0"/>
        <v>200052</v>
      </c>
      <c r="C54" s="2">
        <v>45543</v>
      </c>
      <c r="D54" s="4">
        <v>45543</v>
      </c>
      <c r="E54">
        <f t="shared" si="1"/>
        <v>2024</v>
      </c>
      <c r="F54" s="4" t="str">
        <f t="shared" si="2"/>
        <v>September</v>
      </c>
      <c r="G54" s="4" t="str">
        <f t="shared" si="3"/>
        <v>Sunday</v>
      </c>
      <c r="H54" t="s">
        <v>1266</v>
      </c>
      <c r="I54">
        <f t="shared" si="4"/>
        <v>30513</v>
      </c>
      <c r="J54" t="s">
        <v>2405</v>
      </c>
      <c r="K54" t="str">
        <f t="shared" si="6"/>
        <v>Tablet</v>
      </c>
      <c r="L54">
        <v>1</v>
      </c>
      <c r="M54">
        <v>586.44000000000005</v>
      </c>
      <c r="N54" s="7">
        <f t="shared" si="5"/>
        <v>586.44000000000005</v>
      </c>
      <c r="O54" t="s">
        <v>2459</v>
      </c>
      <c r="P54" t="str">
        <f t="shared" si="7"/>
        <v>232</v>
      </c>
      <c r="Q54" t="str">
        <f t="shared" si="8"/>
        <v>Main St</v>
      </c>
      <c r="R54" t="s">
        <v>3066</v>
      </c>
      <c r="S54" t="str">
        <f t="shared" si="9"/>
        <v>Online</v>
      </c>
      <c r="T54" t="s">
        <v>3072</v>
      </c>
      <c r="U54" t="str">
        <f t="shared" si="10"/>
        <v>Returned</v>
      </c>
      <c r="V54" t="s">
        <v>3127</v>
      </c>
      <c r="W54" t="str">
        <f t="shared" si="11"/>
        <v>64320429</v>
      </c>
      <c r="X54">
        <v>5</v>
      </c>
      <c r="Y54" t="s">
        <v>4275</v>
      </c>
      <c r="Z54" t="str">
        <f t="shared" si="12"/>
        <v>SAVE10</v>
      </c>
      <c r="AA54" t="str">
        <f t="shared" si="13"/>
        <v>YES</v>
      </c>
      <c r="AB54" t="s">
        <v>4281</v>
      </c>
      <c r="AC54" t="str">
        <f t="shared" si="14"/>
        <v>Facebook</v>
      </c>
      <c r="AD54">
        <v>586.44000000000005</v>
      </c>
      <c r="AE54" s="7">
        <v>586.44000000000005</v>
      </c>
      <c r="AF54" s="7">
        <f t="shared" si="15"/>
        <v>586.44000000000005</v>
      </c>
      <c r="AG54" t="str">
        <f>_xlfn.XLOOKUP(H54, 'Customer Data'!A54,'Customer Data'!B54)</f>
        <v>Customer_54</v>
      </c>
      <c r="AH54" t="str">
        <f>_xlfn.XLOOKUP(H54,'Customer Data'!A54,'Customer Data'!C54)</f>
        <v>Female</v>
      </c>
      <c r="AI54">
        <f>_xlfn.XLOOKUP(H54,'Customer Data'!A54,'Customer Data'!D54)</f>
        <v>18</v>
      </c>
      <c r="AJ54" t="str">
        <f>_xlfn.XLOOKUP(H54,'Customer Data'!A54,'Customer Data'!E54)</f>
        <v>Abuja</v>
      </c>
      <c r="AK54" t="str">
        <f>VLOOKUP(K54,'Product Category'!A:B,2,FALSE)</f>
        <v>Electronics</v>
      </c>
      <c r="AL54">
        <f>VLOOKUP(Z54,Coupons!A:B,2,FALSE)</f>
        <v>0.1</v>
      </c>
      <c r="AM54" s="7">
        <f t="shared" si="16"/>
        <v>58.644000000000005</v>
      </c>
      <c r="AN54" s="7">
        <f t="shared" si="17"/>
        <v>410.50800000000004</v>
      </c>
      <c r="AO54" s="7">
        <f t="shared" si="18"/>
        <v>410.50800000000004</v>
      </c>
      <c r="AP54" s="7">
        <f t="shared" si="19"/>
        <v>527.79600000000005</v>
      </c>
      <c r="AQ54" s="7">
        <f t="shared" si="20"/>
        <v>117.28800000000001</v>
      </c>
      <c r="AR54" s="12">
        <f t="shared" si="21"/>
        <v>1.2857142857142858</v>
      </c>
    </row>
    <row r="55" spans="1:44" x14ac:dyDescent="0.35">
      <c r="A55" t="s">
        <v>67</v>
      </c>
      <c r="B55">
        <f t="shared" si="0"/>
        <v>200053</v>
      </c>
      <c r="C55" s="2">
        <v>45430</v>
      </c>
      <c r="D55" s="4">
        <v>45430</v>
      </c>
      <c r="E55">
        <f t="shared" si="1"/>
        <v>2024</v>
      </c>
      <c r="F55" s="4" t="str">
        <f t="shared" si="2"/>
        <v>May</v>
      </c>
      <c r="G55" s="4" t="str">
        <f t="shared" si="3"/>
        <v>Saturday</v>
      </c>
      <c r="H55" t="s">
        <v>1267</v>
      </c>
      <c r="I55">
        <f t="shared" si="4"/>
        <v>67551</v>
      </c>
      <c r="J55" t="s">
        <v>2404</v>
      </c>
      <c r="K55" t="str">
        <f t="shared" si="6"/>
        <v>Phone</v>
      </c>
      <c r="L55">
        <v>4</v>
      </c>
      <c r="M55">
        <v>488.78</v>
      </c>
      <c r="N55" s="7">
        <f t="shared" si="5"/>
        <v>488.78</v>
      </c>
      <c r="O55" t="s">
        <v>2412</v>
      </c>
      <c r="P55" t="str">
        <f t="shared" si="7"/>
        <v>512</v>
      </c>
      <c r="Q55" t="str">
        <f t="shared" si="8"/>
        <v>Main St</v>
      </c>
      <c r="R55" t="s">
        <v>3066</v>
      </c>
      <c r="S55" t="str">
        <f t="shared" si="9"/>
        <v>Online</v>
      </c>
      <c r="T55" t="s">
        <v>3072</v>
      </c>
      <c r="U55" t="str">
        <f t="shared" si="10"/>
        <v>Returned</v>
      </c>
      <c r="V55" t="s">
        <v>3128</v>
      </c>
      <c r="W55" t="str">
        <f t="shared" si="11"/>
        <v>94992552</v>
      </c>
      <c r="X55">
        <v>5</v>
      </c>
      <c r="Y55" t="s">
        <v>4276</v>
      </c>
      <c r="Z55" t="str">
        <f t="shared" si="12"/>
        <v>FREESHIP</v>
      </c>
      <c r="AA55" t="str">
        <f t="shared" si="13"/>
        <v>YES</v>
      </c>
      <c r="AB55" t="s">
        <v>4282</v>
      </c>
      <c r="AC55" t="str">
        <f t="shared" si="14"/>
        <v>Google</v>
      </c>
      <c r="AD55">
        <v>1955.12</v>
      </c>
      <c r="AE55" s="7">
        <v>1955.12</v>
      </c>
      <c r="AF55" s="7">
        <f t="shared" si="15"/>
        <v>1955.12</v>
      </c>
      <c r="AG55" t="str">
        <f>_xlfn.XLOOKUP(H55, 'Customer Data'!A55,'Customer Data'!B55)</f>
        <v>Customer_55</v>
      </c>
      <c r="AH55" t="str">
        <f>_xlfn.XLOOKUP(H55,'Customer Data'!A55,'Customer Data'!C55)</f>
        <v>Male</v>
      </c>
      <c r="AI55">
        <f>_xlfn.XLOOKUP(H55,'Customer Data'!A55,'Customer Data'!D55)</f>
        <v>56</v>
      </c>
      <c r="AJ55" t="str">
        <f>_xlfn.XLOOKUP(H55,'Customer Data'!A55,'Customer Data'!E55)</f>
        <v>Port-Harcourt</v>
      </c>
      <c r="AK55" t="str">
        <f>VLOOKUP(K55,'Product Category'!A:B,2,FALSE)</f>
        <v>Electronics</v>
      </c>
      <c r="AL55">
        <f>VLOOKUP(Z55,Coupons!A:B,2,FALSE)</f>
        <v>0</v>
      </c>
      <c r="AM55" s="7">
        <f t="shared" si="16"/>
        <v>0</v>
      </c>
      <c r="AN55" s="7">
        <f t="shared" si="17"/>
        <v>342.14599999999996</v>
      </c>
      <c r="AO55" s="7">
        <f t="shared" si="18"/>
        <v>1368.5839999999998</v>
      </c>
      <c r="AP55" s="7">
        <f t="shared" si="19"/>
        <v>1955.12</v>
      </c>
      <c r="AQ55" s="7">
        <f t="shared" si="20"/>
        <v>586.53600000000006</v>
      </c>
      <c r="AR55" s="12">
        <f t="shared" si="21"/>
        <v>1.4285714285714286</v>
      </c>
    </row>
    <row r="56" spans="1:44" x14ac:dyDescent="0.35">
      <c r="A56" t="s">
        <v>68</v>
      </c>
      <c r="B56">
        <f t="shared" si="0"/>
        <v>200054</v>
      </c>
      <c r="C56" s="2">
        <v>45743</v>
      </c>
      <c r="D56" s="4">
        <v>45743</v>
      </c>
      <c r="E56">
        <f t="shared" si="1"/>
        <v>2025</v>
      </c>
      <c r="F56" s="4" t="str">
        <f t="shared" si="2"/>
        <v>March</v>
      </c>
      <c r="G56" s="4" t="str">
        <f t="shared" si="3"/>
        <v>Thursday</v>
      </c>
      <c r="H56" t="s">
        <v>1268</v>
      </c>
      <c r="I56">
        <f t="shared" si="4"/>
        <v>48120</v>
      </c>
      <c r="J56" t="s">
        <v>2406</v>
      </c>
      <c r="K56" t="str">
        <f t="shared" si="6"/>
        <v>Chair</v>
      </c>
      <c r="L56">
        <v>1</v>
      </c>
      <c r="M56">
        <v>280.25</v>
      </c>
      <c r="N56" s="7">
        <f t="shared" si="5"/>
        <v>280.25</v>
      </c>
      <c r="O56" t="s">
        <v>2460</v>
      </c>
      <c r="P56" t="str">
        <f t="shared" si="7"/>
        <v>623</v>
      </c>
      <c r="Q56" t="str">
        <f t="shared" si="8"/>
        <v>Main St</v>
      </c>
      <c r="R56" t="s">
        <v>3066</v>
      </c>
      <c r="S56" t="str">
        <f t="shared" si="9"/>
        <v>Online</v>
      </c>
      <c r="T56" t="s">
        <v>3074</v>
      </c>
      <c r="U56" t="str">
        <f t="shared" si="10"/>
        <v>Pending</v>
      </c>
      <c r="V56" t="s">
        <v>3129</v>
      </c>
      <c r="W56" t="str">
        <f t="shared" si="11"/>
        <v>11014449</v>
      </c>
      <c r="X56">
        <v>5</v>
      </c>
      <c r="Y56" t="s">
        <v>4277</v>
      </c>
      <c r="Z56" t="str">
        <f t="shared" si="12"/>
        <v>WINTER15</v>
      </c>
      <c r="AA56" t="str">
        <f t="shared" si="13"/>
        <v>YES</v>
      </c>
      <c r="AB56" t="s">
        <v>4280</v>
      </c>
      <c r="AC56" t="str">
        <f t="shared" si="14"/>
        <v>Email</v>
      </c>
      <c r="AD56">
        <v>280.25</v>
      </c>
      <c r="AE56" s="7">
        <v>280.25</v>
      </c>
      <c r="AF56" s="7">
        <f t="shared" si="15"/>
        <v>280.25</v>
      </c>
      <c r="AG56" t="str">
        <f>_xlfn.XLOOKUP(H56, 'Customer Data'!A56,'Customer Data'!B56)</f>
        <v>Customer_56</v>
      </c>
      <c r="AH56" t="str">
        <f>_xlfn.XLOOKUP(H56,'Customer Data'!A56,'Customer Data'!C56)</f>
        <v>Female</v>
      </c>
      <c r="AI56">
        <f>_xlfn.XLOOKUP(H56,'Customer Data'!A56,'Customer Data'!D56)</f>
        <v>29</v>
      </c>
      <c r="AJ56" t="str">
        <f>_xlfn.XLOOKUP(H56,'Customer Data'!A56,'Customer Data'!E56)</f>
        <v>Enugu</v>
      </c>
      <c r="AK56" t="str">
        <f>VLOOKUP(K56,'Product Category'!A:B,2,FALSE)</f>
        <v>Furniture</v>
      </c>
      <c r="AL56">
        <f>VLOOKUP(Z56,Coupons!A:B,2,FALSE)</f>
        <v>0.15</v>
      </c>
      <c r="AM56" s="7">
        <f t="shared" si="16"/>
        <v>42.037500000000001</v>
      </c>
      <c r="AN56" s="7">
        <f t="shared" si="17"/>
        <v>196.17499999999998</v>
      </c>
      <c r="AO56" s="7">
        <f t="shared" si="18"/>
        <v>196.17499999999998</v>
      </c>
      <c r="AP56" s="7">
        <f t="shared" si="19"/>
        <v>238.21250000000001</v>
      </c>
      <c r="AQ56" s="7">
        <f t="shared" si="20"/>
        <v>42.037500000000023</v>
      </c>
      <c r="AR56" s="12">
        <f t="shared" si="21"/>
        <v>1.2142857142857144</v>
      </c>
    </row>
    <row r="57" spans="1:44" x14ac:dyDescent="0.35">
      <c r="A57" t="s">
        <v>69</v>
      </c>
      <c r="B57">
        <f t="shared" si="0"/>
        <v>200055</v>
      </c>
      <c r="C57" s="2">
        <v>45832</v>
      </c>
      <c r="D57" s="4">
        <v>45832</v>
      </c>
      <c r="E57">
        <f t="shared" si="1"/>
        <v>2025</v>
      </c>
      <c r="F57" s="4" t="str">
        <f t="shared" si="2"/>
        <v>June</v>
      </c>
      <c r="G57" s="4" t="str">
        <f t="shared" si="3"/>
        <v>Tuesday</v>
      </c>
      <c r="H57" t="s">
        <v>1269</v>
      </c>
      <c r="I57">
        <f t="shared" si="4"/>
        <v>95984</v>
      </c>
      <c r="J57" t="s">
        <v>2407</v>
      </c>
      <c r="K57" t="str">
        <f t="shared" si="6"/>
        <v>Printer</v>
      </c>
      <c r="L57">
        <v>3</v>
      </c>
      <c r="M57">
        <v>344.4</v>
      </c>
      <c r="N57" s="7">
        <f t="shared" si="5"/>
        <v>344.4</v>
      </c>
      <c r="O57" t="s">
        <v>2461</v>
      </c>
      <c r="P57" t="str">
        <f t="shared" si="7"/>
        <v>565</v>
      </c>
      <c r="Q57" t="str">
        <f t="shared" si="8"/>
        <v>Main St</v>
      </c>
      <c r="R57" t="s">
        <v>3066</v>
      </c>
      <c r="S57" t="str">
        <f t="shared" si="9"/>
        <v>Online</v>
      </c>
      <c r="T57" t="s">
        <v>3071</v>
      </c>
      <c r="U57" t="str">
        <f t="shared" si="10"/>
        <v>Cancelled</v>
      </c>
      <c r="V57" t="s">
        <v>3130</v>
      </c>
      <c r="W57" t="str">
        <f t="shared" si="11"/>
        <v>67434829</v>
      </c>
      <c r="X57">
        <v>3</v>
      </c>
      <c r="Z57" t="str">
        <f t="shared" si="12"/>
        <v>NO COUPON</v>
      </c>
      <c r="AA57" t="str">
        <f t="shared" si="13"/>
        <v>NO</v>
      </c>
      <c r="AB57" t="s">
        <v>4281</v>
      </c>
      <c r="AC57" t="str">
        <f t="shared" si="14"/>
        <v>Facebook</v>
      </c>
      <c r="AD57">
        <v>1033.2</v>
      </c>
      <c r="AE57" s="7">
        <v>1033.2</v>
      </c>
      <c r="AF57" s="7">
        <f t="shared" si="15"/>
        <v>1033.1999999999998</v>
      </c>
      <c r="AG57" t="str">
        <f>_xlfn.XLOOKUP(H57, 'Customer Data'!A57,'Customer Data'!B57)</f>
        <v>Customer_57</v>
      </c>
      <c r="AH57" t="str">
        <f>_xlfn.XLOOKUP(H57,'Customer Data'!A57,'Customer Data'!C57)</f>
        <v>Male</v>
      </c>
      <c r="AI57">
        <f>_xlfn.XLOOKUP(H57,'Customer Data'!A57,'Customer Data'!D57)</f>
        <v>25</v>
      </c>
      <c r="AJ57" t="str">
        <f>_xlfn.XLOOKUP(H57,'Customer Data'!A57,'Customer Data'!E57)</f>
        <v>Lagos</v>
      </c>
      <c r="AK57" t="str">
        <f>VLOOKUP(K57,'Product Category'!A:B,2,FALSE)</f>
        <v>Electronics</v>
      </c>
      <c r="AL57">
        <f>VLOOKUP(Z57,Coupons!A:B,2,FALSE)</f>
        <v>0</v>
      </c>
      <c r="AM57" s="7">
        <f t="shared" si="16"/>
        <v>0</v>
      </c>
      <c r="AN57" s="7">
        <f t="shared" si="17"/>
        <v>241.07999999999996</v>
      </c>
      <c r="AO57" s="7">
        <f t="shared" si="18"/>
        <v>723.2399999999999</v>
      </c>
      <c r="AP57" s="7">
        <f t="shared" si="19"/>
        <v>1033.1999999999998</v>
      </c>
      <c r="AQ57" s="7">
        <f t="shared" si="20"/>
        <v>309.95999999999992</v>
      </c>
      <c r="AR57" s="12">
        <f t="shared" si="21"/>
        <v>1.4285714285714286</v>
      </c>
    </row>
    <row r="58" spans="1:44" x14ac:dyDescent="0.35">
      <c r="A58" t="s">
        <v>70</v>
      </c>
      <c r="B58">
        <f t="shared" si="0"/>
        <v>200056</v>
      </c>
      <c r="C58" s="2">
        <v>45067</v>
      </c>
      <c r="D58" s="4">
        <v>45067</v>
      </c>
      <c r="E58">
        <f t="shared" si="1"/>
        <v>2023</v>
      </c>
      <c r="F58" s="4" t="str">
        <f t="shared" si="2"/>
        <v>May</v>
      </c>
      <c r="G58" s="4" t="str">
        <f t="shared" si="3"/>
        <v>Sunday</v>
      </c>
      <c r="H58" t="s">
        <v>1270</v>
      </c>
      <c r="I58">
        <f t="shared" si="4"/>
        <v>54298</v>
      </c>
      <c r="J58" t="s">
        <v>2405</v>
      </c>
      <c r="K58" t="str">
        <f t="shared" si="6"/>
        <v>Tablet</v>
      </c>
      <c r="L58">
        <v>3</v>
      </c>
      <c r="M58">
        <v>479.21</v>
      </c>
      <c r="N58" s="7">
        <f t="shared" si="5"/>
        <v>479.21</v>
      </c>
      <c r="O58" t="s">
        <v>2462</v>
      </c>
      <c r="P58" t="str">
        <f t="shared" si="7"/>
        <v>566</v>
      </c>
      <c r="Q58" t="str">
        <f t="shared" si="8"/>
        <v>Main St</v>
      </c>
      <c r="R58" t="s">
        <v>3069</v>
      </c>
      <c r="S58" t="str">
        <f t="shared" si="9"/>
        <v>Cash</v>
      </c>
      <c r="T58" t="s">
        <v>3071</v>
      </c>
      <c r="U58" t="str">
        <f t="shared" si="10"/>
        <v>Cancelled</v>
      </c>
      <c r="V58" t="s">
        <v>3131</v>
      </c>
      <c r="W58" t="str">
        <f t="shared" si="11"/>
        <v>62902341</v>
      </c>
      <c r="X58">
        <v>5</v>
      </c>
      <c r="Y58" t="s">
        <v>4277</v>
      </c>
      <c r="Z58" t="str">
        <f t="shared" si="12"/>
        <v>WINTER15</v>
      </c>
      <c r="AA58" t="str">
        <f t="shared" si="13"/>
        <v>YES</v>
      </c>
      <c r="AB58" t="s">
        <v>4279</v>
      </c>
      <c r="AC58" t="str">
        <f t="shared" si="14"/>
        <v>Referral</v>
      </c>
      <c r="AD58">
        <v>1437.63</v>
      </c>
      <c r="AE58" s="7">
        <v>1437.63</v>
      </c>
      <c r="AF58" s="7">
        <f t="shared" si="15"/>
        <v>1437.6299999999999</v>
      </c>
      <c r="AG58" t="str">
        <f>_xlfn.XLOOKUP(H58, 'Customer Data'!A58,'Customer Data'!B58)</f>
        <v>Customer_58</v>
      </c>
      <c r="AH58" t="str">
        <f>_xlfn.XLOOKUP(H58,'Customer Data'!A58,'Customer Data'!C58)</f>
        <v>Female</v>
      </c>
      <c r="AI58">
        <f>_xlfn.XLOOKUP(H58,'Customer Data'!A58,'Customer Data'!D58)</f>
        <v>38</v>
      </c>
      <c r="AJ58" t="str">
        <f>_xlfn.XLOOKUP(H58,'Customer Data'!A58,'Customer Data'!E58)</f>
        <v>Enugu</v>
      </c>
      <c r="AK58" t="str">
        <f>VLOOKUP(K58,'Product Category'!A:B,2,FALSE)</f>
        <v>Electronics</v>
      </c>
      <c r="AL58">
        <f>VLOOKUP(Z58,Coupons!A:B,2,FALSE)</f>
        <v>0.15</v>
      </c>
      <c r="AM58" s="7">
        <f t="shared" si="16"/>
        <v>215.64450000000002</v>
      </c>
      <c r="AN58" s="7">
        <f t="shared" si="17"/>
        <v>335.44699999999995</v>
      </c>
      <c r="AO58" s="7">
        <f t="shared" si="18"/>
        <v>1006.3409999999999</v>
      </c>
      <c r="AP58" s="7">
        <f t="shared" si="19"/>
        <v>1221.9854999999998</v>
      </c>
      <c r="AQ58" s="7">
        <f t="shared" si="20"/>
        <v>215.64449999999988</v>
      </c>
      <c r="AR58" s="12">
        <f t="shared" si="21"/>
        <v>1.2142857142857142</v>
      </c>
    </row>
    <row r="59" spans="1:44" x14ac:dyDescent="0.35">
      <c r="A59" t="s">
        <v>71</v>
      </c>
      <c r="B59">
        <f t="shared" si="0"/>
        <v>200057</v>
      </c>
      <c r="C59" s="2">
        <v>44948</v>
      </c>
      <c r="D59" s="4">
        <v>44948</v>
      </c>
      <c r="E59">
        <f t="shared" si="1"/>
        <v>2023</v>
      </c>
      <c r="F59" s="4" t="str">
        <f t="shared" si="2"/>
        <v>January</v>
      </c>
      <c r="G59" s="4" t="str">
        <f t="shared" si="3"/>
        <v>Sunday</v>
      </c>
      <c r="H59" t="s">
        <v>1271</v>
      </c>
      <c r="I59">
        <f t="shared" si="4"/>
        <v>88036</v>
      </c>
      <c r="J59" t="s">
        <v>2407</v>
      </c>
      <c r="K59" t="str">
        <f t="shared" si="6"/>
        <v>Printer</v>
      </c>
      <c r="L59">
        <v>5</v>
      </c>
      <c r="M59">
        <v>314.27</v>
      </c>
      <c r="N59" s="7">
        <f t="shared" si="5"/>
        <v>314.27</v>
      </c>
      <c r="O59" t="s">
        <v>2463</v>
      </c>
      <c r="P59" t="str">
        <f t="shared" si="7"/>
        <v>842</v>
      </c>
      <c r="Q59" t="str">
        <f t="shared" si="8"/>
        <v>Main St</v>
      </c>
      <c r="R59" t="s">
        <v>3069</v>
      </c>
      <c r="S59" t="str">
        <f t="shared" si="9"/>
        <v>Cash</v>
      </c>
      <c r="T59" t="s">
        <v>3072</v>
      </c>
      <c r="U59" t="str">
        <f t="shared" si="10"/>
        <v>Returned</v>
      </c>
      <c r="V59" t="s">
        <v>3132</v>
      </c>
      <c r="W59" t="str">
        <f t="shared" si="11"/>
        <v>52470128</v>
      </c>
      <c r="X59">
        <v>6</v>
      </c>
      <c r="Y59" t="s">
        <v>4275</v>
      </c>
      <c r="Z59" t="str">
        <f t="shared" si="12"/>
        <v>SAVE10</v>
      </c>
      <c r="AA59" t="str">
        <f t="shared" si="13"/>
        <v>YES</v>
      </c>
      <c r="AB59" t="s">
        <v>4278</v>
      </c>
      <c r="AC59" t="str">
        <f t="shared" si="14"/>
        <v>Instagram</v>
      </c>
      <c r="AD59">
        <v>1571.35</v>
      </c>
      <c r="AE59" s="7">
        <v>1571.35</v>
      </c>
      <c r="AF59" s="7">
        <f t="shared" si="15"/>
        <v>1571.35</v>
      </c>
      <c r="AG59" t="str">
        <f>_xlfn.XLOOKUP(H59, 'Customer Data'!A59,'Customer Data'!B59)</f>
        <v>Customer_59</v>
      </c>
      <c r="AH59" t="str">
        <f>_xlfn.XLOOKUP(H59,'Customer Data'!A59,'Customer Data'!C59)</f>
        <v>Male</v>
      </c>
      <c r="AI59">
        <f>_xlfn.XLOOKUP(H59,'Customer Data'!A59,'Customer Data'!D59)</f>
        <v>49</v>
      </c>
      <c r="AJ59" t="str">
        <f>_xlfn.XLOOKUP(H59,'Customer Data'!A59,'Customer Data'!E59)</f>
        <v>Port-Harcourt</v>
      </c>
      <c r="AK59" t="str">
        <f>VLOOKUP(K59,'Product Category'!A:B,2,FALSE)</f>
        <v>Electronics</v>
      </c>
      <c r="AL59">
        <f>VLOOKUP(Z59,Coupons!A:B,2,FALSE)</f>
        <v>0.1</v>
      </c>
      <c r="AM59" s="7">
        <f t="shared" si="16"/>
        <v>157.13499999999999</v>
      </c>
      <c r="AN59" s="7">
        <f t="shared" si="17"/>
        <v>219.98899999999998</v>
      </c>
      <c r="AO59" s="7">
        <f t="shared" si="18"/>
        <v>1099.9449999999999</v>
      </c>
      <c r="AP59" s="7">
        <f t="shared" si="19"/>
        <v>1414.2149999999999</v>
      </c>
      <c r="AQ59" s="7">
        <f t="shared" si="20"/>
        <v>314.27</v>
      </c>
      <c r="AR59" s="12">
        <f t="shared" si="21"/>
        <v>1.2857142857142858</v>
      </c>
    </row>
    <row r="60" spans="1:44" x14ac:dyDescent="0.35">
      <c r="A60" t="s">
        <v>72</v>
      </c>
      <c r="B60">
        <f t="shared" si="0"/>
        <v>200058</v>
      </c>
      <c r="C60" s="2">
        <v>44941</v>
      </c>
      <c r="D60" s="4">
        <v>44941</v>
      </c>
      <c r="E60">
        <f t="shared" si="1"/>
        <v>2023</v>
      </c>
      <c r="F60" s="4" t="str">
        <f t="shared" si="2"/>
        <v>January</v>
      </c>
      <c r="G60" s="4" t="str">
        <f t="shared" si="3"/>
        <v>Sunday</v>
      </c>
      <c r="H60" t="s">
        <v>1272</v>
      </c>
      <c r="I60">
        <f t="shared" si="4"/>
        <v>60190</v>
      </c>
      <c r="J60" t="s">
        <v>2404</v>
      </c>
      <c r="K60" t="str">
        <f t="shared" si="6"/>
        <v>Phone</v>
      </c>
      <c r="L60">
        <v>4</v>
      </c>
      <c r="M60">
        <v>474.69</v>
      </c>
      <c r="N60" s="7">
        <f t="shared" si="5"/>
        <v>474.69</v>
      </c>
      <c r="O60" t="s">
        <v>2464</v>
      </c>
      <c r="P60" t="str">
        <f t="shared" si="7"/>
        <v>202</v>
      </c>
      <c r="Q60" t="str">
        <f t="shared" si="8"/>
        <v>Main St</v>
      </c>
      <c r="R60" t="s">
        <v>3068</v>
      </c>
      <c r="S60" t="str">
        <f t="shared" si="9"/>
        <v>Gift Card</v>
      </c>
      <c r="T60" t="s">
        <v>3071</v>
      </c>
      <c r="U60" t="str">
        <f t="shared" si="10"/>
        <v>Cancelled</v>
      </c>
      <c r="V60" t="s">
        <v>3133</v>
      </c>
      <c r="W60" t="str">
        <f t="shared" si="11"/>
        <v>70857868</v>
      </c>
      <c r="X60">
        <v>6</v>
      </c>
      <c r="Y60" t="s">
        <v>4275</v>
      </c>
      <c r="Z60" t="str">
        <f t="shared" si="12"/>
        <v>SAVE10</v>
      </c>
      <c r="AA60" t="str">
        <f t="shared" si="13"/>
        <v>YES</v>
      </c>
      <c r="AB60" t="s">
        <v>4282</v>
      </c>
      <c r="AC60" t="str">
        <f t="shared" si="14"/>
        <v>Google</v>
      </c>
      <c r="AD60">
        <v>1898.76</v>
      </c>
      <c r="AE60" s="7">
        <v>1898.76</v>
      </c>
      <c r="AF60" s="7">
        <f t="shared" si="15"/>
        <v>1898.76</v>
      </c>
      <c r="AG60" t="str">
        <f>_xlfn.XLOOKUP(H60, 'Customer Data'!A60,'Customer Data'!B60)</f>
        <v>Customer_60</v>
      </c>
      <c r="AH60" t="str">
        <f>_xlfn.XLOOKUP(H60,'Customer Data'!A60,'Customer Data'!C60)</f>
        <v>Female</v>
      </c>
      <c r="AI60">
        <f>_xlfn.XLOOKUP(H60,'Customer Data'!A60,'Customer Data'!D60)</f>
        <v>36</v>
      </c>
      <c r="AJ60" t="str">
        <f>_xlfn.XLOOKUP(H60,'Customer Data'!A60,'Customer Data'!E60)</f>
        <v>Lagos</v>
      </c>
      <c r="AK60" t="str">
        <f>VLOOKUP(K60,'Product Category'!A:B,2,FALSE)</f>
        <v>Electronics</v>
      </c>
      <c r="AL60">
        <f>VLOOKUP(Z60,Coupons!A:B,2,FALSE)</f>
        <v>0.1</v>
      </c>
      <c r="AM60" s="7">
        <f t="shared" si="16"/>
        <v>189.876</v>
      </c>
      <c r="AN60" s="7">
        <f t="shared" si="17"/>
        <v>332.28299999999996</v>
      </c>
      <c r="AO60" s="7">
        <f t="shared" si="18"/>
        <v>1329.1319999999998</v>
      </c>
      <c r="AP60" s="7">
        <f t="shared" si="19"/>
        <v>1708.884</v>
      </c>
      <c r="AQ60" s="7">
        <f t="shared" si="20"/>
        <v>379.75200000000018</v>
      </c>
      <c r="AR60" s="12">
        <f t="shared" si="21"/>
        <v>1.2857142857142858</v>
      </c>
    </row>
    <row r="61" spans="1:44" x14ac:dyDescent="0.35">
      <c r="A61" t="s">
        <v>73</v>
      </c>
      <c r="B61">
        <f t="shared" si="0"/>
        <v>200059</v>
      </c>
      <c r="C61" s="2">
        <v>45546</v>
      </c>
      <c r="D61" s="4">
        <v>45546</v>
      </c>
      <c r="E61">
        <f t="shared" si="1"/>
        <v>2024</v>
      </c>
      <c r="F61" s="4" t="str">
        <f t="shared" si="2"/>
        <v>September</v>
      </c>
      <c r="G61" s="4" t="str">
        <f t="shared" si="3"/>
        <v>Wednesday</v>
      </c>
      <c r="H61" t="s">
        <v>1273</v>
      </c>
      <c r="I61">
        <f t="shared" si="4"/>
        <v>97603</v>
      </c>
      <c r="J61" t="s">
        <v>2406</v>
      </c>
      <c r="K61" t="str">
        <f t="shared" si="6"/>
        <v>Chair</v>
      </c>
      <c r="L61">
        <v>4</v>
      </c>
      <c r="M61">
        <v>593.27</v>
      </c>
      <c r="N61" s="7">
        <f t="shared" si="5"/>
        <v>593.27</v>
      </c>
      <c r="O61" t="s">
        <v>2465</v>
      </c>
      <c r="P61" t="str">
        <f t="shared" si="7"/>
        <v>811</v>
      </c>
      <c r="Q61" t="str">
        <f t="shared" si="8"/>
        <v>Main St</v>
      </c>
      <c r="R61" t="s">
        <v>3066</v>
      </c>
      <c r="S61" t="str">
        <f t="shared" si="9"/>
        <v>Online</v>
      </c>
      <c r="T61" t="s">
        <v>3070</v>
      </c>
      <c r="U61" t="str">
        <f t="shared" si="10"/>
        <v>Shipped</v>
      </c>
      <c r="V61" t="s">
        <v>3134</v>
      </c>
      <c r="W61" t="str">
        <f t="shared" si="11"/>
        <v>47055028</v>
      </c>
      <c r="X61">
        <v>5</v>
      </c>
      <c r="Z61" t="str">
        <f t="shared" si="12"/>
        <v>NO COUPON</v>
      </c>
      <c r="AA61" t="str">
        <f t="shared" si="13"/>
        <v>NO</v>
      </c>
      <c r="AB61" t="s">
        <v>4281</v>
      </c>
      <c r="AC61" t="str">
        <f t="shared" si="14"/>
        <v>Facebook</v>
      </c>
      <c r="AD61">
        <v>2373.08</v>
      </c>
      <c r="AE61" s="7">
        <v>2373.08</v>
      </c>
      <c r="AF61" s="7">
        <f t="shared" si="15"/>
        <v>2373.08</v>
      </c>
      <c r="AG61" t="str">
        <f>_xlfn.XLOOKUP(H61, 'Customer Data'!A61,'Customer Data'!B61)</f>
        <v>Customer_61</v>
      </c>
      <c r="AH61" t="str">
        <f>_xlfn.XLOOKUP(H61,'Customer Data'!A61,'Customer Data'!C61)</f>
        <v>Male</v>
      </c>
      <c r="AI61">
        <f>_xlfn.XLOOKUP(H61,'Customer Data'!A61,'Customer Data'!D61)</f>
        <v>48</v>
      </c>
      <c r="AJ61" t="str">
        <f>_xlfn.XLOOKUP(H61,'Customer Data'!A61,'Customer Data'!E61)</f>
        <v>Lagos</v>
      </c>
      <c r="AK61" t="str">
        <f>VLOOKUP(K61,'Product Category'!A:B,2,FALSE)</f>
        <v>Furniture</v>
      </c>
      <c r="AL61">
        <f>VLOOKUP(Z61,Coupons!A:B,2,FALSE)</f>
        <v>0</v>
      </c>
      <c r="AM61" s="7">
        <f t="shared" si="16"/>
        <v>0</v>
      </c>
      <c r="AN61" s="7">
        <f t="shared" si="17"/>
        <v>415.28899999999999</v>
      </c>
      <c r="AO61" s="7">
        <f t="shared" si="18"/>
        <v>1661.1559999999999</v>
      </c>
      <c r="AP61" s="7">
        <f t="shared" si="19"/>
        <v>2373.08</v>
      </c>
      <c r="AQ61" s="7">
        <f t="shared" si="20"/>
        <v>711.92399999999998</v>
      </c>
      <c r="AR61" s="12">
        <f t="shared" si="21"/>
        <v>1.4285714285714286</v>
      </c>
    </row>
    <row r="62" spans="1:44" x14ac:dyDescent="0.35">
      <c r="A62" t="s">
        <v>74</v>
      </c>
      <c r="B62">
        <f t="shared" si="0"/>
        <v>200060</v>
      </c>
      <c r="C62" s="2">
        <v>45525</v>
      </c>
      <c r="D62" s="4">
        <v>45525</v>
      </c>
      <c r="E62">
        <f t="shared" si="1"/>
        <v>2024</v>
      </c>
      <c r="F62" s="4" t="str">
        <f t="shared" si="2"/>
        <v>August</v>
      </c>
      <c r="G62" s="4" t="str">
        <f t="shared" si="3"/>
        <v>Wednesday</v>
      </c>
      <c r="H62" t="s">
        <v>1274</v>
      </c>
      <c r="I62">
        <f t="shared" si="4"/>
        <v>39256</v>
      </c>
      <c r="J62" t="s">
        <v>2409</v>
      </c>
      <c r="K62" t="str">
        <f t="shared" si="6"/>
        <v>Desk</v>
      </c>
      <c r="L62">
        <v>1</v>
      </c>
      <c r="M62">
        <v>417.1</v>
      </c>
      <c r="N62" s="7">
        <f t="shared" si="5"/>
        <v>417.1</v>
      </c>
      <c r="O62" t="s">
        <v>2466</v>
      </c>
      <c r="P62" t="str">
        <f t="shared" si="7"/>
        <v>634</v>
      </c>
      <c r="Q62" t="str">
        <f t="shared" si="8"/>
        <v>Main St</v>
      </c>
      <c r="R62" t="s">
        <v>3065</v>
      </c>
      <c r="S62" t="str">
        <f t="shared" si="9"/>
        <v>Debit Card</v>
      </c>
      <c r="T62" t="s">
        <v>3072</v>
      </c>
      <c r="U62" t="str">
        <f t="shared" si="10"/>
        <v>Returned</v>
      </c>
      <c r="V62" t="s">
        <v>3135</v>
      </c>
      <c r="W62" t="str">
        <f t="shared" si="11"/>
        <v>23412025</v>
      </c>
      <c r="X62">
        <v>3</v>
      </c>
      <c r="Y62" t="s">
        <v>4276</v>
      </c>
      <c r="Z62" t="str">
        <f t="shared" si="12"/>
        <v>FREESHIP</v>
      </c>
      <c r="AA62" t="str">
        <f t="shared" si="13"/>
        <v>YES</v>
      </c>
      <c r="AB62" t="s">
        <v>4279</v>
      </c>
      <c r="AC62" t="str">
        <f t="shared" si="14"/>
        <v>Referral</v>
      </c>
      <c r="AD62">
        <v>417.1</v>
      </c>
      <c r="AE62" s="7">
        <v>417.1</v>
      </c>
      <c r="AF62" s="7">
        <f t="shared" si="15"/>
        <v>417.1</v>
      </c>
      <c r="AG62" t="str">
        <f>_xlfn.XLOOKUP(H62, 'Customer Data'!A62,'Customer Data'!B62)</f>
        <v>Customer_62</v>
      </c>
      <c r="AH62" t="str">
        <f>_xlfn.XLOOKUP(H62,'Customer Data'!A62,'Customer Data'!C62)</f>
        <v>Female</v>
      </c>
      <c r="AI62">
        <f>_xlfn.XLOOKUP(H62,'Customer Data'!A62,'Customer Data'!D62)</f>
        <v>37</v>
      </c>
      <c r="AJ62" t="str">
        <f>_xlfn.XLOOKUP(H62,'Customer Data'!A62,'Customer Data'!E62)</f>
        <v>Abuja</v>
      </c>
      <c r="AK62" t="str">
        <f>VLOOKUP(K62,'Product Category'!A:B,2,FALSE)</f>
        <v>Furniture</v>
      </c>
      <c r="AL62">
        <f>VLOOKUP(Z62,Coupons!A:B,2,FALSE)</f>
        <v>0</v>
      </c>
      <c r="AM62" s="7">
        <f t="shared" si="16"/>
        <v>0</v>
      </c>
      <c r="AN62" s="7">
        <f t="shared" si="17"/>
        <v>291.96999999999997</v>
      </c>
      <c r="AO62" s="7">
        <f t="shared" si="18"/>
        <v>291.96999999999997</v>
      </c>
      <c r="AP62" s="7">
        <f t="shared" si="19"/>
        <v>417.1</v>
      </c>
      <c r="AQ62" s="7">
        <f t="shared" si="20"/>
        <v>125.13000000000005</v>
      </c>
      <c r="AR62" s="12">
        <f t="shared" si="21"/>
        <v>1.4285714285714288</v>
      </c>
    </row>
    <row r="63" spans="1:44" x14ac:dyDescent="0.35">
      <c r="A63" t="s">
        <v>75</v>
      </c>
      <c r="B63">
        <f t="shared" si="0"/>
        <v>200061</v>
      </c>
      <c r="C63" s="2">
        <v>45375</v>
      </c>
      <c r="D63" s="4">
        <v>45375</v>
      </c>
      <c r="E63">
        <f t="shared" si="1"/>
        <v>2024</v>
      </c>
      <c r="F63" s="4" t="str">
        <f t="shared" si="2"/>
        <v>March</v>
      </c>
      <c r="G63" s="4" t="str">
        <f t="shared" si="3"/>
        <v>Sunday</v>
      </c>
      <c r="H63" t="s">
        <v>1275</v>
      </c>
      <c r="I63">
        <f t="shared" si="4"/>
        <v>61618</v>
      </c>
      <c r="J63" t="s">
        <v>2409</v>
      </c>
      <c r="K63" t="str">
        <f t="shared" si="6"/>
        <v>Desk</v>
      </c>
      <c r="L63">
        <v>4</v>
      </c>
      <c r="M63">
        <v>122.2</v>
      </c>
      <c r="N63" s="7">
        <f t="shared" si="5"/>
        <v>122.2</v>
      </c>
      <c r="O63" t="s">
        <v>2467</v>
      </c>
      <c r="P63" t="str">
        <f t="shared" si="7"/>
        <v>104</v>
      </c>
      <c r="Q63" t="str">
        <f t="shared" si="8"/>
        <v>Main St</v>
      </c>
      <c r="R63" t="s">
        <v>3069</v>
      </c>
      <c r="S63" t="str">
        <f t="shared" si="9"/>
        <v>Cash</v>
      </c>
      <c r="T63" t="s">
        <v>3073</v>
      </c>
      <c r="U63" t="str">
        <f t="shared" si="10"/>
        <v>Delivered</v>
      </c>
      <c r="V63" t="s">
        <v>3136</v>
      </c>
      <c r="W63" t="str">
        <f t="shared" si="11"/>
        <v>43458485</v>
      </c>
      <c r="X63">
        <v>7</v>
      </c>
      <c r="Y63" t="s">
        <v>4276</v>
      </c>
      <c r="Z63" t="str">
        <f t="shared" si="12"/>
        <v>FREESHIP</v>
      </c>
      <c r="AA63" t="str">
        <f t="shared" si="13"/>
        <v>YES</v>
      </c>
      <c r="AB63" t="s">
        <v>4281</v>
      </c>
      <c r="AC63" t="str">
        <f t="shared" si="14"/>
        <v>Facebook</v>
      </c>
      <c r="AD63">
        <v>488.8</v>
      </c>
      <c r="AE63" s="7">
        <v>488.8</v>
      </c>
      <c r="AF63" s="7">
        <f t="shared" si="15"/>
        <v>488.8</v>
      </c>
      <c r="AG63" t="str">
        <f>_xlfn.XLOOKUP(H63, 'Customer Data'!A63,'Customer Data'!B63)</f>
        <v>Customer_63</v>
      </c>
      <c r="AH63" t="str">
        <f>_xlfn.XLOOKUP(H63,'Customer Data'!A63,'Customer Data'!C63)</f>
        <v>Male</v>
      </c>
      <c r="AI63">
        <f>_xlfn.XLOOKUP(H63,'Customer Data'!A63,'Customer Data'!D63)</f>
        <v>22</v>
      </c>
      <c r="AJ63" t="str">
        <f>_xlfn.XLOOKUP(H63,'Customer Data'!A63,'Customer Data'!E63)</f>
        <v>Lagos</v>
      </c>
      <c r="AK63" t="str">
        <f>VLOOKUP(K63,'Product Category'!A:B,2,FALSE)</f>
        <v>Furniture</v>
      </c>
      <c r="AL63">
        <f>VLOOKUP(Z63,Coupons!A:B,2,FALSE)</f>
        <v>0</v>
      </c>
      <c r="AM63" s="7">
        <f t="shared" si="16"/>
        <v>0</v>
      </c>
      <c r="AN63" s="7">
        <f t="shared" si="17"/>
        <v>85.539999999999992</v>
      </c>
      <c r="AO63" s="7">
        <f t="shared" si="18"/>
        <v>342.15999999999997</v>
      </c>
      <c r="AP63" s="7">
        <f t="shared" si="19"/>
        <v>488.8</v>
      </c>
      <c r="AQ63" s="7">
        <f t="shared" si="20"/>
        <v>146.64000000000004</v>
      </c>
      <c r="AR63" s="12">
        <f t="shared" si="21"/>
        <v>1.4285714285714288</v>
      </c>
    </row>
    <row r="64" spans="1:44" x14ac:dyDescent="0.35">
      <c r="A64" t="s">
        <v>76</v>
      </c>
      <c r="B64">
        <f t="shared" si="0"/>
        <v>200062</v>
      </c>
      <c r="C64" s="2">
        <v>45160</v>
      </c>
      <c r="D64" s="4">
        <v>45160</v>
      </c>
      <c r="E64">
        <f t="shared" si="1"/>
        <v>2023</v>
      </c>
      <c r="F64" s="4" t="str">
        <f t="shared" si="2"/>
        <v>August</v>
      </c>
      <c r="G64" s="4" t="str">
        <f t="shared" si="3"/>
        <v>Tuesday</v>
      </c>
      <c r="H64" t="s">
        <v>1276</v>
      </c>
      <c r="I64">
        <f t="shared" si="4"/>
        <v>36497</v>
      </c>
      <c r="J64" t="s">
        <v>2409</v>
      </c>
      <c r="K64" t="str">
        <f t="shared" si="6"/>
        <v>Desk</v>
      </c>
      <c r="L64">
        <v>2</v>
      </c>
      <c r="M64">
        <v>43.15</v>
      </c>
      <c r="N64" s="7">
        <f t="shared" si="5"/>
        <v>43.15</v>
      </c>
      <c r="O64" t="s">
        <v>2468</v>
      </c>
      <c r="P64" t="str">
        <f t="shared" si="7"/>
        <v>691</v>
      </c>
      <c r="Q64" t="str">
        <f t="shared" si="8"/>
        <v>Main St</v>
      </c>
      <c r="R64" t="s">
        <v>3065</v>
      </c>
      <c r="S64" t="str">
        <f t="shared" si="9"/>
        <v>Debit Card</v>
      </c>
      <c r="T64" t="s">
        <v>3074</v>
      </c>
      <c r="U64" t="str">
        <f t="shared" si="10"/>
        <v>Pending</v>
      </c>
      <c r="V64" t="s">
        <v>3137</v>
      </c>
      <c r="W64" t="str">
        <f t="shared" si="11"/>
        <v>12102911</v>
      </c>
      <c r="X64">
        <v>3</v>
      </c>
      <c r="Y64" t="s">
        <v>4277</v>
      </c>
      <c r="Z64" t="str">
        <f t="shared" si="12"/>
        <v>WINTER15</v>
      </c>
      <c r="AA64" t="str">
        <f t="shared" si="13"/>
        <v>YES</v>
      </c>
      <c r="AB64" t="s">
        <v>4280</v>
      </c>
      <c r="AC64" t="str">
        <f t="shared" si="14"/>
        <v>Email</v>
      </c>
      <c r="AD64">
        <v>86.3</v>
      </c>
      <c r="AE64" s="7">
        <v>86.3</v>
      </c>
      <c r="AF64" s="7">
        <f t="shared" si="15"/>
        <v>86.3</v>
      </c>
      <c r="AG64" t="str">
        <f>_xlfn.XLOOKUP(H64, 'Customer Data'!A64,'Customer Data'!B64)</f>
        <v>Customer_64</v>
      </c>
      <c r="AH64" t="str">
        <f>_xlfn.XLOOKUP(H64,'Customer Data'!A64,'Customer Data'!C64)</f>
        <v>Female</v>
      </c>
      <c r="AI64">
        <f>_xlfn.XLOOKUP(H64,'Customer Data'!A64,'Customer Data'!D64)</f>
        <v>46</v>
      </c>
      <c r="AJ64" t="str">
        <f>_xlfn.XLOOKUP(H64,'Customer Data'!A64,'Customer Data'!E64)</f>
        <v>Enugu</v>
      </c>
      <c r="AK64" t="str">
        <f>VLOOKUP(K64,'Product Category'!A:B,2,FALSE)</f>
        <v>Furniture</v>
      </c>
      <c r="AL64">
        <f>VLOOKUP(Z64,Coupons!A:B,2,FALSE)</f>
        <v>0.15</v>
      </c>
      <c r="AM64" s="7">
        <f t="shared" si="16"/>
        <v>12.944999999999999</v>
      </c>
      <c r="AN64" s="7">
        <f t="shared" si="17"/>
        <v>30.204999999999998</v>
      </c>
      <c r="AO64" s="7">
        <f t="shared" si="18"/>
        <v>60.41</v>
      </c>
      <c r="AP64" s="7">
        <f t="shared" si="19"/>
        <v>73.355000000000004</v>
      </c>
      <c r="AQ64" s="7">
        <f t="shared" si="20"/>
        <v>12.945000000000007</v>
      </c>
      <c r="AR64" s="12">
        <f t="shared" si="21"/>
        <v>1.2142857142857144</v>
      </c>
    </row>
    <row r="65" spans="1:44" x14ac:dyDescent="0.35">
      <c r="A65" t="s">
        <v>77</v>
      </c>
      <c r="B65">
        <f t="shared" si="0"/>
        <v>200063</v>
      </c>
      <c r="C65" s="2">
        <v>45690</v>
      </c>
      <c r="D65" s="4">
        <v>45690</v>
      </c>
      <c r="E65">
        <f t="shared" si="1"/>
        <v>2025</v>
      </c>
      <c r="F65" s="4" t="str">
        <f t="shared" si="2"/>
        <v>February</v>
      </c>
      <c r="G65" s="4" t="str">
        <f t="shared" si="3"/>
        <v>Sunday</v>
      </c>
      <c r="H65" t="s">
        <v>1277</v>
      </c>
      <c r="I65">
        <f t="shared" si="4"/>
        <v>96695</v>
      </c>
      <c r="J65" t="s">
        <v>2406</v>
      </c>
      <c r="K65" t="str">
        <f t="shared" si="6"/>
        <v>Chair</v>
      </c>
      <c r="L65">
        <v>1</v>
      </c>
      <c r="M65">
        <v>564.86</v>
      </c>
      <c r="N65" s="7">
        <f t="shared" si="5"/>
        <v>564.86</v>
      </c>
      <c r="O65" t="s">
        <v>2469</v>
      </c>
      <c r="P65" t="str">
        <f t="shared" si="7"/>
        <v>813</v>
      </c>
      <c r="Q65" t="str">
        <f t="shared" si="8"/>
        <v>Main St</v>
      </c>
      <c r="R65" t="s">
        <v>3065</v>
      </c>
      <c r="S65" t="str">
        <f t="shared" si="9"/>
        <v>Debit Card</v>
      </c>
      <c r="T65" t="s">
        <v>3070</v>
      </c>
      <c r="U65" t="str">
        <f t="shared" si="10"/>
        <v>Shipped</v>
      </c>
      <c r="V65" t="s">
        <v>3138</v>
      </c>
      <c r="W65" t="str">
        <f t="shared" si="11"/>
        <v>64283851</v>
      </c>
      <c r="X65">
        <v>6</v>
      </c>
      <c r="Y65" t="s">
        <v>4277</v>
      </c>
      <c r="Z65" t="str">
        <f t="shared" si="12"/>
        <v>WINTER15</v>
      </c>
      <c r="AA65" t="str">
        <f t="shared" si="13"/>
        <v>YES</v>
      </c>
      <c r="AB65" t="s">
        <v>4279</v>
      </c>
      <c r="AC65" t="str">
        <f t="shared" si="14"/>
        <v>Referral</v>
      </c>
      <c r="AD65">
        <v>564.86</v>
      </c>
      <c r="AE65" s="7">
        <v>564.86</v>
      </c>
      <c r="AF65" s="7">
        <f t="shared" si="15"/>
        <v>564.86</v>
      </c>
      <c r="AG65" t="str">
        <f>_xlfn.XLOOKUP(H65, 'Customer Data'!A65,'Customer Data'!B65)</f>
        <v>Customer_65</v>
      </c>
      <c r="AH65" t="str">
        <f>_xlfn.XLOOKUP(H65,'Customer Data'!A65,'Customer Data'!C65)</f>
        <v>Female</v>
      </c>
      <c r="AI65">
        <f>_xlfn.XLOOKUP(H65,'Customer Data'!A65,'Customer Data'!D65)</f>
        <v>25</v>
      </c>
      <c r="AJ65" t="str">
        <f>_xlfn.XLOOKUP(H65,'Customer Data'!A65,'Customer Data'!E65)</f>
        <v>Abuja</v>
      </c>
      <c r="AK65" t="str">
        <f>VLOOKUP(K65,'Product Category'!A:B,2,FALSE)</f>
        <v>Furniture</v>
      </c>
      <c r="AL65">
        <f>VLOOKUP(Z65,Coupons!A:B,2,FALSE)</f>
        <v>0.15</v>
      </c>
      <c r="AM65" s="7">
        <f t="shared" si="16"/>
        <v>84.728999999999999</v>
      </c>
      <c r="AN65" s="7">
        <f t="shared" si="17"/>
        <v>395.40199999999999</v>
      </c>
      <c r="AO65" s="7">
        <f t="shared" si="18"/>
        <v>395.40199999999999</v>
      </c>
      <c r="AP65" s="7">
        <f t="shared" si="19"/>
        <v>480.13100000000003</v>
      </c>
      <c r="AQ65" s="7">
        <f t="shared" si="20"/>
        <v>84.729000000000042</v>
      </c>
      <c r="AR65" s="12">
        <f t="shared" si="21"/>
        <v>1.2142857142857144</v>
      </c>
    </row>
    <row r="66" spans="1:44" x14ac:dyDescent="0.35">
      <c r="A66" t="s">
        <v>78</v>
      </c>
      <c r="B66">
        <f t="shared" ref="B66:B129" si="22">(RIGHT(A66, LEN(A66)-3))*1</f>
        <v>200064</v>
      </c>
      <c r="C66" s="2">
        <v>45833</v>
      </c>
      <c r="D66" s="4">
        <v>45833</v>
      </c>
      <c r="E66">
        <f t="shared" ref="E66:E129" si="23">(TEXT(D66, "yyyy"))*1</f>
        <v>2025</v>
      </c>
      <c r="F66" s="4" t="str">
        <f t="shared" ref="F66:F129" si="24">TEXT(D66, "mmmm")</f>
        <v>June</v>
      </c>
      <c r="G66" s="4" t="str">
        <f t="shared" ref="G66:G129" si="25">TEXT(D66, "dddd")</f>
        <v>Wednesday</v>
      </c>
      <c r="H66" t="s">
        <v>1278</v>
      </c>
      <c r="I66">
        <f t="shared" ref="I66:I129" si="26">(RIGHT(H66, LEN(H66)-1))*1</f>
        <v>49720</v>
      </c>
      <c r="J66" t="s">
        <v>2407</v>
      </c>
      <c r="K66" t="str">
        <f t="shared" si="6"/>
        <v>Printer</v>
      </c>
      <c r="L66">
        <v>3</v>
      </c>
      <c r="M66">
        <v>130.61000000000001</v>
      </c>
      <c r="N66" s="7">
        <f t="shared" ref="N66:N129" si="27">(TRIM(PROPER(M66)))*1</f>
        <v>130.61000000000001</v>
      </c>
      <c r="O66" t="s">
        <v>2470</v>
      </c>
      <c r="P66" t="str">
        <f t="shared" si="7"/>
        <v>752</v>
      </c>
      <c r="Q66" t="str">
        <f t="shared" si="8"/>
        <v>Main St</v>
      </c>
      <c r="R66" t="s">
        <v>3065</v>
      </c>
      <c r="S66" t="str">
        <f t="shared" si="9"/>
        <v>Debit Card</v>
      </c>
      <c r="T66" t="s">
        <v>3071</v>
      </c>
      <c r="U66" t="str">
        <f t="shared" si="10"/>
        <v>Cancelled</v>
      </c>
      <c r="V66" t="s">
        <v>3139</v>
      </c>
      <c r="W66" t="str">
        <f t="shared" si="11"/>
        <v>55785217</v>
      </c>
      <c r="X66">
        <v>4</v>
      </c>
      <c r="Y66" t="s">
        <v>4276</v>
      </c>
      <c r="Z66" t="str">
        <f t="shared" si="12"/>
        <v>FREESHIP</v>
      </c>
      <c r="AA66" t="str">
        <f t="shared" si="13"/>
        <v>YES</v>
      </c>
      <c r="AB66" t="s">
        <v>4281</v>
      </c>
      <c r="AC66" t="str">
        <f t="shared" si="14"/>
        <v>Facebook</v>
      </c>
      <c r="AD66">
        <v>391.83</v>
      </c>
      <c r="AE66" s="7">
        <v>391.83</v>
      </c>
      <c r="AF66" s="7">
        <f t="shared" si="15"/>
        <v>391.83000000000004</v>
      </c>
      <c r="AG66" t="str">
        <f>_xlfn.XLOOKUP(H66, 'Customer Data'!A66,'Customer Data'!B66)</f>
        <v>Customer_66</v>
      </c>
      <c r="AH66" t="str">
        <f>_xlfn.XLOOKUP(H66,'Customer Data'!A66,'Customer Data'!C66)</f>
        <v>Male</v>
      </c>
      <c r="AI66">
        <f>_xlfn.XLOOKUP(H66,'Customer Data'!A66,'Customer Data'!D66)</f>
        <v>48</v>
      </c>
      <c r="AJ66" t="str">
        <f>_xlfn.XLOOKUP(H66,'Customer Data'!A66,'Customer Data'!E66)</f>
        <v>Port-Harcourt</v>
      </c>
      <c r="AK66" t="str">
        <f>VLOOKUP(K66,'Product Category'!A:B,2,FALSE)</f>
        <v>Electronics</v>
      </c>
      <c r="AL66">
        <f>VLOOKUP(Z66,Coupons!A:B,2,FALSE)</f>
        <v>0</v>
      </c>
      <c r="AM66" s="7">
        <f t="shared" si="16"/>
        <v>0</v>
      </c>
      <c r="AN66" s="7">
        <f t="shared" si="17"/>
        <v>91.427000000000007</v>
      </c>
      <c r="AO66" s="7">
        <f t="shared" si="18"/>
        <v>274.28100000000001</v>
      </c>
      <c r="AP66" s="7">
        <f t="shared" si="19"/>
        <v>391.83000000000004</v>
      </c>
      <c r="AQ66" s="7">
        <f t="shared" si="20"/>
        <v>117.54900000000004</v>
      </c>
      <c r="AR66" s="12">
        <f t="shared" si="21"/>
        <v>1.4285714285714286</v>
      </c>
    </row>
    <row r="67" spans="1:44" x14ac:dyDescent="0.35">
      <c r="A67" t="s">
        <v>79</v>
      </c>
      <c r="B67">
        <f t="shared" si="22"/>
        <v>200065</v>
      </c>
      <c r="C67" s="2">
        <v>45290</v>
      </c>
      <c r="D67" s="4">
        <v>45290</v>
      </c>
      <c r="E67">
        <f t="shared" si="23"/>
        <v>2023</v>
      </c>
      <c r="F67" s="4" t="str">
        <f t="shared" si="24"/>
        <v>December</v>
      </c>
      <c r="G67" s="4" t="str">
        <f t="shared" si="25"/>
        <v>Saturday</v>
      </c>
      <c r="H67" t="s">
        <v>1279</v>
      </c>
      <c r="I67">
        <f t="shared" si="26"/>
        <v>97735</v>
      </c>
      <c r="J67" t="s">
        <v>2403</v>
      </c>
      <c r="K67" t="str">
        <f t="shared" ref="K67:K130" si="28">TRIM(PROPER(J67))</f>
        <v>Monitor</v>
      </c>
      <c r="L67">
        <v>5</v>
      </c>
      <c r="M67">
        <v>81.7</v>
      </c>
      <c r="N67" s="7">
        <f t="shared" si="27"/>
        <v>81.7</v>
      </c>
      <c r="O67" t="s">
        <v>2471</v>
      </c>
      <c r="P67" t="str">
        <f t="shared" ref="P67:P130" si="29">LEFT(O67, FIND(" ", O67)-1)</f>
        <v>385</v>
      </c>
      <c r="Q67" t="str">
        <f t="shared" ref="Q67:Q130" si="30">RIGHT(O67, LEN(O67) - FIND(" ", O67))</f>
        <v>Main St</v>
      </c>
      <c r="R67" t="s">
        <v>3067</v>
      </c>
      <c r="S67" t="str">
        <f t="shared" ref="S67:S130" si="31">TRIM(PROPER(R67))</f>
        <v>Credit Card</v>
      </c>
      <c r="T67" t="s">
        <v>3073</v>
      </c>
      <c r="U67" t="str">
        <f t="shared" ref="U67:U130" si="32">TRIM(PROPER(T67))</f>
        <v>Delivered</v>
      </c>
      <c r="V67" t="s">
        <v>3140</v>
      </c>
      <c r="W67" t="str">
        <f t="shared" ref="W67:W130" si="33">RIGHT(V67, LEN(V67)-3)</f>
        <v>13743703</v>
      </c>
      <c r="X67">
        <v>6</v>
      </c>
      <c r="Z67" t="str">
        <f t="shared" ref="Z67:Z130" si="34">TRIM(UPPER(IF(Y67="", "NO COUPON", Y67)))</f>
        <v>NO COUPON</v>
      </c>
      <c r="AA67" t="str">
        <f t="shared" ref="AA67:AA130" si="35">IF(Z67="NO COUPON","NO","YES")</f>
        <v>NO</v>
      </c>
      <c r="AB67" t="s">
        <v>4278</v>
      </c>
      <c r="AC67" t="str">
        <f t="shared" ref="AC67:AC130" si="36">TRIM(PROPER(AB67))</f>
        <v>Instagram</v>
      </c>
      <c r="AD67">
        <v>408.5</v>
      </c>
      <c r="AE67" s="7">
        <v>408.5</v>
      </c>
      <c r="AF67" s="7">
        <f t="shared" ref="AF67:AF130" si="37">N67*L67</f>
        <v>408.5</v>
      </c>
      <c r="AG67" t="str">
        <f>_xlfn.XLOOKUP(H67, 'Customer Data'!A67,'Customer Data'!B67)</f>
        <v>Customer_67</v>
      </c>
      <c r="AH67" t="str">
        <f>_xlfn.XLOOKUP(H67,'Customer Data'!A67,'Customer Data'!C67)</f>
        <v>Male</v>
      </c>
      <c r="AI67">
        <f>_xlfn.XLOOKUP(H67,'Customer Data'!A67,'Customer Data'!D67)</f>
        <v>52</v>
      </c>
      <c r="AJ67" t="str">
        <f>_xlfn.XLOOKUP(H67,'Customer Data'!A67,'Customer Data'!E67)</f>
        <v>Port-Harcourt</v>
      </c>
      <c r="AK67" t="str">
        <f>VLOOKUP(K67,'Product Category'!A:B,2,FALSE)</f>
        <v>Electronics</v>
      </c>
      <c r="AL67">
        <f>VLOOKUP(Z67,Coupons!A:B,2,FALSE)</f>
        <v>0</v>
      </c>
      <c r="AM67" s="7">
        <f t="shared" ref="AM67:AM130" si="38">AE67*AL67</f>
        <v>0</v>
      </c>
      <c r="AN67" s="7">
        <f t="shared" ref="AN67:AN130" si="39">N67*0.7</f>
        <v>57.19</v>
      </c>
      <c r="AO67" s="7">
        <f t="shared" ref="AO67:AO130" si="40">AN67*L67</f>
        <v>285.95</v>
      </c>
      <c r="AP67" s="7">
        <f t="shared" ref="AP67:AP130" si="41">AF67-AM67</f>
        <v>408.5</v>
      </c>
      <c r="AQ67" s="7">
        <f t="shared" ref="AQ67:AQ130" si="42">AP67-AO67</f>
        <v>122.55000000000001</v>
      </c>
      <c r="AR67" s="12">
        <f t="shared" ref="AR67:AR130" si="43">AP67/AO67</f>
        <v>1.4285714285714286</v>
      </c>
    </row>
    <row r="68" spans="1:44" x14ac:dyDescent="0.35">
      <c r="A68" t="s">
        <v>80</v>
      </c>
      <c r="B68">
        <f t="shared" si="22"/>
        <v>200066</v>
      </c>
      <c r="C68" s="2">
        <v>45611</v>
      </c>
      <c r="D68" s="4">
        <v>45611</v>
      </c>
      <c r="E68">
        <f t="shared" si="23"/>
        <v>2024</v>
      </c>
      <c r="F68" s="4" t="str">
        <f t="shared" si="24"/>
        <v>November</v>
      </c>
      <c r="G68" s="4" t="str">
        <f t="shared" si="25"/>
        <v>Friday</v>
      </c>
      <c r="H68" t="s">
        <v>1280</v>
      </c>
      <c r="I68">
        <f t="shared" si="26"/>
        <v>18104</v>
      </c>
      <c r="J68" t="s">
        <v>2406</v>
      </c>
      <c r="K68" t="str">
        <f t="shared" si="28"/>
        <v>Chair</v>
      </c>
      <c r="L68">
        <v>5</v>
      </c>
      <c r="M68">
        <v>127.18</v>
      </c>
      <c r="N68" s="7">
        <f t="shared" si="27"/>
        <v>127.18</v>
      </c>
      <c r="O68" t="s">
        <v>2472</v>
      </c>
      <c r="P68" t="str">
        <f t="shared" si="29"/>
        <v>715</v>
      </c>
      <c r="Q68" t="str">
        <f t="shared" si="30"/>
        <v>Main St</v>
      </c>
      <c r="R68" t="s">
        <v>3069</v>
      </c>
      <c r="S68" t="str">
        <f t="shared" si="31"/>
        <v>Cash</v>
      </c>
      <c r="T68" t="s">
        <v>3071</v>
      </c>
      <c r="U68" t="str">
        <f t="shared" si="32"/>
        <v>Cancelled</v>
      </c>
      <c r="V68" t="s">
        <v>3141</v>
      </c>
      <c r="W68" t="str">
        <f t="shared" si="33"/>
        <v>15488568</v>
      </c>
      <c r="X68">
        <v>9</v>
      </c>
      <c r="Y68" t="s">
        <v>4275</v>
      </c>
      <c r="Z68" t="str">
        <f t="shared" si="34"/>
        <v>SAVE10</v>
      </c>
      <c r="AA68" t="str">
        <f t="shared" si="35"/>
        <v>YES</v>
      </c>
      <c r="AB68" t="s">
        <v>4279</v>
      </c>
      <c r="AC68" t="str">
        <f t="shared" si="36"/>
        <v>Referral</v>
      </c>
      <c r="AD68">
        <v>635.90000000000009</v>
      </c>
      <c r="AE68" s="7">
        <v>635.90000000000009</v>
      </c>
      <c r="AF68" s="7">
        <f t="shared" si="37"/>
        <v>635.90000000000009</v>
      </c>
      <c r="AG68" t="str">
        <f>_xlfn.XLOOKUP(H68, 'Customer Data'!A68,'Customer Data'!B68)</f>
        <v>Customer_68</v>
      </c>
      <c r="AH68" t="str">
        <f>_xlfn.XLOOKUP(H68,'Customer Data'!A68,'Customer Data'!C68)</f>
        <v>Male</v>
      </c>
      <c r="AI68">
        <f>_xlfn.XLOOKUP(H68,'Customer Data'!A68,'Customer Data'!D68)</f>
        <v>53</v>
      </c>
      <c r="AJ68" t="str">
        <f>_xlfn.XLOOKUP(H68,'Customer Data'!A68,'Customer Data'!E68)</f>
        <v>Lagos</v>
      </c>
      <c r="AK68" t="str">
        <f>VLOOKUP(K68,'Product Category'!A:B,2,FALSE)</f>
        <v>Furniture</v>
      </c>
      <c r="AL68">
        <f>VLOOKUP(Z68,Coupons!A:B,2,FALSE)</f>
        <v>0.1</v>
      </c>
      <c r="AM68" s="7">
        <f t="shared" si="38"/>
        <v>63.590000000000011</v>
      </c>
      <c r="AN68" s="7">
        <f t="shared" si="39"/>
        <v>89.025999999999996</v>
      </c>
      <c r="AO68" s="7">
        <f t="shared" si="40"/>
        <v>445.13</v>
      </c>
      <c r="AP68" s="7">
        <f t="shared" si="41"/>
        <v>572.31000000000006</v>
      </c>
      <c r="AQ68" s="7">
        <f t="shared" si="42"/>
        <v>127.18000000000006</v>
      </c>
      <c r="AR68" s="12">
        <f t="shared" si="43"/>
        <v>1.2857142857142858</v>
      </c>
    </row>
    <row r="69" spans="1:44" x14ac:dyDescent="0.35">
      <c r="A69" t="s">
        <v>81</v>
      </c>
      <c r="B69">
        <f t="shared" si="22"/>
        <v>200067</v>
      </c>
      <c r="C69" s="2">
        <v>45635</v>
      </c>
      <c r="D69" s="4">
        <v>45635</v>
      </c>
      <c r="E69">
        <f t="shared" si="23"/>
        <v>2024</v>
      </c>
      <c r="F69" s="4" t="str">
        <f t="shared" si="24"/>
        <v>December</v>
      </c>
      <c r="G69" s="4" t="str">
        <f t="shared" si="25"/>
        <v>Monday</v>
      </c>
      <c r="H69" t="s">
        <v>1281</v>
      </c>
      <c r="I69">
        <f t="shared" si="26"/>
        <v>25587</v>
      </c>
      <c r="J69" t="s">
        <v>2407</v>
      </c>
      <c r="K69" t="str">
        <f t="shared" si="28"/>
        <v>Printer</v>
      </c>
      <c r="L69">
        <v>4</v>
      </c>
      <c r="M69">
        <v>12.1</v>
      </c>
      <c r="N69" s="7">
        <f t="shared" si="27"/>
        <v>12.1</v>
      </c>
      <c r="O69" t="s">
        <v>2473</v>
      </c>
      <c r="P69" t="str">
        <f t="shared" si="29"/>
        <v>440</v>
      </c>
      <c r="Q69" t="str">
        <f t="shared" si="30"/>
        <v>Main St</v>
      </c>
      <c r="R69" t="s">
        <v>3065</v>
      </c>
      <c r="S69" t="str">
        <f t="shared" si="31"/>
        <v>Debit Card</v>
      </c>
      <c r="T69" t="s">
        <v>3071</v>
      </c>
      <c r="U69" t="str">
        <f t="shared" si="32"/>
        <v>Cancelled</v>
      </c>
      <c r="V69" t="s">
        <v>3142</v>
      </c>
      <c r="W69" t="str">
        <f t="shared" si="33"/>
        <v>55105323</v>
      </c>
      <c r="X69">
        <v>8</v>
      </c>
      <c r="Z69" t="str">
        <f t="shared" si="34"/>
        <v>NO COUPON</v>
      </c>
      <c r="AA69" t="str">
        <f t="shared" si="35"/>
        <v>NO</v>
      </c>
      <c r="AB69" t="s">
        <v>4282</v>
      </c>
      <c r="AC69" t="str">
        <f t="shared" si="36"/>
        <v>Google</v>
      </c>
      <c r="AD69">
        <v>48.4</v>
      </c>
      <c r="AE69" s="7">
        <v>48.4</v>
      </c>
      <c r="AF69" s="7">
        <f t="shared" si="37"/>
        <v>48.4</v>
      </c>
      <c r="AG69" t="str">
        <f>_xlfn.XLOOKUP(H69, 'Customer Data'!A69,'Customer Data'!B69)</f>
        <v>Customer_69</v>
      </c>
      <c r="AH69" t="str">
        <f>_xlfn.XLOOKUP(H69,'Customer Data'!A69,'Customer Data'!C69)</f>
        <v>Female</v>
      </c>
      <c r="AI69">
        <f>_xlfn.XLOOKUP(H69,'Customer Data'!A69,'Customer Data'!D69)</f>
        <v>44</v>
      </c>
      <c r="AJ69" t="str">
        <f>_xlfn.XLOOKUP(H69,'Customer Data'!A69,'Customer Data'!E69)</f>
        <v>Port-Harcourt</v>
      </c>
      <c r="AK69" t="str">
        <f>VLOOKUP(K69,'Product Category'!A:B,2,FALSE)</f>
        <v>Electronics</v>
      </c>
      <c r="AL69">
        <f>VLOOKUP(Z69,Coupons!A:B,2,FALSE)</f>
        <v>0</v>
      </c>
      <c r="AM69" s="7">
        <f t="shared" si="38"/>
        <v>0</v>
      </c>
      <c r="AN69" s="7">
        <f t="shared" si="39"/>
        <v>8.4699999999999989</v>
      </c>
      <c r="AO69" s="7">
        <f t="shared" si="40"/>
        <v>33.879999999999995</v>
      </c>
      <c r="AP69" s="7">
        <f t="shared" si="41"/>
        <v>48.4</v>
      </c>
      <c r="AQ69" s="7">
        <f t="shared" si="42"/>
        <v>14.520000000000003</v>
      </c>
      <c r="AR69" s="12">
        <f t="shared" si="43"/>
        <v>1.4285714285714288</v>
      </c>
    </row>
    <row r="70" spans="1:44" x14ac:dyDescent="0.35">
      <c r="A70" t="s">
        <v>82</v>
      </c>
      <c r="B70">
        <f t="shared" si="22"/>
        <v>200068</v>
      </c>
      <c r="C70" s="2">
        <v>45271</v>
      </c>
      <c r="D70" s="4">
        <v>45271</v>
      </c>
      <c r="E70">
        <f t="shared" si="23"/>
        <v>2023</v>
      </c>
      <c r="F70" s="4" t="str">
        <f t="shared" si="24"/>
        <v>December</v>
      </c>
      <c r="G70" s="4" t="str">
        <f t="shared" si="25"/>
        <v>Monday</v>
      </c>
      <c r="H70" t="s">
        <v>1282</v>
      </c>
      <c r="I70">
        <f t="shared" si="26"/>
        <v>41598</v>
      </c>
      <c r="J70" t="s">
        <v>2406</v>
      </c>
      <c r="K70" t="str">
        <f t="shared" si="28"/>
        <v>Chair</v>
      </c>
      <c r="L70">
        <v>3</v>
      </c>
      <c r="M70">
        <v>490.92</v>
      </c>
      <c r="N70" s="7">
        <f t="shared" si="27"/>
        <v>490.92</v>
      </c>
      <c r="O70" t="s">
        <v>2435</v>
      </c>
      <c r="P70" t="str">
        <f t="shared" si="29"/>
        <v>709</v>
      </c>
      <c r="Q70" t="str">
        <f t="shared" si="30"/>
        <v>Main St</v>
      </c>
      <c r="R70" t="s">
        <v>3067</v>
      </c>
      <c r="S70" t="str">
        <f t="shared" si="31"/>
        <v>Credit Card</v>
      </c>
      <c r="T70" t="s">
        <v>3074</v>
      </c>
      <c r="U70" t="str">
        <f t="shared" si="32"/>
        <v>Pending</v>
      </c>
      <c r="V70" t="s">
        <v>3143</v>
      </c>
      <c r="W70" t="str">
        <f t="shared" si="33"/>
        <v>81665940</v>
      </c>
      <c r="X70">
        <v>5</v>
      </c>
      <c r="Y70" t="s">
        <v>4276</v>
      </c>
      <c r="Z70" t="str">
        <f t="shared" si="34"/>
        <v>FREESHIP</v>
      </c>
      <c r="AA70" t="str">
        <f t="shared" si="35"/>
        <v>YES</v>
      </c>
      <c r="AB70" t="s">
        <v>4280</v>
      </c>
      <c r="AC70" t="str">
        <f t="shared" si="36"/>
        <v>Email</v>
      </c>
      <c r="AD70">
        <v>1472.76</v>
      </c>
      <c r="AE70" s="7">
        <v>1472.76</v>
      </c>
      <c r="AF70" s="7">
        <f t="shared" si="37"/>
        <v>1472.76</v>
      </c>
      <c r="AG70" t="str">
        <f>_xlfn.XLOOKUP(H70, 'Customer Data'!A70,'Customer Data'!B70)</f>
        <v>Customer_70</v>
      </c>
      <c r="AH70" t="str">
        <f>_xlfn.XLOOKUP(H70,'Customer Data'!A70,'Customer Data'!C70)</f>
        <v>Male</v>
      </c>
      <c r="AI70">
        <f>_xlfn.XLOOKUP(H70,'Customer Data'!A70,'Customer Data'!D70)</f>
        <v>42</v>
      </c>
      <c r="AJ70" t="str">
        <f>_xlfn.XLOOKUP(H70,'Customer Data'!A70,'Customer Data'!E70)</f>
        <v>Abuja</v>
      </c>
      <c r="AK70" t="str">
        <f>VLOOKUP(K70,'Product Category'!A:B,2,FALSE)</f>
        <v>Furniture</v>
      </c>
      <c r="AL70">
        <f>VLOOKUP(Z70,Coupons!A:B,2,FALSE)</f>
        <v>0</v>
      </c>
      <c r="AM70" s="7">
        <f t="shared" si="38"/>
        <v>0</v>
      </c>
      <c r="AN70" s="7">
        <f t="shared" si="39"/>
        <v>343.64400000000001</v>
      </c>
      <c r="AO70" s="7">
        <f t="shared" si="40"/>
        <v>1030.932</v>
      </c>
      <c r="AP70" s="7">
        <f t="shared" si="41"/>
        <v>1472.76</v>
      </c>
      <c r="AQ70" s="7">
        <f t="shared" si="42"/>
        <v>441.82799999999997</v>
      </c>
      <c r="AR70" s="12">
        <f t="shared" si="43"/>
        <v>1.4285714285714286</v>
      </c>
    </row>
    <row r="71" spans="1:44" x14ac:dyDescent="0.35">
      <c r="A71" t="s">
        <v>83</v>
      </c>
      <c r="B71">
        <f t="shared" si="22"/>
        <v>200069</v>
      </c>
      <c r="C71" s="2">
        <v>45057</v>
      </c>
      <c r="D71" s="4">
        <v>45057</v>
      </c>
      <c r="E71">
        <f t="shared" si="23"/>
        <v>2023</v>
      </c>
      <c r="F71" s="4" t="str">
        <f t="shared" si="24"/>
        <v>May</v>
      </c>
      <c r="G71" s="4" t="str">
        <f t="shared" si="25"/>
        <v>Thursday</v>
      </c>
      <c r="H71" t="s">
        <v>1283</v>
      </c>
      <c r="I71">
        <f t="shared" si="26"/>
        <v>43338</v>
      </c>
      <c r="J71" t="s">
        <v>2403</v>
      </c>
      <c r="K71" t="str">
        <f t="shared" si="28"/>
        <v>Monitor</v>
      </c>
      <c r="L71">
        <v>3</v>
      </c>
      <c r="M71">
        <v>478.65</v>
      </c>
      <c r="N71" s="7">
        <f t="shared" si="27"/>
        <v>478.65</v>
      </c>
      <c r="O71" t="s">
        <v>2474</v>
      </c>
      <c r="P71" t="str">
        <f t="shared" si="29"/>
        <v>552</v>
      </c>
      <c r="Q71" t="str">
        <f t="shared" si="30"/>
        <v>Main St</v>
      </c>
      <c r="R71" t="s">
        <v>3066</v>
      </c>
      <c r="S71" t="str">
        <f t="shared" si="31"/>
        <v>Online</v>
      </c>
      <c r="T71" t="s">
        <v>3070</v>
      </c>
      <c r="U71" t="str">
        <f t="shared" si="32"/>
        <v>Shipped</v>
      </c>
      <c r="V71" t="s">
        <v>3144</v>
      </c>
      <c r="W71" t="str">
        <f t="shared" si="33"/>
        <v>35241775</v>
      </c>
      <c r="X71">
        <v>4</v>
      </c>
      <c r="Z71" t="str">
        <f t="shared" si="34"/>
        <v>NO COUPON</v>
      </c>
      <c r="AA71" t="str">
        <f t="shared" si="35"/>
        <v>NO</v>
      </c>
      <c r="AB71" t="s">
        <v>4279</v>
      </c>
      <c r="AC71" t="str">
        <f t="shared" si="36"/>
        <v>Referral</v>
      </c>
      <c r="AD71">
        <v>1435.95</v>
      </c>
      <c r="AE71" s="7">
        <v>1435.95</v>
      </c>
      <c r="AF71" s="7">
        <f t="shared" si="37"/>
        <v>1435.9499999999998</v>
      </c>
      <c r="AG71" t="str">
        <f>_xlfn.XLOOKUP(H71, 'Customer Data'!A71,'Customer Data'!B71)</f>
        <v>Customer_71</v>
      </c>
      <c r="AH71" t="str">
        <f>_xlfn.XLOOKUP(H71,'Customer Data'!A71,'Customer Data'!C71)</f>
        <v>Female</v>
      </c>
      <c r="AI71">
        <f>_xlfn.XLOOKUP(H71,'Customer Data'!A71,'Customer Data'!D71)</f>
        <v>32</v>
      </c>
      <c r="AJ71" t="str">
        <f>_xlfn.XLOOKUP(H71,'Customer Data'!A71,'Customer Data'!E71)</f>
        <v>Enugu</v>
      </c>
      <c r="AK71" t="str">
        <f>VLOOKUP(K71,'Product Category'!A:B,2,FALSE)</f>
        <v>Electronics</v>
      </c>
      <c r="AL71">
        <f>VLOOKUP(Z71,Coupons!A:B,2,FALSE)</f>
        <v>0</v>
      </c>
      <c r="AM71" s="7">
        <f t="shared" si="38"/>
        <v>0</v>
      </c>
      <c r="AN71" s="7">
        <f t="shared" si="39"/>
        <v>335.05499999999995</v>
      </c>
      <c r="AO71" s="7">
        <f t="shared" si="40"/>
        <v>1005.1649999999998</v>
      </c>
      <c r="AP71" s="7">
        <f t="shared" si="41"/>
        <v>1435.9499999999998</v>
      </c>
      <c r="AQ71" s="7">
        <f t="shared" si="42"/>
        <v>430.78499999999997</v>
      </c>
      <c r="AR71" s="12">
        <f t="shared" si="43"/>
        <v>1.4285714285714286</v>
      </c>
    </row>
    <row r="72" spans="1:44" x14ac:dyDescent="0.35">
      <c r="A72" t="s">
        <v>84</v>
      </c>
      <c r="B72">
        <f t="shared" si="22"/>
        <v>200070</v>
      </c>
      <c r="C72" s="2">
        <v>45072</v>
      </c>
      <c r="D72" s="4">
        <v>45072</v>
      </c>
      <c r="E72">
        <f t="shared" si="23"/>
        <v>2023</v>
      </c>
      <c r="F72" s="4" t="str">
        <f t="shared" si="24"/>
        <v>May</v>
      </c>
      <c r="G72" s="4" t="str">
        <f t="shared" si="25"/>
        <v>Friday</v>
      </c>
      <c r="H72" t="s">
        <v>1284</v>
      </c>
      <c r="I72">
        <f t="shared" si="26"/>
        <v>25123</v>
      </c>
      <c r="J72" t="s">
        <v>2409</v>
      </c>
      <c r="K72" t="str">
        <f t="shared" si="28"/>
        <v>Desk</v>
      </c>
      <c r="L72">
        <v>1</v>
      </c>
      <c r="M72">
        <v>629.21</v>
      </c>
      <c r="N72" s="7">
        <f t="shared" si="27"/>
        <v>629.21</v>
      </c>
      <c r="O72" t="s">
        <v>2475</v>
      </c>
      <c r="P72" t="str">
        <f t="shared" si="29"/>
        <v>384</v>
      </c>
      <c r="Q72" t="str">
        <f t="shared" si="30"/>
        <v>Main St</v>
      </c>
      <c r="R72" t="s">
        <v>3068</v>
      </c>
      <c r="S72" t="str">
        <f t="shared" si="31"/>
        <v>Gift Card</v>
      </c>
      <c r="T72" t="s">
        <v>3074</v>
      </c>
      <c r="U72" t="str">
        <f t="shared" si="32"/>
        <v>Pending</v>
      </c>
      <c r="V72" t="s">
        <v>3145</v>
      </c>
      <c r="W72" t="str">
        <f t="shared" si="33"/>
        <v>27812282</v>
      </c>
      <c r="X72">
        <v>2</v>
      </c>
      <c r="Y72" t="s">
        <v>4276</v>
      </c>
      <c r="Z72" t="str">
        <f t="shared" si="34"/>
        <v>FREESHIP</v>
      </c>
      <c r="AA72" t="str">
        <f t="shared" si="35"/>
        <v>YES</v>
      </c>
      <c r="AB72" t="s">
        <v>4278</v>
      </c>
      <c r="AC72" t="str">
        <f t="shared" si="36"/>
        <v>Instagram</v>
      </c>
      <c r="AD72">
        <v>629.21</v>
      </c>
      <c r="AE72" s="7">
        <v>629.21</v>
      </c>
      <c r="AF72" s="7">
        <f t="shared" si="37"/>
        <v>629.21</v>
      </c>
      <c r="AG72" t="str">
        <f>_xlfn.XLOOKUP(H72, 'Customer Data'!A72,'Customer Data'!B72)</f>
        <v>Customer_72</v>
      </c>
      <c r="AH72" t="str">
        <f>_xlfn.XLOOKUP(H72,'Customer Data'!A72,'Customer Data'!C72)</f>
        <v>Male</v>
      </c>
      <c r="AI72">
        <f>_xlfn.XLOOKUP(H72,'Customer Data'!A72,'Customer Data'!D72)</f>
        <v>20</v>
      </c>
      <c r="AJ72" t="str">
        <f>_xlfn.XLOOKUP(H72,'Customer Data'!A72,'Customer Data'!E72)</f>
        <v>Enugu</v>
      </c>
      <c r="AK72" t="str">
        <f>VLOOKUP(K72,'Product Category'!A:B,2,FALSE)</f>
        <v>Furniture</v>
      </c>
      <c r="AL72">
        <f>VLOOKUP(Z72,Coupons!A:B,2,FALSE)</f>
        <v>0</v>
      </c>
      <c r="AM72" s="7">
        <f t="shared" si="38"/>
        <v>0</v>
      </c>
      <c r="AN72" s="7">
        <f t="shared" si="39"/>
        <v>440.447</v>
      </c>
      <c r="AO72" s="7">
        <f t="shared" si="40"/>
        <v>440.447</v>
      </c>
      <c r="AP72" s="7">
        <f t="shared" si="41"/>
        <v>629.21</v>
      </c>
      <c r="AQ72" s="7">
        <f t="shared" si="42"/>
        <v>188.76300000000003</v>
      </c>
      <c r="AR72" s="12">
        <f t="shared" si="43"/>
        <v>1.4285714285714286</v>
      </c>
    </row>
    <row r="73" spans="1:44" x14ac:dyDescent="0.35">
      <c r="A73" t="s">
        <v>85</v>
      </c>
      <c r="B73">
        <f t="shared" si="22"/>
        <v>200071</v>
      </c>
      <c r="C73" s="2">
        <v>45818</v>
      </c>
      <c r="D73" s="4">
        <v>45818</v>
      </c>
      <c r="E73">
        <f t="shared" si="23"/>
        <v>2025</v>
      </c>
      <c r="F73" s="4" t="str">
        <f t="shared" si="24"/>
        <v>June</v>
      </c>
      <c r="G73" s="4" t="str">
        <f t="shared" si="25"/>
        <v>Tuesday</v>
      </c>
      <c r="H73" t="s">
        <v>1285</v>
      </c>
      <c r="I73">
        <f t="shared" si="26"/>
        <v>37454</v>
      </c>
      <c r="J73" t="s">
        <v>2403</v>
      </c>
      <c r="K73" t="str">
        <f t="shared" si="28"/>
        <v>Monitor</v>
      </c>
      <c r="L73">
        <v>3</v>
      </c>
      <c r="M73">
        <v>434.45</v>
      </c>
      <c r="N73" s="7">
        <f t="shared" si="27"/>
        <v>434.45</v>
      </c>
      <c r="O73" t="s">
        <v>2476</v>
      </c>
      <c r="P73" t="str">
        <f t="shared" si="29"/>
        <v>923</v>
      </c>
      <c r="Q73" t="str">
        <f t="shared" si="30"/>
        <v>Main St</v>
      </c>
      <c r="R73" t="s">
        <v>3067</v>
      </c>
      <c r="S73" t="str">
        <f t="shared" si="31"/>
        <v>Credit Card</v>
      </c>
      <c r="T73" t="s">
        <v>3074</v>
      </c>
      <c r="U73" t="str">
        <f t="shared" si="32"/>
        <v>Pending</v>
      </c>
      <c r="V73" t="s">
        <v>3146</v>
      </c>
      <c r="W73" t="str">
        <f t="shared" si="33"/>
        <v>28252730</v>
      </c>
      <c r="X73">
        <v>4</v>
      </c>
      <c r="Z73" t="str">
        <f t="shared" si="34"/>
        <v>NO COUPON</v>
      </c>
      <c r="AA73" t="str">
        <f t="shared" si="35"/>
        <v>NO</v>
      </c>
      <c r="AB73" t="s">
        <v>4279</v>
      </c>
      <c r="AC73" t="str">
        <f t="shared" si="36"/>
        <v>Referral</v>
      </c>
      <c r="AD73">
        <v>1303.3499999999999</v>
      </c>
      <c r="AE73" s="7">
        <v>1303.3499999999999</v>
      </c>
      <c r="AF73" s="7">
        <f t="shared" si="37"/>
        <v>1303.3499999999999</v>
      </c>
      <c r="AG73" t="str">
        <f>_xlfn.XLOOKUP(H73, 'Customer Data'!A73,'Customer Data'!B73)</f>
        <v>Customer_73</v>
      </c>
      <c r="AH73" t="str">
        <f>_xlfn.XLOOKUP(H73,'Customer Data'!A73,'Customer Data'!C73)</f>
        <v>Female</v>
      </c>
      <c r="AI73">
        <f>_xlfn.XLOOKUP(H73,'Customer Data'!A73,'Customer Data'!D73)</f>
        <v>34</v>
      </c>
      <c r="AJ73" t="str">
        <f>_xlfn.XLOOKUP(H73,'Customer Data'!A73,'Customer Data'!E73)</f>
        <v>Lagos</v>
      </c>
      <c r="AK73" t="str">
        <f>VLOOKUP(K73,'Product Category'!A:B,2,FALSE)</f>
        <v>Electronics</v>
      </c>
      <c r="AL73">
        <f>VLOOKUP(Z73,Coupons!A:B,2,FALSE)</f>
        <v>0</v>
      </c>
      <c r="AM73" s="7">
        <f t="shared" si="38"/>
        <v>0</v>
      </c>
      <c r="AN73" s="7">
        <f t="shared" si="39"/>
        <v>304.11499999999995</v>
      </c>
      <c r="AO73" s="7">
        <f t="shared" si="40"/>
        <v>912.3449999999998</v>
      </c>
      <c r="AP73" s="7">
        <f t="shared" si="41"/>
        <v>1303.3499999999999</v>
      </c>
      <c r="AQ73" s="7">
        <f t="shared" si="42"/>
        <v>391.00500000000011</v>
      </c>
      <c r="AR73" s="12">
        <f t="shared" si="43"/>
        <v>1.4285714285714288</v>
      </c>
    </row>
    <row r="74" spans="1:44" x14ac:dyDescent="0.35">
      <c r="A74" t="s">
        <v>86</v>
      </c>
      <c r="B74">
        <f t="shared" si="22"/>
        <v>200072</v>
      </c>
      <c r="C74" s="2">
        <v>45648</v>
      </c>
      <c r="D74" s="4">
        <v>45648</v>
      </c>
      <c r="E74">
        <f t="shared" si="23"/>
        <v>2024</v>
      </c>
      <c r="F74" s="4" t="str">
        <f t="shared" si="24"/>
        <v>December</v>
      </c>
      <c r="G74" s="4" t="str">
        <f t="shared" si="25"/>
        <v>Sunday</v>
      </c>
      <c r="H74" t="s">
        <v>1286</v>
      </c>
      <c r="I74">
        <f t="shared" si="26"/>
        <v>19451</v>
      </c>
      <c r="J74" t="s">
        <v>2405</v>
      </c>
      <c r="K74" t="str">
        <f t="shared" si="28"/>
        <v>Tablet</v>
      </c>
      <c r="L74">
        <v>4</v>
      </c>
      <c r="M74">
        <v>589.44000000000005</v>
      </c>
      <c r="N74" s="7">
        <f t="shared" si="27"/>
        <v>589.44000000000005</v>
      </c>
      <c r="O74" t="s">
        <v>2425</v>
      </c>
      <c r="P74" t="str">
        <f t="shared" si="29"/>
        <v>942</v>
      </c>
      <c r="Q74" t="str">
        <f t="shared" si="30"/>
        <v>Main St</v>
      </c>
      <c r="R74" t="s">
        <v>3068</v>
      </c>
      <c r="S74" t="str">
        <f t="shared" si="31"/>
        <v>Gift Card</v>
      </c>
      <c r="T74" t="s">
        <v>3072</v>
      </c>
      <c r="U74" t="str">
        <f t="shared" si="32"/>
        <v>Returned</v>
      </c>
      <c r="V74" t="s">
        <v>3147</v>
      </c>
      <c r="W74" t="str">
        <f t="shared" si="33"/>
        <v>87787793</v>
      </c>
      <c r="X74">
        <v>5</v>
      </c>
      <c r="Z74" t="str">
        <f t="shared" si="34"/>
        <v>NO COUPON</v>
      </c>
      <c r="AA74" t="str">
        <f t="shared" si="35"/>
        <v>NO</v>
      </c>
      <c r="AB74" t="s">
        <v>4281</v>
      </c>
      <c r="AC74" t="str">
        <f t="shared" si="36"/>
        <v>Facebook</v>
      </c>
      <c r="AD74">
        <v>2357.7600000000002</v>
      </c>
      <c r="AE74" s="7">
        <v>2357.7600000000002</v>
      </c>
      <c r="AF74" s="7">
        <f t="shared" si="37"/>
        <v>2357.7600000000002</v>
      </c>
      <c r="AG74" t="str">
        <f>_xlfn.XLOOKUP(H74, 'Customer Data'!A74,'Customer Data'!B74)</f>
        <v>Customer_74</v>
      </c>
      <c r="AH74" t="str">
        <f>_xlfn.XLOOKUP(H74,'Customer Data'!A74,'Customer Data'!C74)</f>
        <v>Male</v>
      </c>
      <c r="AI74">
        <f>_xlfn.XLOOKUP(H74,'Customer Data'!A74,'Customer Data'!D74)</f>
        <v>50</v>
      </c>
      <c r="AJ74" t="str">
        <f>_xlfn.XLOOKUP(H74,'Customer Data'!A74,'Customer Data'!E74)</f>
        <v>Kano</v>
      </c>
      <c r="AK74" t="str">
        <f>VLOOKUP(K74,'Product Category'!A:B,2,FALSE)</f>
        <v>Electronics</v>
      </c>
      <c r="AL74">
        <f>VLOOKUP(Z74,Coupons!A:B,2,FALSE)</f>
        <v>0</v>
      </c>
      <c r="AM74" s="7">
        <f t="shared" si="38"/>
        <v>0</v>
      </c>
      <c r="AN74" s="7">
        <f t="shared" si="39"/>
        <v>412.608</v>
      </c>
      <c r="AO74" s="7">
        <f t="shared" si="40"/>
        <v>1650.432</v>
      </c>
      <c r="AP74" s="7">
        <f t="shared" si="41"/>
        <v>2357.7600000000002</v>
      </c>
      <c r="AQ74" s="7">
        <f t="shared" si="42"/>
        <v>707.3280000000002</v>
      </c>
      <c r="AR74" s="12">
        <f t="shared" si="43"/>
        <v>1.4285714285714286</v>
      </c>
    </row>
    <row r="75" spans="1:44" x14ac:dyDescent="0.35">
      <c r="A75" t="s">
        <v>87</v>
      </c>
      <c r="B75">
        <f t="shared" si="22"/>
        <v>200073</v>
      </c>
      <c r="C75" s="2">
        <v>45049</v>
      </c>
      <c r="D75" s="4">
        <v>45049</v>
      </c>
      <c r="E75">
        <f t="shared" si="23"/>
        <v>2023</v>
      </c>
      <c r="F75" s="4" t="str">
        <f t="shared" si="24"/>
        <v>May</v>
      </c>
      <c r="G75" s="4" t="str">
        <f t="shared" si="25"/>
        <v>Wednesday</v>
      </c>
      <c r="H75" t="s">
        <v>1287</v>
      </c>
      <c r="I75">
        <f t="shared" si="26"/>
        <v>17269</v>
      </c>
      <c r="J75" t="s">
        <v>2403</v>
      </c>
      <c r="K75" t="str">
        <f t="shared" si="28"/>
        <v>Monitor</v>
      </c>
      <c r="L75">
        <v>4</v>
      </c>
      <c r="M75">
        <v>433.45</v>
      </c>
      <c r="N75" s="7">
        <f t="shared" si="27"/>
        <v>433.45</v>
      </c>
      <c r="O75" t="s">
        <v>2477</v>
      </c>
      <c r="P75" t="str">
        <f t="shared" si="29"/>
        <v>129</v>
      </c>
      <c r="Q75" t="str">
        <f t="shared" si="30"/>
        <v>Main St</v>
      </c>
      <c r="R75" t="s">
        <v>3068</v>
      </c>
      <c r="S75" t="str">
        <f t="shared" si="31"/>
        <v>Gift Card</v>
      </c>
      <c r="T75" t="s">
        <v>3071</v>
      </c>
      <c r="U75" t="str">
        <f t="shared" si="32"/>
        <v>Cancelled</v>
      </c>
      <c r="V75" t="s">
        <v>3148</v>
      </c>
      <c r="W75" t="str">
        <f t="shared" si="33"/>
        <v>79608389</v>
      </c>
      <c r="X75">
        <v>4</v>
      </c>
      <c r="Z75" t="str">
        <f t="shared" si="34"/>
        <v>NO COUPON</v>
      </c>
      <c r="AA75" t="str">
        <f t="shared" si="35"/>
        <v>NO</v>
      </c>
      <c r="AB75" t="s">
        <v>4281</v>
      </c>
      <c r="AC75" t="str">
        <f t="shared" si="36"/>
        <v>Facebook</v>
      </c>
      <c r="AD75">
        <v>1733.8</v>
      </c>
      <c r="AE75" s="7">
        <v>1733.8</v>
      </c>
      <c r="AF75" s="7">
        <f t="shared" si="37"/>
        <v>1733.8</v>
      </c>
      <c r="AG75" t="str">
        <f>_xlfn.XLOOKUP(H75, 'Customer Data'!A75,'Customer Data'!B75)</f>
        <v>Customer_75</v>
      </c>
      <c r="AH75" t="str">
        <f>_xlfn.XLOOKUP(H75,'Customer Data'!A75,'Customer Data'!C75)</f>
        <v>Male</v>
      </c>
      <c r="AI75">
        <f>_xlfn.XLOOKUP(H75,'Customer Data'!A75,'Customer Data'!D75)</f>
        <v>38</v>
      </c>
      <c r="AJ75" t="str">
        <f>_xlfn.XLOOKUP(H75,'Customer Data'!A75,'Customer Data'!E75)</f>
        <v>Lagos</v>
      </c>
      <c r="AK75" t="str">
        <f>VLOOKUP(K75,'Product Category'!A:B,2,FALSE)</f>
        <v>Electronics</v>
      </c>
      <c r="AL75">
        <f>VLOOKUP(Z75,Coupons!A:B,2,FALSE)</f>
        <v>0</v>
      </c>
      <c r="AM75" s="7">
        <f t="shared" si="38"/>
        <v>0</v>
      </c>
      <c r="AN75" s="7">
        <f t="shared" si="39"/>
        <v>303.41499999999996</v>
      </c>
      <c r="AO75" s="7">
        <f t="shared" si="40"/>
        <v>1213.6599999999999</v>
      </c>
      <c r="AP75" s="7">
        <f t="shared" si="41"/>
        <v>1733.8</v>
      </c>
      <c r="AQ75" s="7">
        <f t="shared" si="42"/>
        <v>520.1400000000001</v>
      </c>
      <c r="AR75" s="12">
        <f t="shared" si="43"/>
        <v>1.4285714285714286</v>
      </c>
    </row>
    <row r="76" spans="1:44" x14ac:dyDescent="0.35">
      <c r="A76" t="s">
        <v>88</v>
      </c>
      <c r="B76">
        <f t="shared" si="22"/>
        <v>200074</v>
      </c>
      <c r="C76" s="2">
        <v>45101</v>
      </c>
      <c r="D76" s="4">
        <v>45101</v>
      </c>
      <c r="E76">
        <f t="shared" si="23"/>
        <v>2023</v>
      </c>
      <c r="F76" s="4" t="str">
        <f t="shared" si="24"/>
        <v>June</v>
      </c>
      <c r="G76" s="4" t="str">
        <f t="shared" si="25"/>
        <v>Saturday</v>
      </c>
      <c r="H76" t="s">
        <v>1288</v>
      </c>
      <c r="I76">
        <f t="shared" si="26"/>
        <v>25382</v>
      </c>
      <c r="J76" t="s">
        <v>2404</v>
      </c>
      <c r="K76" t="str">
        <f t="shared" si="28"/>
        <v>Phone</v>
      </c>
      <c r="L76">
        <v>5</v>
      </c>
      <c r="M76">
        <v>90.87</v>
      </c>
      <c r="N76" s="7">
        <f t="shared" si="27"/>
        <v>90.87</v>
      </c>
      <c r="O76" t="s">
        <v>2478</v>
      </c>
      <c r="P76" t="str">
        <f t="shared" si="29"/>
        <v>622</v>
      </c>
      <c r="Q76" t="str">
        <f t="shared" si="30"/>
        <v>Main St</v>
      </c>
      <c r="R76" t="s">
        <v>3069</v>
      </c>
      <c r="S76" t="str">
        <f t="shared" si="31"/>
        <v>Cash</v>
      </c>
      <c r="T76" t="s">
        <v>3074</v>
      </c>
      <c r="U76" t="str">
        <f t="shared" si="32"/>
        <v>Pending</v>
      </c>
      <c r="V76" t="s">
        <v>3149</v>
      </c>
      <c r="W76" t="str">
        <f t="shared" si="33"/>
        <v>64691287</v>
      </c>
      <c r="X76">
        <v>5</v>
      </c>
      <c r="Z76" t="str">
        <f t="shared" si="34"/>
        <v>NO COUPON</v>
      </c>
      <c r="AA76" t="str">
        <f t="shared" si="35"/>
        <v>NO</v>
      </c>
      <c r="AB76" t="s">
        <v>4278</v>
      </c>
      <c r="AC76" t="str">
        <f t="shared" si="36"/>
        <v>Instagram</v>
      </c>
      <c r="AD76">
        <v>454.35</v>
      </c>
      <c r="AE76" s="7">
        <v>454.35</v>
      </c>
      <c r="AF76" s="7">
        <f t="shared" si="37"/>
        <v>454.35</v>
      </c>
      <c r="AG76" t="str">
        <f>_xlfn.XLOOKUP(H76, 'Customer Data'!A76,'Customer Data'!B76)</f>
        <v>Customer_76</v>
      </c>
      <c r="AH76" t="str">
        <f>_xlfn.XLOOKUP(H76,'Customer Data'!A76,'Customer Data'!C76)</f>
        <v>Male</v>
      </c>
      <c r="AI76">
        <f>_xlfn.XLOOKUP(H76,'Customer Data'!A76,'Customer Data'!D76)</f>
        <v>32</v>
      </c>
      <c r="AJ76" t="str">
        <f>_xlfn.XLOOKUP(H76,'Customer Data'!A76,'Customer Data'!E76)</f>
        <v>Abuja</v>
      </c>
      <c r="AK76" t="str">
        <f>VLOOKUP(K76,'Product Category'!A:B,2,FALSE)</f>
        <v>Electronics</v>
      </c>
      <c r="AL76">
        <f>VLOOKUP(Z76,Coupons!A:B,2,FALSE)</f>
        <v>0</v>
      </c>
      <c r="AM76" s="7">
        <f t="shared" si="38"/>
        <v>0</v>
      </c>
      <c r="AN76" s="7">
        <f t="shared" si="39"/>
        <v>63.609000000000002</v>
      </c>
      <c r="AO76" s="7">
        <f t="shared" si="40"/>
        <v>318.04500000000002</v>
      </c>
      <c r="AP76" s="7">
        <f t="shared" si="41"/>
        <v>454.35</v>
      </c>
      <c r="AQ76" s="7">
        <f t="shared" si="42"/>
        <v>136.30500000000001</v>
      </c>
      <c r="AR76" s="12">
        <f t="shared" si="43"/>
        <v>1.4285714285714286</v>
      </c>
    </row>
    <row r="77" spans="1:44" x14ac:dyDescent="0.35">
      <c r="A77" t="s">
        <v>89</v>
      </c>
      <c r="B77">
        <f t="shared" si="22"/>
        <v>200075</v>
      </c>
      <c r="C77" s="2">
        <v>45195</v>
      </c>
      <c r="D77" s="4">
        <v>45195</v>
      </c>
      <c r="E77">
        <f t="shared" si="23"/>
        <v>2023</v>
      </c>
      <c r="F77" s="4" t="str">
        <f t="shared" si="24"/>
        <v>September</v>
      </c>
      <c r="G77" s="4" t="str">
        <f t="shared" si="25"/>
        <v>Tuesday</v>
      </c>
      <c r="H77" t="s">
        <v>1289</v>
      </c>
      <c r="I77">
        <f t="shared" si="26"/>
        <v>80651</v>
      </c>
      <c r="J77" t="s">
        <v>2405</v>
      </c>
      <c r="K77" t="str">
        <f t="shared" si="28"/>
        <v>Tablet</v>
      </c>
      <c r="L77">
        <v>3</v>
      </c>
      <c r="M77">
        <v>398.17</v>
      </c>
      <c r="N77" s="7">
        <f t="shared" si="27"/>
        <v>398.17</v>
      </c>
      <c r="O77" t="s">
        <v>2479</v>
      </c>
      <c r="P77" t="str">
        <f t="shared" si="29"/>
        <v>917</v>
      </c>
      <c r="Q77" t="str">
        <f t="shared" si="30"/>
        <v>Main St</v>
      </c>
      <c r="R77" t="s">
        <v>3065</v>
      </c>
      <c r="S77" t="str">
        <f t="shared" si="31"/>
        <v>Debit Card</v>
      </c>
      <c r="T77" t="s">
        <v>3073</v>
      </c>
      <c r="U77" t="str">
        <f t="shared" si="32"/>
        <v>Delivered</v>
      </c>
      <c r="V77" t="s">
        <v>3150</v>
      </c>
      <c r="W77" t="str">
        <f t="shared" si="33"/>
        <v>14846720</v>
      </c>
      <c r="X77">
        <v>5</v>
      </c>
      <c r="Y77" t="s">
        <v>4275</v>
      </c>
      <c r="Z77" t="str">
        <f t="shared" si="34"/>
        <v>SAVE10</v>
      </c>
      <c r="AA77" t="str">
        <f t="shared" si="35"/>
        <v>YES</v>
      </c>
      <c r="AB77" t="s">
        <v>4280</v>
      </c>
      <c r="AC77" t="str">
        <f t="shared" si="36"/>
        <v>Email</v>
      </c>
      <c r="AD77">
        <v>1194.51</v>
      </c>
      <c r="AE77" s="7">
        <v>1194.51</v>
      </c>
      <c r="AF77" s="7">
        <f t="shared" si="37"/>
        <v>1194.51</v>
      </c>
      <c r="AG77" t="str">
        <f>_xlfn.XLOOKUP(H77, 'Customer Data'!A77,'Customer Data'!B77)</f>
        <v>Customer_77</v>
      </c>
      <c r="AH77" t="str">
        <f>_xlfn.XLOOKUP(H77,'Customer Data'!A77,'Customer Data'!C77)</f>
        <v>Female</v>
      </c>
      <c r="AI77">
        <f>_xlfn.XLOOKUP(H77,'Customer Data'!A77,'Customer Data'!D77)</f>
        <v>53</v>
      </c>
      <c r="AJ77" t="str">
        <f>_xlfn.XLOOKUP(H77,'Customer Data'!A77,'Customer Data'!E77)</f>
        <v>Lagos</v>
      </c>
      <c r="AK77" t="str">
        <f>VLOOKUP(K77,'Product Category'!A:B,2,FALSE)</f>
        <v>Electronics</v>
      </c>
      <c r="AL77">
        <f>VLOOKUP(Z77,Coupons!A:B,2,FALSE)</f>
        <v>0.1</v>
      </c>
      <c r="AM77" s="7">
        <f t="shared" si="38"/>
        <v>119.45100000000001</v>
      </c>
      <c r="AN77" s="7">
        <f t="shared" si="39"/>
        <v>278.71899999999999</v>
      </c>
      <c r="AO77" s="7">
        <f t="shared" si="40"/>
        <v>836.15699999999993</v>
      </c>
      <c r="AP77" s="7">
        <f t="shared" si="41"/>
        <v>1075.059</v>
      </c>
      <c r="AQ77" s="7">
        <f t="shared" si="42"/>
        <v>238.90200000000004</v>
      </c>
      <c r="AR77" s="12">
        <f t="shared" si="43"/>
        <v>1.2857142857142858</v>
      </c>
    </row>
    <row r="78" spans="1:44" x14ac:dyDescent="0.35">
      <c r="A78" t="s">
        <v>90</v>
      </c>
      <c r="B78">
        <f t="shared" si="22"/>
        <v>200076</v>
      </c>
      <c r="C78" s="2">
        <v>45382</v>
      </c>
      <c r="D78" s="4">
        <v>45382</v>
      </c>
      <c r="E78">
        <f t="shared" si="23"/>
        <v>2024</v>
      </c>
      <c r="F78" s="4" t="str">
        <f t="shared" si="24"/>
        <v>March</v>
      </c>
      <c r="G78" s="4" t="str">
        <f t="shared" si="25"/>
        <v>Sunday</v>
      </c>
      <c r="H78" t="s">
        <v>1290</v>
      </c>
      <c r="I78">
        <f t="shared" si="26"/>
        <v>58638</v>
      </c>
      <c r="J78" t="s">
        <v>2408</v>
      </c>
      <c r="K78" t="str">
        <f t="shared" si="28"/>
        <v>Laptop</v>
      </c>
      <c r="L78">
        <v>4</v>
      </c>
      <c r="M78">
        <v>382.88</v>
      </c>
      <c r="N78" s="7">
        <f t="shared" si="27"/>
        <v>382.88</v>
      </c>
      <c r="O78" t="s">
        <v>2480</v>
      </c>
      <c r="P78" t="str">
        <f t="shared" si="29"/>
        <v>239</v>
      </c>
      <c r="Q78" t="str">
        <f t="shared" si="30"/>
        <v>Main St</v>
      </c>
      <c r="R78" t="s">
        <v>3069</v>
      </c>
      <c r="S78" t="str">
        <f t="shared" si="31"/>
        <v>Cash</v>
      </c>
      <c r="T78" t="s">
        <v>3071</v>
      </c>
      <c r="U78" t="str">
        <f t="shared" si="32"/>
        <v>Cancelled</v>
      </c>
      <c r="V78" t="s">
        <v>3151</v>
      </c>
      <c r="W78" t="str">
        <f t="shared" si="33"/>
        <v>38224871</v>
      </c>
      <c r="X78">
        <v>6</v>
      </c>
      <c r="Y78" t="s">
        <v>4277</v>
      </c>
      <c r="Z78" t="str">
        <f t="shared" si="34"/>
        <v>WINTER15</v>
      </c>
      <c r="AA78" t="str">
        <f t="shared" si="35"/>
        <v>YES</v>
      </c>
      <c r="AB78" t="s">
        <v>4280</v>
      </c>
      <c r="AC78" t="str">
        <f t="shared" si="36"/>
        <v>Email</v>
      </c>
      <c r="AD78">
        <v>1531.52</v>
      </c>
      <c r="AE78" s="7">
        <v>1531.52</v>
      </c>
      <c r="AF78" s="7">
        <f t="shared" si="37"/>
        <v>1531.52</v>
      </c>
      <c r="AG78" t="str">
        <f>_xlfn.XLOOKUP(H78, 'Customer Data'!A78,'Customer Data'!B78)</f>
        <v>Customer_78</v>
      </c>
      <c r="AH78" t="str">
        <f>_xlfn.XLOOKUP(H78,'Customer Data'!A78,'Customer Data'!C78)</f>
        <v>Female</v>
      </c>
      <c r="AI78">
        <f>_xlfn.XLOOKUP(H78,'Customer Data'!A78,'Customer Data'!D78)</f>
        <v>28</v>
      </c>
      <c r="AJ78" t="str">
        <f>_xlfn.XLOOKUP(H78,'Customer Data'!A78,'Customer Data'!E78)</f>
        <v>Lagos</v>
      </c>
      <c r="AK78" t="str">
        <f>VLOOKUP(K78,'Product Category'!A:B,2,FALSE)</f>
        <v>Electronics</v>
      </c>
      <c r="AL78">
        <f>VLOOKUP(Z78,Coupons!A:B,2,FALSE)</f>
        <v>0.15</v>
      </c>
      <c r="AM78" s="7">
        <f t="shared" si="38"/>
        <v>229.72799999999998</v>
      </c>
      <c r="AN78" s="7">
        <f t="shared" si="39"/>
        <v>268.01599999999996</v>
      </c>
      <c r="AO78" s="7">
        <f t="shared" si="40"/>
        <v>1072.0639999999999</v>
      </c>
      <c r="AP78" s="7">
        <f t="shared" si="41"/>
        <v>1301.7919999999999</v>
      </c>
      <c r="AQ78" s="7">
        <f t="shared" si="42"/>
        <v>229.72800000000007</v>
      </c>
      <c r="AR78" s="12">
        <f t="shared" si="43"/>
        <v>1.2142857142857144</v>
      </c>
    </row>
    <row r="79" spans="1:44" x14ac:dyDescent="0.35">
      <c r="A79" t="s">
        <v>91</v>
      </c>
      <c r="B79">
        <f t="shared" si="22"/>
        <v>200077</v>
      </c>
      <c r="C79" s="2">
        <v>45436</v>
      </c>
      <c r="D79" s="4">
        <v>45436</v>
      </c>
      <c r="E79">
        <f t="shared" si="23"/>
        <v>2024</v>
      </c>
      <c r="F79" s="4" t="str">
        <f t="shared" si="24"/>
        <v>May</v>
      </c>
      <c r="G79" s="4" t="str">
        <f t="shared" si="25"/>
        <v>Friday</v>
      </c>
      <c r="H79" t="s">
        <v>1291</v>
      </c>
      <c r="I79">
        <f t="shared" si="26"/>
        <v>50121</v>
      </c>
      <c r="J79" t="s">
        <v>2404</v>
      </c>
      <c r="K79" t="str">
        <f t="shared" si="28"/>
        <v>Phone</v>
      </c>
      <c r="L79">
        <v>1</v>
      </c>
      <c r="M79">
        <v>583.17999999999995</v>
      </c>
      <c r="N79" s="7">
        <f t="shared" si="27"/>
        <v>583.17999999999995</v>
      </c>
      <c r="O79" t="s">
        <v>2481</v>
      </c>
      <c r="P79" t="str">
        <f t="shared" si="29"/>
        <v>348</v>
      </c>
      <c r="Q79" t="str">
        <f t="shared" si="30"/>
        <v>Main St</v>
      </c>
      <c r="R79" t="s">
        <v>3067</v>
      </c>
      <c r="S79" t="str">
        <f t="shared" si="31"/>
        <v>Credit Card</v>
      </c>
      <c r="T79" t="s">
        <v>3072</v>
      </c>
      <c r="U79" t="str">
        <f t="shared" si="32"/>
        <v>Returned</v>
      </c>
      <c r="V79" t="s">
        <v>3152</v>
      </c>
      <c r="W79" t="str">
        <f t="shared" si="33"/>
        <v>79810059</v>
      </c>
      <c r="X79">
        <v>5</v>
      </c>
      <c r="Z79" t="str">
        <f t="shared" si="34"/>
        <v>NO COUPON</v>
      </c>
      <c r="AA79" t="str">
        <f t="shared" si="35"/>
        <v>NO</v>
      </c>
      <c r="AB79" t="s">
        <v>4282</v>
      </c>
      <c r="AC79" t="str">
        <f t="shared" si="36"/>
        <v>Google</v>
      </c>
      <c r="AD79">
        <v>583.17999999999995</v>
      </c>
      <c r="AE79" s="7">
        <v>583.17999999999995</v>
      </c>
      <c r="AF79" s="7">
        <f t="shared" si="37"/>
        <v>583.17999999999995</v>
      </c>
      <c r="AG79" t="str">
        <f>_xlfn.XLOOKUP(H79, 'Customer Data'!A79,'Customer Data'!B79)</f>
        <v>Customer_79</v>
      </c>
      <c r="AH79" t="str">
        <f>_xlfn.XLOOKUP(H79,'Customer Data'!A79,'Customer Data'!C79)</f>
        <v>Female</v>
      </c>
      <c r="AI79">
        <f>_xlfn.XLOOKUP(H79,'Customer Data'!A79,'Customer Data'!D79)</f>
        <v>20</v>
      </c>
      <c r="AJ79" t="str">
        <f>_xlfn.XLOOKUP(H79,'Customer Data'!A79,'Customer Data'!E79)</f>
        <v>Enugu</v>
      </c>
      <c r="AK79" t="str">
        <f>VLOOKUP(K79,'Product Category'!A:B,2,FALSE)</f>
        <v>Electronics</v>
      </c>
      <c r="AL79">
        <f>VLOOKUP(Z79,Coupons!A:B,2,FALSE)</f>
        <v>0</v>
      </c>
      <c r="AM79" s="7">
        <f t="shared" si="38"/>
        <v>0</v>
      </c>
      <c r="AN79" s="7">
        <f t="shared" si="39"/>
        <v>408.22599999999994</v>
      </c>
      <c r="AO79" s="7">
        <f t="shared" si="40"/>
        <v>408.22599999999994</v>
      </c>
      <c r="AP79" s="7">
        <f t="shared" si="41"/>
        <v>583.17999999999995</v>
      </c>
      <c r="AQ79" s="7">
        <f t="shared" si="42"/>
        <v>174.95400000000001</v>
      </c>
      <c r="AR79" s="12">
        <f t="shared" si="43"/>
        <v>1.4285714285714286</v>
      </c>
    </row>
    <row r="80" spans="1:44" x14ac:dyDescent="0.35">
      <c r="A80" t="s">
        <v>92</v>
      </c>
      <c r="B80">
        <f t="shared" si="22"/>
        <v>200078</v>
      </c>
      <c r="C80" s="2">
        <v>45510</v>
      </c>
      <c r="D80" s="4">
        <v>45510</v>
      </c>
      <c r="E80">
        <f t="shared" si="23"/>
        <v>2024</v>
      </c>
      <c r="F80" s="4" t="str">
        <f t="shared" si="24"/>
        <v>August</v>
      </c>
      <c r="G80" s="4" t="str">
        <f t="shared" si="25"/>
        <v>Tuesday</v>
      </c>
      <c r="H80" t="s">
        <v>1292</v>
      </c>
      <c r="I80">
        <f t="shared" si="26"/>
        <v>32029</v>
      </c>
      <c r="J80" t="s">
        <v>2407</v>
      </c>
      <c r="K80" t="str">
        <f t="shared" si="28"/>
        <v>Printer</v>
      </c>
      <c r="L80">
        <v>4</v>
      </c>
      <c r="M80">
        <v>175.36</v>
      </c>
      <c r="N80" s="7">
        <f t="shared" si="27"/>
        <v>175.36</v>
      </c>
      <c r="O80" t="s">
        <v>2482</v>
      </c>
      <c r="P80" t="str">
        <f t="shared" si="29"/>
        <v>146</v>
      </c>
      <c r="Q80" t="str">
        <f t="shared" si="30"/>
        <v>Main St</v>
      </c>
      <c r="R80" t="s">
        <v>3065</v>
      </c>
      <c r="S80" t="str">
        <f t="shared" si="31"/>
        <v>Debit Card</v>
      </c>
      <c r="T80" t="s">
        <v>3073</v>
      </c>
      <c r="U80" t="str">
        <f t="shared" si="32"/>
        <v>Delivered</v>
      </c>
      <c r="V80" t="s">
        <v>3153</v>
      </c>
      <c r="W80" t="str">
        <f t="shared" si="33"/>
        <v>68535532</v>
      </c>
      <c r="X80">
        <v>4</v>
      </c>
      <c r="Y80" t="s">
        <v>4276</v>
      </c>
      <c r="Z80" t="str">
        <f t="shared" si="34"/>
        <v>FREESHIP</v>
      </c>
      <c r="AA80" t="str">
        <f t="shared" si="35"/>
        <v>YES</v>
      </c>
      <c r="AB80" t="s">
        <v>4278</v>
      </c>
      <c r="AC80" t="str">
        <f t="shared" si="36"/>
        <v>Instagram</v>
      </c>
      <c r="AD80">
        <v>701.44</v>
      </c>
      <c r="AE80" s="7">
        <v>701.44</v>
      </c>
      <c r="AF80" s="7">
        <f t="shared" si="37"/>
        <v>701.44</v>
      </c>
      <c r="AG80" t="str">
        <f>_xlfn.XLOOKUP(H80, 'Customer Data'!A80,'Customer Data'!B80)</f>
        <v>Customer_80</v>
      </c>
      <c r="AH80" t="str">
        <f>_xlfn.XLOOKUP(H80,'Customer Data'!A80,'Customer Data'!C80)</f>
        <v>Female</v>
      </c>
      <c r="AI80">
        <f>_xlfn.XLOOKUP(H80,'Customer Data'!A80,'Customer Data'!D80)</f>
        <v>45</v>
      </c>
      <c r="AJ80" t="str">
        <f>_xlfn.XLOOKUP(H80,'Customer Data'!A80,'Customer Data'!E80)</f>
        <v>Abuja</v>
      </c>
      <c r="AK80" t="str">
        <f>VLOOKUP(K80,'Product Category'!A:B,2,FALSE)</f>
        <v>Electronics</v>
      </c>
      <c r="AL80">
        <f>VLOOKUP(Z80,Coupons!A:B,2,FALSE)</f>
        <v>0</v>
      </c>
      <c r="AM80" s="7">
        <f t="shared" si="38"/>
        <v>0</v>
      </c>
      <c r="AN80" s="7">
        <f t="shared" si="39"/>
        <v>122.752</v>
      </c>
      <c r="AO80" s="7">
        <f t="shared" si="40"/>
        <v>491.00799999999998</v>
      </c>
      <c r="AP80" s="7">
        <f t="shared" si="41"/>
        <v>701.44</v>
      </c>
      <c r="AQ80" s="7">
        <f t="shared" si="42"/>
        <v>210.43200000000007</v>
      </c>
      <c r="AR80" s="12">
        <f t="shared" si="43"/>
        <v>1.4285714285714288</v>
      </c>
    </row>
    <row r="81" spans="1:44" x14ac:dyDescent="0.35">
      <c r="A81" t="s">
        <v>93</v>
      </c>
      <c r="B81">
        <f t="shared" si="22"/>
        <v>200079</v>
      </c>
      <c r="C81" s="2">
        <v>45726</v>
      </c>
      <c r="D81" s="4">
        <v>45726</v>
      </c>
      <c r="E81">
        <f t="shared" si="23"/>
        <v>2025</v>
      </c>
      <c r="F81" s="4" t="str">
        <f t="shared" si="24"/>
        <v>March</v>
      </c>
      <c r="G81" s="4" t="str">
        <f t="shared" si="25"/>
        <v>Monday</v>
      </c>
      <c r="H81" t="s">
        <v>1293</v>
      </c>
      <c r="I81">
        <f t="shared" si="26"/>
        <v>76700</v>
      </c>
      <c r="J81" t="s">
        <v>2405</v>
      </c>
      <c r="K81" t="str">
        <f t="shared" si="28"/>
        <v>Tablet</v>
      </c>
      <c r="L81">
        <v>2</v>
      </c>
      <c r="M81">
        <v>311.91000000000003</v>
      </c>
      <c r="N81" s="7">
        <f t="shared" si="27"/>
        <v>311.91000000000003</v>
      </c>
      <c r="O81" t="s">
        <v>2483</v>
      </c>
      <c r="P81" t="str">
        <f t="shared" si="29"/>
        <v>103</v>
      </c>
      <c r="Q81" t="str">
        <f t="shared" si="30"/>
        <v>Main St</v>
      </c>
      <c r="R81" t="s">
        <v>3066</v>
      </c>
      <c r="S81" t="str">
        <f t="shared" si="31"/>
        <v>Online</v>
      </c>
      <c r="T81" t="s">
        <v>3070</v>
      </c>
      <c r="U81" t="str">
        <f t="shared" si="32"/>
        <v>Shipped</v>
      </c>
      <c r="V81" t="s">
        <v>3154</v>
      </c>
      <c r="W81" t="str">
        <f t="shared" si="33"/>
        <v>13036341</v>
      </c>
      <c r="X81">
        <v>2</v>
      </c>
      <c r="Z81" t="str">
        <f t="shared" si="34"/>
        <v>NO COUPON</v>
      </c>
      <c r="AA81" t="str">
        <f t="shared" si="35"/>
        <v>NO</v>
      </c>
      <c r="AB81" t="s">
        <v>4281</v>
      </c>
      <c r="AC81" t="str">
        <f t="shared" si="36"/>
        <v>Facebook</v>
      </c>
      <c r="AD81">
        <v>623.82000000000005</v>
      </c>
      <c r="AE81" s="7">
        <v>623.82000000000005</v>
      </c>
      <c r="AF81" s="7">
        <f t="shared" si="37"/>
        <v>623.82000000000005</v>
      </c>
      <c r="AG81" t="str">
        <f>_xlfn.XLOOKUP(H81, 'Customer Data'!A81,'Customer Data'!B81)</f>
        <v>Customer_81</v>
      </c>
      <c r="AH81" t="str">
        <f>_xlfn.XLOOKUP(H81,'Customer Data'!A81,'Customer Data'!C81)</f>
        <v>Female</v>
      </c>
      <c r="AI81">
        <f>_xlfn.XLOOKUP(H81,'Customer Data'!A81,'Customer Data'!D81)</f>
        <v>38</v>
      </c>
      <c r="AJ81" t="str">
        <f>_xlfn.XLOOKUP(H81,'Customer Data'!A81,'Customer Data'!E81)</f>
        <v>Port-Harcourt</v>
      </c>
      <c r="AK81" t="str">
        <f>VLOOKUP(K81,'Product Category'!A:B,2,FALSE)</f>
        <v>Electronics</v>
      </c>
      <c r="AL81">
        <f>VLOOKUP(Z81,Coupons!A:B,2,FALSE)</f>
        <v>0</v>
      </c>
      <c r="AM81" s="7">
        <f t="shared" si="38"/>
        <v>0</v>
      </c>
      <c r="AN81" s="7">
        <f t="shared" si="39"/>
        <v>218.33700000000002</v>
      </c>
      <c r="AO81" s="7">
        <f t="shared" si="40"/>
        <v>436.67400000000004</v>
      </c>
      <c r="AP81" s="7">
        <f t="shared" si="41"/>
        <v>623.82000000000005</v>
      </c>
      <c r="AQ81" s="7">
        <f t="shared" si="42"/>
        <v>187.14600000000002</v>
      </c>
      <c r="AR81" s="12">
        <f t="shared" si="43"/>
        <v>1.4285714285714286</v>
      </c>
    </row>
    <row r="82" spans="1:44" x14ac:dyDescent="0.35">
      <c r="A82" t="s">
        <v>94</v>
      </c>
      <c r="B82">
        <f t="shared" si="22"/>
        <v>200080</v>
      </c>
      <c r="C82" s="2">
        <v>45104</v>
      </c>
      <c r="D82" s="4">
        <v>45104</v>
      </c>
      <c r="E82">
        <f t="shared" si="23"/>
        <v>2023</v>
      </c>
      <c r="F82" s="4" t="str">
        <f t="shared" si="24"/>
        <v>June</v>
      </c>
      <c r="G82" s="4" t="str">
        <f t="shared" si="25"/>
        <v>Tuesday</v>
      </c>
      <c r="H82" t="s">
        <v>1294</v>
      </c>
      <c r="I82">
        <f t="shared" si="26"/>
        <v>29041</v>
      </c>
      <c r="J82" t="s">
        <v>2404</v>
      </c>
      <c r="K82" t="str">
        <f t="shared" si="28"/>
        <v>Phone</v>
      </c>
      <c r="L82">
        <v>3</v>
      </c>
      <c r="M82">
        <v>589.55999999999995</v>
      </c>
      <c r="N82" s="7">
        <f t="shared" si="27"/>
        <v>589.55999999999995</v>
      </c>
      <c r="O82" t="s">
        <v>2484</v>
      </c>
      <c r="P82" t="str">
        <f t="shared" si="29"/>
        <v>591</v>
      </c>
      <c r="Q82" t="str">
        <f t="shared" si="30"/>
        <v>Main St</v>
      </c>
      <c r="R82" t="s">
        <v>3066</v>
      </c>
      <c r="S82" t="str">
        <f t="shared" si="31"/>
        <v>Online</v>
      </c>
      <c r="T82" t="s">
        <v>3072</v>
      </c>
      <c r="U82" t="str">
        <f t="shared" si="32"/>
        <v>Returned</v>
      </c>
      <c r="V82" t="s">
        <v>3155</v>
      </c>
      <c r="W82" t="str">
        <f t="shared" si="33"/>
        <v>28840655</v>
      </c>
      <c r="X82">
        <v>6</v>
      </c>
      <c r="Z82" t="str">
        <f t="shared" si="34"/>
        <v>NO COUPON</v>
      </c>
      <c r="AA82" t="str">
        <f t="shared" si="35"/>
        <v>NO</v>
      </c>
      <c r="AB82" t="s">
        <v>4281</v>
      </c>
      <c r="AC82" t="str">
        <f t="shared" si="36"/>
        <v>Facebook</v>
      </c>
      <c r="AD82">
        <v>1768.68</v>
      </c>
      <c r="AE82" s="7">
        <v>1768.68</v>
      </c>
      <c r="AF82" s="7">
        <f t="shared" si="37"/>
        <v>1768.6799999999998</v>
      </c>
      <c r="AG82" t="str">
        <f>_xlfn.XLOOKUP(H82, 'Customer Data'!A82,'Customer Data'!B82)</f>
        <v>Customer_82</v>
      </c>
      <c r="AH82" t="str">
        <f>_xlfn.XLOOKUP(H82,'Customer Data'!A82,'Customer Data'!C82)</f>
        <v>Female</v>
      </c>
      <c r="AI82">
        <f>_xlfn.XLOOKUP(H82,'Customer Data'!A82,'Customer Data'!D82)</f>
        <v>42</v>
      </c>
      <c r="AJ82" t="str">
        <f>_xlfn.XLOOKUP(H82,'Customer Data'!A82,'Customer Data'!E82)</f>
        <v>Kano</v>
      </c>
      <c r="AK82" t="str">
        <f>VLOOKUP(K82,'Product Category'!A:B,2,FALSE)</f>
        <v>Electronics</v>
      </c>
      <c r="AL82">
        <f>VLOOKUP(Z82,Coupons!A:B,2,FALSE)</f>
        <v>0</v>
      </c>
      <c r="AM82" s="7">
        <f t="shared" si="38"/>
        <v>0</v>
      </c>
      <c r="AN82" s="7">
        <f t="shared" si="39"/>
        <v>412.69199999999995</v>
      </c>
      <c r="AO82" s="7">
        <f t="shared" si="40"/>
        <v>1238.0759999999998</v>
      </c>
      <c r="AP82" s="7">
        <f t="shared" si="41"/>
        <v>1768.6799999999998</v>
      </c>
      <c r="AQ82" s="7">
        <f t="shared" si="42"/>
        <v>530.60400000000004</v>
      </c>
      <c r="AR82" s="12">
        <f t="shared" si="43"/>
        <v>1.4285714285714286</v>
      </c>
    </row>
    <row r="83" spans="1:44" x14ac:dyDescent="0.35">
      <c r="A83" t="s">
        <v>95</v>
      </c>
      <c r="B83">
        <f t="shared" si="22"/>
        <v>200081</v>
      </c>
      <c r="C83" s="2">
        <v>45085</v>
      </c>
      <c r="D83" s="4">
        <v>45085</v>
      </c>
      <c r="E83">
        <f t="shared" si="23"/>
        <v>2023</v>
      </c>
      <c r="F83" s="4" t="str">
        <f t="shared" si="24"/>
        <v>June</v>
      </c>
      <c r="G83" s="4" t="str">
        <f t="shared" si="25"/>
        <v>Thursday</v>
      </c>
      <c r="H83" t="s">
        <v>1295</v>
      </c>
      <c r="I83">
        <f t="shared" si="26"/>
        <v>29314</v>
      </c>
      <c r="J83" t="s">
        <v>2403</v>
      </c>
      <c r="K83" t="str">
        <f t="shared" si="28"/>
        <v>Monitor</v>
      </c>
      <c r="L83">
        <v>2</v>
      </c>
      <c r="M83">
        <v>394.3</v>
      </c>
      <c r="N83" s="7">
        <f t="shared" si="27"/>
        <v>394.3</v>
      </c>
      <c r="O83" t="s">
        <v>2485</v>
      </c>
      <c r="P83" t="str">
        <f t="shared" si="29"/>
        <v>496</v>
      </c>
      <c r="Q83" t="str">
        <f t="shared" si="30"/>
        <v>Main St</v>
      </c>
      <c r="R83" t="s">
        <v>3069</v>
      </c>
      <c r="S83" t="str">
        <f t="shared" si="31"/>
        <v>Cash</v>
      </c>
      <c r="T83" t="s">
        <v>3070</v>
      </c>
      <c r="U83" t="str">
        <f t="shared" si="32"/>
        <v>Shipped</v>
      </c>
      <c r="V83" t="s">
        <v>3156</v>
      </c>
      <c r="W83" t="str">
        <f t="shared" si="33"/>
        <v>59876213</v>
      </c>
      <c r="X83">
        <v>6</v>
      </c>
      <c r="Y83" t="s">
        <v>4276</v>
      </c>
      <c r="Z83" t="str">
        <f t="shared" si="34"/>
        <v>FREESHIP</v>
      </c>
      <c r="AA83" t="str">
        <f t="shared" si="35"/>
        <v>YES</v>
      </c>
      <c r="AB83" t="s">
        <v>4280</v>
      </c>
      <c r="AC83" t="str">
        <f t="shared" si="36"/>
        <v>Email</v>
      </c>
      <c r="AD83">
        <v>788.6</v>
      </c>
      <c r="AE83" s="7">
        <v>788.6</v>
      </c>
      <c r="AF83" s="7">
        <f t="shared" si="37"/>
        <v>788.6</v>
      </c>
      <c r="AG83" t="str">
        <f>_xlfn.XLOOKUP(H83, 'Customer Data'!A83,'Customer Data'!B83)</f>
        <v>Customer_83</v>
      </c>
      <c r="AH83" t="str">
        <f>_xlfn.XLOOKUP(H83,'Customer Data'!A83,'Customer Data'!C83)</f>
        <v>Female</v>
      </c>
      <c r="AI83">
        <f>_xlfn.XLOOKUP(H83,'Customer Data'!A83,'Customer Data'!D83)</f>
        <v>40</v>
      </c>
      <c r="AJ83" t="str">
        <f>_xlfn.XLOOKUP(H83,'Customer Data'!A83,'Customer Data'!E83)</f>
        <v>Kano</v>
      </c>
      <c r="AK83" t="str">
        <f>VLOOKUP(K83,'Product Category'!A:B,2,FALSE)</f>
        <v>Electronics</v>
      </c>
      <c r="AL83">
        <f>VLOOKUP(Z83,Coupons!A:B,2,FALSE)</f>
        <v>0</v>
      </c>
      <c r="AM83" s="7">
        <f t="shared" si="38"/>
        <v>0</v>
      </c>
      <c r="AN83" s="7">
        <f t="shared" si="39"/>
        <v>276.01</v>
      </c>
      <c r="AO83" s="7">
        <f t="shared" si="40"/>
        <v>552.02</v>
      </c>
      <c r="AP83" s="7">
        <f t="shared" si="41"/>
        <v>788.6</v>
      </c>
      <c r="AQ83" s="7">
        <f t="shared" si="42"/>
        <v>236.58000000000004</v>
      </c>
      <c r="AR83" s="12">
        <f t="shared" si="43"/>
        <v>1.4285714285714286</v>
      </c>
    </row>
    <row r="84" spans="1:44" x14ac:dyDescent="0.35">
      <c r="A84" t="s">
        <v>96</v>
      </c>
      <c r="B84">
        <f t="shared" si="22"/>
        <v>200082</v>
      </c>
      <c r="C84" s="2">
        <v>45296</v>
      </c>
      <c r="D84" s="4">
        <v>45296</v>
      </c>
      <c r="E84">
        <f t="shared" si="23"/>
        <v>2024</v>
      </c>
      <c r="F84" s="4" t="str">
        <f t="shared" si="24"/>
        <v>January</v>
      </c>
      <c r="G84" s="4" t="str">
        <f t="shared" si="25"/>
        <v>Friday</v>
      </c>
      <c r="H84" t="s">
        <v>1296</v>
      </c>
      <c r="I84">
        <f t="shared" si="26"/>
        <v>65799</v>
      </c>
      <c r="J84" t="s">
        <v>2405</v>
      </c>
      <c r="K84" t="str">
        <f t="shared" si="28"/>
        <v>Tablet</v>
      </c>
      <c r="L84">
        <v>4</v>
      </c>
      <c r="M84">
        <v>565.20000000000005</v>
      </c>
      <c r="N84" s="7">
        <f t="shared" si="27"/>
        <v>565.20000000000005</v>
      </c>
      <c r="O84" t="s">
        <v>2486</v>
      </c>
      <c r="P84" t="str">
        <f t="shared" si="29"/>
        <v>971</v>
      </c>
      <c r="Q84" t="str">
        <f t="shared" si="30"/>
        <v>Main St</v>
      </c>
      <c r="R84" t="s">
        <v>3065</v>
      </c>
      <c r="S84" t="str">
        <f t="shared" si="31"/>
        <v>Debit Card</v>
      </c>
      <c r="T84" t="s">
        <v>3070</v>
      </c>
      <c r="U84" t="str">
        <f t="shared" si="32"/>
        <v>Shipped</v>
      </c>
      <c r="V84" t="s">
        <v>3157</v>
      </c>
      <c r="W84" t="str">
        <f t="shared" si="33"/>
        <v>66906607</v>
      </c>
      <c r="X84">
        <v>9</v>
      </c>
      <c r="Y84" t="s">
        <v>4275</v>
      </c>
      <c r="Z84" t="str">
        <f t="shared" si="34"/>
        <v>SAVE10</v>
      </c>
      <c r="AA84" t="str">
        <f t="shared" si="35"/>
        <v>YES</v>
      </c>
      <c r="AB84" t="s">
        <v>4282</v>
      </c>
      <c r="AC84" t="str">
        <f t="shared" si="36"/>
        <v>Google</v>
      </c>
      <c r="AD84">
        <v>2260.8000000000002</v>
      </c>
      <c r="AE84" s="7">
        <v>2260.8000000000002</v>
      </c>
      <c r="AF84" s="7">
        <f t="shared" si="37"/>
        <v>2260.8000000000002</v>
      </c>
      <c r="AG84" t="str">
        <f>_xlfn.XLOOKUP(H84, 'Customer Data'!A84,'Customer Data'!B84)</f>
        <v>Customer_84</v>
      </c>
      <c r="AH84" t="str">
        <f>_xlfn.XLOOKUP(H84,'Customer Data'!A84,'Customer Data'!C84)</f>
        <v>Male</v>
      </c>
      <c r="AI84">
        <f>_xlfn.XLOOKUP(H84,'Customer Data'!A84,'Customer Data'!D84)</f>
        <v>53</v>
      </c>
      <c r="AJ84" t="str">
        <f>_xlfn.XLOOKUP(H84,'Customer Data'!A84,'Customer Data'!E84)</f>
        <v>Abuja</v>
      </c>
      <c r="AK84" t="str">
        <f>VLOOKUP(K84,'Product Category'!A:B,2,FALSE)</f>
        <v>Electronics</v>
      </c>
      <c r="AL84">
        <f>VLOOKUP(Z84,Coupons!A:B,2,FALSE)</f>
        <v>0.1</v>
      </c>
      <c r="AM84" s="7">
        <f t="shared" si="38"/>
        <v>226.08000000000004</v>
      </c>
      <c r="AN84" s="7">
        <f t="shared" si="39"/>
        <v>395.64</v>
      </c>
      <c r="AO84" s="7">
        <f t="shared" si="40"/>
        <v>1582.56</v>
      </c>
      <c r="AP84" s="7">
        <f t="shared" si="41"/>
        <v>2034.7200000000003</v>
      </c>
      <c r="AQ84" s="7">
        <f t="shared" si="42"/>
        <v>452.16000000000031</v>
      </c>
      <c r="AR84" s="12">
        <f t="shared" si="43"/>
        <v>1.2857142857142858</v>
      </c>
    </row>
    <row r="85" spans="1:44" x14ac:dyDescent="0.35">
      <c r="A85" t="s">
        <v>97</v>
      </c>
      <c r="B85">
        <f t="shared" si="22"/>
        <v>200083</v>
      </c>
      <c r="C85" s="2">
        <v>45160</v>
      </c>
      <c r="D85" s="4">
        <v>45160</v>
      </c>
      <c r="E85">
        <f t="shared" si="23"/>
        <v>2023</v>
      </c>
      <c r="F85" s="4" t="str">
        <f t="shared" si="24"/>
        <v>August</v>
      </c>
      <c r="G85" s="4" t="str">
        <f t="shared" si="25"/>
        <v>Tuesday</v>
      </c>
      <c r="H85" t="s">
        <v>1297</v>
      </c>
      <c r="I85">
        <f t="shared" si="26"/>
        <v>15681</v>
      </c>
      <c r="J85" t="s">
        <v>2408</v>
      </c>
      <c r="K85" t="str">
        <f t="shared" si="28"/>
        <v>Laptop</v>
      </c>
      <c r="L85">
        <v>4</v>
      </c>
      <c r="M85">
        <v>540.41</v>
      </c>
      <c r="N85" s="7">
        <f t="shared" si="27"/>
        <v>540.41</v>
      </c>
      <c r="O85" t="s">
        <v>2487</v>
      </c>
      <c r="P85" t="str">
        <f t="shared" si="29"/>
        <v>989</v>
      </c>
      <c r="Q85" t="str">
        <f t="shared" si="30"/>
        <v>Main St</v>
      </c>
      <c r="R85" t="s">
        <v>3067</v>
      </c>
      <c r="S85" t="str">
        <f t="shared" si="31"/>
        <v>Credit Card</v>
      </c>
      <c r="T85" t="s">
        <v>3071</v>
      </c>
      <c r="U85" t="str">
        <f t="shared" si="32"/>
        <v>Cancelled</v>
      </c>
      <c r="V85" t="s">
        <v>3158</v>
      </c>
      <c r="W85" t="str">
        <f t="shared" si="33"/>
        <v>75112172</v>
      </c>
      <c r="X85">
        <v>6</v>
      </c>
      <c r="Z85" t="str">
        <f t="shared" si="34"/>
        <v>NO COUPON</v>
      </c>
      <c r="AA85" t="str">
        <f t="shared" si="35"/>
        <v>NO</v>
      </c>
      <c r="AB85" t="s">
        <v>4279</v>
      </c>
      <c r="AC85" t="str">
        <f t="shared" si="36"/>
        <v>Referral</v>
      </c>
      <c r="AD85">
        <v>2161.64</v>
      </c>
      <c r="AE85" s="7">
        <v>2161.64</v>
      </c>
      <c r="AF85" s="7">
        <f t="shared" si="37"/>
        <v>2161.64</v>
      </c>
      <c r="AG85" t="str">
        <f>_xlfn.XLOOKUP(H85, 'Customer Data'!A85,'Customer Data'!B85)</f>
        <v>Customer_85</v>
      </c>
      <c r="AH85" t="str">
        <f>_xlfn.XLOOKUP(H85,'Customer Data'!A85,'Customer Data'!C85)</f>
        <v>Female</v>
      </c>
      <c r="AI85">
        <f>_xlfn.XLOOKUP(H85,'Customer Data'!A85,'Customer Data'!D85)</f>
        <v>60</v>
      </c>
      <c r="AJ85" t="str">
        <f>_xlfn.XLOOKUP(H85,'Customer Data'!A85,'Customer Data'!E85)</f>
        <v>Port-Harcourt</v>
      </c>
      <c r="AK85" t="str">
        <f>VLOOKUP(K85,'Product Category'!A:B,2,FALSE)</f>
        <v>Electronics</v>
      </c>
      <c r="AL85">
        <f>VLOOKUP(Z85,Coupons!A:B,2,FALSE)</f>
        <v>0</v>
      </c>
      <c r="AM85" s="7">
        <f t="shared" si="38"/>
        <v>0</v>
      </c>
      <c r="AN85" s="7">
        <f t="shared" si="39"/>
        <v>378.28699999999998</v>
      </c>
      <c r="AO85" s="7">
        <f t="shared" si="40"/>
        <v>1513.1479999999999</v>
      </c>
      <c r="AP85" s="7">
        <f t="shared" si="41"/>
        <v>2161.64</v>
      </c>
      <c r="AQ85" s="7">
        <f t="shared" si="42"/>
        <v>648.49199999999996</v>
      </c>
      <c r="AR85" s="12">
        <f t="shared" si="43"/>
        <v>1.4285714285714286</v>
      </c>
    </row>
    <row r="86" spans="1:44" x14ac:dyDescent="0.35">
      <c r="A86" t="s">
        <v>98</v>
      </c>
      <c r="B86">
        <f t="shared" si="22"/>
        <v>200084</v>
      </c>
      <c r="C86" s="2">
        <v>45166</v>
      </c>
      <c r="D86" s="4">
        <v>45166</v>
      </c>
      <c r="E86">
        <f t="shared" si="23"/>
        <v>2023</v>
      </c>
      <c r="F86" s="4" t="str">
        <f t="shared" si="24"/>
        <v>August</v>
      </c>
      <c r="G86" s="4" t="str">
        <f t="shared" si="25"/>
        <v>Monday</v>
      </c>
      <c r="H86" t="s">
        <v>1298</v>
      </c>
      <c r="I86">
        <f t="shared" si="26"/>
        <v>64160</v>
      </c>
      <c r="J86" t="s">
        <v>2403</v>
      </c>
      <c r="K86" t="str">
        <f t="shared" si="28"/>
        <v>Monitor</v>
      </c>
      <c r="L86">
        <v>2</v>
      </c>
      <c r="M86">
        <v>165.49</v>
      </c>
      <c r="N86" s="7">
        <f t="shared" si="27"/>
        <v>165.49</v>
      </c>
      <c r="O86" t="s">
        <v>2488</v>
      </c>
      <c r="P86" t="str">
        <f t="shared" si="29"/>
        <v>967</v>
      </c>
      <c r="Q86" t="str">
        <f t="shared" si="30"/>
        <v>Main St</v>
      </c>
      <c r="R86" t="s">
        <v>3066</v>
      </c>
      <c r="S86" t="str">
        <f t="shared" si="31"/>
        <v>Online</v>
      </c>
      <c r="T86" t="s">
        <v>3070</v>
      </c>
      <c r="U86" t="str">
        <f t="shared" si="32"/>
        <v>Shipped</v>
      </c>
      <c r="V86" t="s">
        <v>3159</v>
      </c>
      <c r="W86" t="str">
        <f t="shared" si="33"/>
        <v>34121529</v>
      </c>
      <c r="X86">
        <v>4</v>
      </c>
      <c r="Y86" t="s">
        <v>4277</v>
      </c>
      <c r="Z86" t="str">
        <f t="shared" si="34"/>
        <v>WINTER15</v>
      </c>
      <c r="AA86" t="str">
        <f t="shared" si="35"/>
        <v>YES</v>
      </c>
      <c r="AB86" t="s">
        <v>4278</v>
      </c>
      <c r="AC86" t="str">
        <f t="shared" si="36"/>
        <v>Instagram</v>
      </c>
      <c r="AD86">
        <v>330.98</v>
      </c>
      <c r="AE86" s="7">
        <v>330.98</v>
      </c>
      <c r="AF86" s="7">
        <f t="shared" si="37"/>
        <v>330.98</v>
      </c>
      <c r="AG86" t="str">
        <f>_xlfn.XLOOKUP(H86, 'Customer Data'!A86,'Customer Data'!B86)</f>
        <v>Customer_86</v>
      </c>
      <c r="AH86" t="str">
        <f>_xlfn.XLOOKUP(H86,'Customer Data'!A86,'Customer Data'!C86)</f>
        <v>Male</v>
      </c>
      <c r="AI86">
        <f>_xlfn.XLOOKUP(H86,'Customer Data'!A86,'Customer Data'!D86)</f>
        <v>42</v>
      </c>
      <c r="AJ86" t="str">
        <f>_xlfn.XLOOKUP(H86,'Customer Data'!A86,'Customer Data'!E86)</f>
        <v>Enugu</v>
      </c>
      <c r="AK86" t="str">
        <f>VLOOKUP(K86,'Product Category'!A:B,2,FALSE)</f>
        <v>Electronics</v>
      </c>
      <c r="AL86">
        <f>VLOOKUP(Z86,Coupons!A:B,2,FALSE)</f>
        <v>0.15</v>
      </c>
      <c r="AM86" s="7">
        <f t="shared" si="38"/>
        <v>49.646999999999998</v>
      </c>
      <c r="AN86" s="7">
        <f t="shared" si="39"/>
        <v>115.843</v>
      </c>
      <c r="AO86" s="7">
        <f t="shared" si="40"/>
        <v>231.68600000000001</v>
      </c>
      <c r="AP86" s="7">
        <f t="shared" si="41"/>
        <v>281.33300000000003</v>
      </c>
      <c r="AQ86" s="7">
        <f t="shared" si="42"/>
        <v>49.64700000000002</v>
      </c>
      <c r="AR86" s="12">
        <f t="shared" si="43"/>
        <v>1.2142857142857144</v>
      </c>
    </row>
    <row r="87" spans="1:44" x14ac:dyDescent="0.35">
      <c r="A87" t="s">
        <v>99</v>
      </c>
      <c r="B87">
        <f t="shared" si="22"/>
        <v>200085</v>
      </c>
      <c r="C87" s="2">
        <v>45544</v>
      </c>
      <c r="D87" s="4">
        <v>45544</v>
      </c>
      <c r="E87">
        <f t="shared" si="23"/>
        <v>2024</v>
      </c>
      <c r="F87" s="4" t="str">
        <f t="shared" si="24"/>
        <v>September</v>
      </c>
      <c r="G87" s="4" t="str">
        <f t="shared" si="25"/>
        <v>Monday</v>
      </c>
      <c r="H87" t="s">
        <v>1299</v>
      </c>
      <c r="I87">
        <f t="shared" si="26"/>
        <v>14553</v>
      </c>
      <c r="J87" t="s">
        <v>2405</v>
      </c>
      <c r="K87" t="str">
        <f t="shared" si="28"/>
        <v>Tablet</v>
      </c>
      <c r="L87">
        <v>3</v>
      </c>
      <c r="M87">
        <v>146.72999999999999</v>
      </c>
      <c r="N87" s="7">
        <f t="shared" si="27"/>
        <v>146.72999999999999</v>
      </c>
      <c r="O87" t="s">
        <v>2489</v>
      </c>
      <c r="P87" t="str">
        <f t="shared" si="29"/>
        <v>768</v>
      </c>
      <c r="Q87" t="str">
        <f t="shared" si="30"/>
        <v>Main St</v>
      </c>
      <c r="R87" t="s">
        <v>3069</v>
      </c>
      <c r="S87" t="str">
        <f t="shared" si="31"/>
        <v>Cash</v>
      </c>
      <c r="T87" t="s">
        <v>3073</v>
      </c>
      <c r="U87" t="str">
        <f t="shared" si="32"/>
        <v>Delivered</v>
      </c>
      <c r="V87" t="s">
        <v>3160</v>
      </c>
      <c r="W87" t="str">
        <f t="shared" si="33"/>
        <v>93538334</v>
      </c>
      <c r="X87">
        <v>8</v>
      </c>
      <c r="Y87" t="s">
        <v>4276</v>
      </c>
      <c r="Z87" t="str">
        <f t="shared" si="34"/>
        <v>FREESHIP</v>
      </c>
      <c r="AA87" t="str">
        <f t="shared" si="35"/>
        <v>YES</v>
      </c>
      <c r="AB87" t="s">
        <v>4280</v>
      </c>
      <c r="AC87" t="str">
        <f t="shared" si="36"/>
        <v>Email</v>
      </c>
      <c r="AD87">
        <v>440.18999999999988</v>
      </c>
      <c r="AE87" s="7">
        <v>440.18999999999988</v>
      </c>
      <c r="AF87" s="7">
        <f t="shared" si="37"/>
        <v>440.18999999999994</v>
      </c>
      <c r="AG87" t="str">
        <f>_xlfn.XLOOKUP(H87, 'Customer Data'!A87,'Customer Data'!B87)</f>
        <v>Customer_87</v>
      </c>
      <c r="AH87" t="str">
        <f>_xlfn.XLOOKUP(H87,'Customer Data'!A87,'Customer Data'!C87)</f>
        <v>Male</v>
      </c>
      <c r="AI87">
        <f>_xlfn.XLOOKUP(H87,'Customer Data'!A87,'Customer Data'!D87)</f>
        <v>39</v>
      </c>
      <c r="AJ87" t="str">
        <f>_xlfn.XLOOKUP(H87,'Customer Data'!A87,'Customer Data'!E87)</f>
        <v>Port-Harcourt</v>
      </c>
      <c r="AK87" t="str">
        <f>VLOOKUP(K87,'Product Category'!A:B,2,FALSE)</f>
        <v>Electronics</v>
      </c>
      <c r="AL87">
        <f>VLOOKUP(Z87,Coupons!A:B,2,FALSE)</f>
        <v>0</v>
      </c>
      <c r="AM87" s="7">
        <f t="shared" si="38"/>
        <v>0</v>
      </c>
      <c r="AN87" s="7">
        <f t="shared" si="39"/>
        <v>102.71099999999998</v>
      </c>
      <c r="AO87" s="7">
        <f t="shared" si="40"/>
        <v>308.13299999999992</v>
      </c>
      <c r="AP87" s="7">
        <f t="shared" si="41"/>
        <v>440.18999999999994</v>
      </c>
      <c r="AQ87" s="7">
        <f t="shared" si="42"/>
        <v>132.05700000000002</v>
      </c>
      <c r="AR87" s="12">
        <f t="shared" si="43"/>
        <v>1.4285714285714288</v>
      </c>
    </row>
    <row r="88" spans="1:44" x14ac:dyDescent="0.35">
      <c r="A88" t="s">
        <v>100</v>
      </c>
      <c r="B88">
        <f t="shared" si="22"/>
        <v>200086</v>
      </c>
      <c r="C88" s="2">
        <v>45462</v>
      </c>
      <c r="D88" s="4">
        <v>45462</v>
      </c>
      <c r="E88">
        <f t="shared" si="23"/>
        <v>2024</v>
      </c>
      <c r="F88" s="4" t="str">
        <f t="shared" si="24"/>
        <v>June</v>
      </c>
      <c r="G88" s="4" t="str">
        <f t="shared" si="25"/>
        <v>Wednesday</v>
      </c>
      <c r="H88" t="s">
        <v>1300</v>
      </c>
      <c r="I88">
        <f t="shared" si="26"/>
        <v>88205</v>
      </c>
      <c r="J88" t="s">
        <v>2407</v>
      </c>
      <c r="K88" t="str">
        <f t="shared" si="28"/>
        <v>Printer</v>
      </c>
      <c r="L88">
        <v>5</v>
      </c>
      <c r="M88">
        <v>643.03</v>
      </c>
      <c r="N88" s="7">
        <f t="shared" si="27"/>
        <v>643.03</v>
      </c>
      <c r="O88" t="s">
        <v>2490</v>
      </c>
      <c r="P88" t="str">
        <f t="shared" si="29"/>
        <v>447</v>
      </c>
      <c r="Q88" t="str">
        <f t="shared" si="30"/>
        <v>Main St</v>
      </c>
      <c r="R88" t="s">
        <v>3066</v>
      </c>
      <c r="S88" t="str">
        <f t="shared" si="31"/>
        <v>Online</v>
      </c>
      <c r="T88" t="s">
        <v>3071</v>
      </c>
      <c r="U88" t="str">
        <f t="shared" si="32"/>
        <v>Cancelled</v>
      </c>
      <c r="V88" t="s">
        <v>3161</v>
      </c>
      <c r="W88" t="str">
        <f t="shared" si="33"/>
        <v>93504166</v>
      </c>
      <c r="X88">
        <v>5</v>
      </c>
      <c r="Y88" t="s">
        <v>4276</v>
      </c>
      <c r="Z88" t="str">
        <f t="shared" si="34"/>
        <v>FREESHIP</v>
      </c>
      <c r="AA88" t="str">
        <f t="shared" si="35"/>
        <v>YES</v>
      </c>
      <c r="AB88" t="s">
        <v>4279</v>
      </c>
      <c r="AC88" t="str">
        <f t="shared" si="36"/>
        <v>Referral</v>
      </c>
      <c r="AD88">
        <v>3215.15</v>
      </c>
      <c r="AE88" s="7">
        <v>3215.15</v>
      </c>
      <c r="AF88" s="7">
        <f t="shared" si="37"/>
        <v>3215.1499999999996</v>
      </c>
      <c r="AG88" t="str">
        <f>_xlfn.XLOOKUP(H88, 'Customer Data'!A88,'Customer Data'!B88)</f>
        <v>Customer_88</v>
      </c>
      <c r="AH88" t="str">
        <f>_xlfn.XLOOKUP(H88,'Customer Data'!A88,'Customer Data'!C88)</f>
        <v>Female</v>
      </c>
      <c r="AI88">
        <f>_xlfn.XLOOKUP(H88,'Customer Data'!A88,'Customer Data'!D88)</f>
        <v>36</v>
      </c>
      <c r="AJ88" t="str">
        <f>_xlfn.XLOOKUP(H88,'Customer Data'!A88,'Customer Data'!E88)</f>
        <v>Owerri</v>
      </c>
      <c r="AK88" t="str">
        <f>VLOOKUP(K88,'Product Category'!A:B,2,FALSE)</f>
        <v>Electronics</v>
      </c>
      <c r="AL88">
        <f>VLOOKUP(Z88,Coupons!A:B,2,FALSE)</f>
        <v>0</v>
      </c>
      <c r="AM88" s="7">
        <f t="shared" si="38"/>
        <v>0</v>
      </c>
      <c r="AN88" s="7">
        <f t="shared" si="39"/>
        <v>450.12099999999992</v>
      </c>
      <c r="AO88" s="7">
        <f t="shared" si="40"/>
        <v>2250.6049999999996</v>
      </c>
      <c r="AP88" s="7">
        <f t="shared" si="41"/>
        <v>3215.1499999999996</v>
      </c>
      <c r="AQ88" s="7">
        <f t="shared" si="42"/>
        <v>964.54500000000007</v>
      </c>
      <c r="AR88" s="12">
        <f t="shared" si="43"/>
        <v>1.4285714285714286</v>
      </c>
    </row>
    <row r="89" spans="1:44" x14ac:dyDescent="0.35">
      <c r="A89" t="s">
        <v>101</v>
      </c>
      <c r="B89">
        <f t="shared" si="22"/>
        <v>200087</v>
      </c>
      <c r="C89" s="2">
        <v>45575</v>
      </c>
      <c r="D89" s="4">
        <v>45575</v>
      </c>
      <c r="E89">
        <f t="shared" si="23"/>
        <v>2024</v>
      </c>
      <c r="F89" s="4" t="str">
        <f t="shared" si="24"/>
        <v>October</v>
      </c>
      <c r="G89" s="4" t="str">
        <f t="shared" si="25"/>
        <v>Thursday</v>
      </c>
      <c r="H89" t="s">
        <v>1301</v>
      </c>
      <c r="I89">
        <f t="shared" si="26"/>
        <v>91245</v>
      </c>
      <c r="J89" t="s">
        <v>2405</v>
      </c>
      <c r="K89" t="str">
        <f t="shared" si="28"/>
        <v>Tablet</v>
      </c>
      <c r="L89">
        <v>3</v>
      </c>
      <c r="M89">
        <v>225.11</v>
      </c>
      <c r="N89" s="7">
        <f t="shared" si="27"/>
        <v>225.11</v>
      </c>
      <c r="O89" t="s">
        <v>2491</v>
      </c>
      <c r="P89" t="str">
        <f t="shared" si="29"/>
        <v>915</v>
      </c>
      <c r="Q89" t="str">
        <f t="shared" si="30"/>
        <v>Main St</v>
      </c>
      <c r="R89" t="s">
        <v>3069</v>
      </c>
      <c r="S89" t="str">
        <f t="shared" si="31"/>
        <v>Cash</v>
      </c>
      <c r="T89" t="s">
        <v>3070</v>
      </c>
      <c r="U89" t="str">
        <f t="shared" si="32"/>
        <v>Shipped</v>
      </c>
      <c r="V89" t="s">
        <v>3162</v>
      </c>
      <c r="W89" t="str">
        <f t="shared" si="33"/>
        <v>46976391</v>
      </c>
      <c r="X89">
        <v>4</v>
      </c>
      <c r="Y89" t="s">
        <v>4275</v>
      </c>
      <c r="Z89" t="str">
        <f t="shared" si="34"/>
        <v>SAVE10</v>
      </c>
      <c r="AA89" t="str">
        <f t="shared" si="35"/>
        <v>YES</v>
      </c>
      <c r="AB89" t="s">
        <v>4281</v>
      </c>
      <c r="AC89" t="str">
        <f t="shared" si="36"/>
        <v>Facebook</v>
      </c>
      <c r="AD89">
        <v>675.33</v>
      </c>
      <c r="AE89" s="7">
        <v>675.33</v>
      </c>
      <c r="AF89" s="7">
        <f t="shared" si="37"/>
        <v>675.33</v>
      </c>
      <c r="AG89" t="str">
        <f>_xlfn.XLOOKUP(H89, 'Customer Data'!A89,'Customer Data'!B89)</f>
        <v>Customer_89</v>
      </c>
      <c r="AH89" t="str">
        <f>_xlfn.XLOOKUP(H89,'Customer Data'!A89,'Customer Data'!C89)</f>
        <v>Female</v>
      </c>
      <c r="AI89">
        <f>_xlfn.XLOOKUP(H89,'Customer Data'!A89,'Customer Data'!D89)</f>
        <v>35</v>
      </c>
      <c r="AJ89" t="str">
        <f>_xlfn.XLOOKUP(H89,'Customer Data'!A89,'Customer Data'!E89)</f>
        <v>Kano</v>
      </c>
      <c r="AK89" t="str">
        <f>VLOOKUP(K89,'Product Category'!A:B,2,FALSE)</f>
        <v>Electronics</v>
      </c>
      <c r="AL89">
        <f>VLOOKUP(Z89,Coupons!A:B,2,FALSE)</f>
        <v>0.1</v>
      </c>
      <c r="AM89" s="7">
        <f t="shared" si="38"/>
        <v>67.533000000000001</v>
      </c>
      <c r="AN89" s="7">
        <f t="shared" si="39"/>
        <v>157.577</v>
      </c>
      <c r="AO89" s="7">
        <f t="shared" si="40"/>
        <v>472.73099999999999</v>
      </c>
      <c r="AP89" s="7">
        <f t="shared" si="41"/>
        <v>607.79700000000003</v>
      </c>
      <c r="AQ89" s="7">
        <f t="shared" si="42"/>
        <v>135.06600000000003</v>
      </c>
      <c r="AR89" s="12">
        <f t="shared" si="43"/>
        <v>1.2857142857142858</v>
      </c>
    </row>
    <row r="90" spans="1:44" x14ac:dyDescent="0.35">
      <c r="A90" t="s">
        <v>102</v>
      </c>
      <c r="B90">
        <f t="shared" si="22"/>
        <v>200088</v>
      </c>
      <c r="C90" s="2">
        <v>45813</v>
      </c>
      <c r="D90" s="4">
        <v>45813</v>
      </c>
      <c r="E90">
        <f t="shared" si="23"/>
        <v>2025</v>
      </c>
      <c r="F90" s="4" t="str">
        <f t="shared" si="24"/>
        <v>June</v>
      </c>
      <c r="G90" s="4" t="str">
        <f t="shared" si="25"/>
        <v>Thursday</v>
      </c>
      <c r="H90" t="s">
        <v>1302</v>
      </c>
      <c r="I90">
        <f t="shared" si="26"/>
        <v>75439</v>
      </c>
      <c r="J90" t="s">
        <v>2409</v>
      </c>
      <c r="K90" t="str">
        <f t="shared" si="28"/>
        <v>Desk</v>
      </c>
      <c r="L90">
        <v>3</v>
      </c>
      <c r="M90">
        <v>114.81</v>
      </c>
      <c r="N90" s="7">
        <f t="shared" si="27"/>
        <v>114.81</v>
      </c>
      <c r="O90" t="s">
        <v>2492</v>
      </c>
      <c r="P90" t="str">
        <f t="shared" si="29"/>
        <v>318</v>
      </c>
      <c r="Q90" t="str">
        <f t="shared" si="30"/>
        <v>Main St</v>
      </c>
      <c r="R90" t="s">
        <v>3068</v>
      </c>
      <c r="S90" t="str">
        <f t="shared" si="31"/>
        <v>Gift Card</v>
      </c>
      <c r="T90" t="s">
        <v>3071</v>
      </c>
      <c r="U90" t="str">
        <f t="shared" si="32"/>
        <v>Cancelled</v>
      </c>
      <c r="V90" t="s">
        <v>3163</v>
      </c>
      <c r="W90" t="str">
        <f t="shared" si="33"/>
        <v>19831653</v>
      </c>
      <c r="X90">
        <v>7</v>
      </c>
      <c r="Z90" t="str">
        <f t="shared" si="34"/>
        <v>NO COUPON</v>
      </c>
      <c r="AA90" t="str">
        <f t="shared" si="35"/>
        <v>NO</v>
      </c>
      <c r="AB90" t="s">
        <v>4282</v>
      </c>
      <c r="AC90" t="str">
        <f t="shared" si="36"/>
        <v>Google</v>
      </c>
      <c r="AD90">
        <v>344.43</v>
      </c>
      <c r="AE90" s="7">
        <v>344.43</v>
      </c>
      <c r="AF90" s="7">
        <f t="shared" si="37"/>
        <v>344.43</v>
      </c>
      <c r="AG90" t="str">
        <f>_xlfn.XLOOKUP(H90, 'Customer Data'!A90,'Customer Data'!B90)</f>
        <v>Customer_90</v>
      </c>
      <c r="AH90" t="str">
        <f>_xlfn.XLOOKUP(H90,'Customer Data'!A90,'Customer Data'!C90)</f>
        <v>Male</v>
      </c>
      <c r="AI90">
        <f>_xlfn.XLOOKUP(H90,'Customer Data'!A90,'Customer Data'!D90)</f>
        <v>38</v>
      </c>
      <c r="AJ90" t="str">
        <f>_xlfn.XLOOKUP(H90,'Customer Data'!A90,'Customer Data'!E90)</f>
        <v>Enugu</v>
      </c>
      <c r="AK90" t="str">
        <f>VLOOKUP(K90,'Product Category'!A:B,2,FALSE)</f>
        <v>Furniture</v>
      </c>
      <c r="AL90">
        <f>VLOOKUP(Z90,Coupons!A:B,2,FALSE)</f>
        <v>0</v>
      </c>
      <c r="AM90" s="7">
        <f t="shared" si="38"/>
        <v>0</v>
      </c>
      <c r="AN90" s="7">
        <f t="shared" si="39"/>
        <v>80.36699999999999</v>
      </c>
      <c r="AO90" s="7">
        <f t="shared" si="40"/>
        <v>241.10099999999997</v>
      </c>
      <c r="AP90" s="7">
        <f t="shared" si="41"/>
        <v>344.43</v>
      </c>
      <c r="AQ90" s="7">
        <f t="shared" si="42"/>
        <v>103.32900000000004</v>
      </c>
      <c r="AR90" s="12">
        <f t="shared" si="43"/>
        <v>1.4285714285714288</v>
      </c>
    </row>
    <row r="91" spans="1:44" x14ac:dyDescent="0.35">
      <c r="A91" t="s">
        <v>103</v>
      </c>
      <c r="B91">
        <f t="shared" si="22"/>
        <v>200089</v>
      </c>
      <c r="C91" s="2">
        <v>45713</v>
      </c>
      <c r="D91" s="4">
        <v>45713</v>
      </c>
      <c r="E91">
        <f t="shared" si="23"/>
        <v>2025</v>
      </c>
      <c r="F91" s="4" t="str">
        <f t="shared" si="24"/>
        <v>February</v>
      </c>
      <c r="G91" s="4" t="str">
        <f t="shared" si="25"/>
        <v>Tuesday</v>
      </c>
      <c r="H91" t="s">
        <v>1303</v>
      </c>
      <c r="I91">
        <f t="shared" si="26"/>
        <v>17181</v>
      </c>
      <c r="J91" t="s">
        <v>2407</v>
      </c>
      <c r="K91" t="str">
        <f t="shared" si="28"/>
        <v>Printer</v>
      </c>
      <c r="L91">
        <v>5</v>
      </c>
      <c r="M91">
        <v>455.33</v>
      </c>
      <c r="N91" s="7">
        <f t="shared" si="27"/>
        <v>455.33</v>
      </c>
      <c r="O91" t="s">
        <v>2493</v>
      </c>
      <c r="P91" t="str">
        <f t="shared" si="29"/>
        <v>291</v>
      </c>
      <c r="Q91" t="str">
        <f t="shared" si="30"/>
        <v>Main St</v>
      </c>
      <c r="R91" t="s">
        <v>3067</v>
      </c>
      <c r="S91" t="str">
        <f t="shared" si="31"/>
        <v>Credit Card</v>
      </c>
      <c r="T91" t="s">
        <v>3071</v>
      </c>
      <c r="U91" t="str">
        <f t="shared" si="32"/>
        <v>Cancelled</v>
      </c>
      <c r="V91" t="s">
        <v>3164</v>
      </c>
      <c r="W91" t="str">
        <f t="shared" si="33"/>
        <v>78912978</v>
      </c>
      <c r="X91">
        <v>8</v>
      </c>
      <c r="Y91" t="s">
        <v>4276</v>
      </c>
      <c r="Z91" t="str">
        <f t="shared" si="34"/>
        <v>FREESHIP</v>
      </c>
      <c r="AA91" t="str">
        <f t="shared" si="35"/>
        <v>YES</v>
      </c>
      <c r="AB91" t="s">
        <v>4282</v>
      </c>
      <c r="AC91" t="str">
        <f t="shared" si="36"/>
        <v>Google</v>
      </c>
      <c r="AD91">
        <v>2276.65</v>
      </c>
      <c r="AE91" s="7">
        <v>2276.65</v>
      </c>
      <c r="AF91" s="7">
        <f t="shared" si="37"/>
        <v>2276.65</v>
      </c>
      <c r="AG91" t="str">
        <f>_xlfn.XLOOKUP(H91, 'Customer Data'!A91,'Customer Data'!B91)</f>
        <v>Customer_91</v>
      </c>
      <c r="AH91" t="str">
        <f>_xlfn.XLOOKUP(H91,'Customer Data'!A91,'Customer Data'!C91)</f>
        <v>Male</v>
      </c>
      <c r="AI91">
        <f>_xlfn.XLOOKUP(H91,'Customer Data'!A91,'Customer Data'!D91)</f>
        <v>28</v>
      </c>
      <c r="AJ91" t="str">
        <f>_xlfn.XLOOKUP(H91,'Customer Data'!A91,'Customer Data'!E91)</f>
        <v>Abuja</v>
      </c>
      <c r="AK91" t="str">
        <f>VLOOKUP(K91,'Product Category'!A:B,2,FALSE)</f>
        <v>Electronics</v>
      </c>
      <c r="AL91">
        <f>VLOOKUP(Z91,Coupons!A:B,2,FALSE)</f>
        <v>0</v>
      </c>
      <c r="AM91" s="7">
        <f t="shared" si="38"/>
        <v>0</v>
      </c>
      <c r="AN91" s="7">
        <f t="shared" si="39"/>
        <v>318.73099999999999</v>
      </c>
      <c r="AO91" s="7">
        <f t="shared" si="40"/>
        <v>1593.655</v>
      </c>
      <c r="AP91" s="7">
        <f t="shared" si="41"/>
        <v>2276.65</v>
      </c>
      <c r="AQ91" s="7">
        <f t="shared" si="42"/>
        <v>682.99500000000012</v>
      </c>
      <c r="AR91" s="12">
        <f t="shared" si="43"/>
        <v>1.4285714285714286</v>
      </c>
    </row>
    <row r="92" spans="1:44" x14ac:dyDescent="0.35">
      <c r="A92" t="s">
        <v>104</v>
      </c>
      <c r="B92">
        <f t="shared" si="22"/>
        <v>200090</v>
      </c>
      <c r="C92" s="2">
        <v>45187</v>
      </c>
      <c r="D92" s="4">
        <v>45187</v>
      </c>
      <c r="E92">
        <f t="shared" si="23"/>
        <v>2023</v>
      </c>
      <c r="F92" s="4" t="str">
        <f t="shared" si="24"/>
        <v>September</v>
      </c>
      <c r="G92" s="4" t="str">
        <f t="shared" si="25"/>
        <v>Monday</v>
      </c>
      <c r="H92" t="s">
        <v>1304</v>
      </c>
      <c r="I92">
        <f t="shared" si="26"/>
        <v>36540</v>
      </c>
      <c r="J92" t="s">
        <v>2406</v>
      </c>
      <c r="K92" t="str">
        <f t="shared" si="28"/>
        <v>Chair</v>
      </c>
      <c r="L92">
        <v>4</v>
      </c>
      <c r="M92">
        <v>182.08</v>
      </c>
      <c r="N92" s="7">
        <f t="shared" si="27"/>
        <v>182.08</v>
      </c>
      <c r="O92" t="s">
        <v>2494</v>
      </c>
      <c r="P92" t="str">
        <f t="shared" si="29"/>
        <v>611</v>
      </c>
      <c r="Q92" t="str">
        <f t="shared" si="30"/>
        <v>Main St</v>
      </c>
      <c r="R92" t="s">
        <v>3068</v>
      </c>
      <c r="S92" t="str">
        <f t="shared" si="31"/>
        <v>Gift Card</v>
      </c>
      <c r="T92" t="s">
        <v>3073</v>
      </c>
      <c r="U92" t="str">
        <f t="shared" si="32"/>
        <v>Delivered</v>
      </c>
      <c r="V92" t="s">
        <v>3165</v>
      </c>
      <c r="W92" t="str">
        <f t="shared" si="33"/>
        <v>35828122</v>
      </c>
      <c r="X92">
        <v>4</v>
      </c>
      <c r="Y92" t="s">
        <v>4275</v>
      </c>
      <c r="Z92" t="str">
        <f t="shared" si="34"/>
        <v>SAVE10</v>
      </c>
      <c r="AA92" t="str">
        <f t="shared" si="35"/>
        <v>YES</v>
      </c>
      <c r="AB92" t="s">
        <v>4280</v>
      </c>
      <c r="AC92" t="str">
        <f t="shared" si="36"/>
        <v>Email</v>
      </c>
      <c r="AD92">
        <v>728.32</v>
      </c>
      <c r="AE92" s="7">
        <v>728.32</v>
      </c>
      <c r="AF92" s="7">
        <f t="shared" si="37"/>
        <v>728.32</v>
      </c>
      <c r="AG92" t="str">
        <f>_xlfn.XLOOKUP(H92, 'Customer Data'!A92,'Customer Data'!B92)</f>
        <v>Customer_92</v>
      </c>
      <c r="AH92" t="str">
        <f>_xlfn.XLOOKUP(H92,'Customer Data'!A92,'Customer Data'!C92)</f>
        <v>Female</v>
      </c>
      <c r="AI92">
        <f>_xlfn.XLOOKUP(H92,'Customer Data'!A92,'Customer Data'!D92)</f>
        <v>39</v>
      </c>
      <c r="AJ92" t="str">
        <f>_xlfn.XLOOKUP(H92,'Customer Data'!A92,'Customer Data'!E92)</f>
        <v>Port-Harcourt</v>
      </c>
      <c r="AK92" t="str">
        <f>VLOOKUP(K92,'Product Category'!A:B,2,FALSE)</f>
        <v>Furniture</v>
      </c>
      <c r="AL92">
        <f>VLOOKUP(Z92,Coupons!A:B,2,FALSE)</f>
        <v>0.1</v>
      </c>
      <c r="AM92" s="7">
        <f t="shared" si="38"/>
        <v>72.832000000000008</v>
      </c>
      <c r="AN92" s="7">
        <f t="shared" si="39"/>
        <v>127.456</v>
      </c>
      <c r="AO92" s="7">
        <f t="shared" si="40"/>
        <v>509.82400000000001</v>
      </c>
      <c r="AP92" s="7">
        <f t="shared" si="41"/>
        <v>655.48800000000006</v>
      </c>
      <c r="AQ92" s="7">
        <f t="shared" si="42"/>
        <v>145.66400000000004</v>
      </c>
      <c r="AR92" s="12">
        <f t="shared" si="43"/>
        <v>1.2857142857142858</v>
      </c>
    </row>
    <row r="93" spans="1:44" x14ac:dyDescent="0.35">
      <c r="A93" t="s">
        <v>105</v>
      </c>
      <c r="B93">
        <f t="shared" si="22"/>
        <v>200091</v>
      </c>
      <c r="C93" s="2">
        <v>45000</v>
      </c>
      <c r="D93" s="4">
        <v>45000</v>
      </c>
      <c r="E93">
        <f t="shared" si="23"/>
        <v>2023</v>
      </c>
      <c r="F93" s="4" t="str">
        <f t="shared" si="24"/>
        <v>March</v>
      </c>
      <c r="G93" s="4" t="str">
        <f t="shared" si="25"/>
        <v>Wednesday</v>
      </c>
      <c r="H93" t="s">
        <v>1305</v>
      </c>
      <c r="I93">
        <f t="shared" si="26"/>
        <v>98216</v>
      </c>
      <c r="J93" t="s">
        <v>2408</v>
      </c>
      <c r="K93" t="str">
        <f t="shared" si="28"/>
        <v>Laptop</v>
      </c>
      <c r="L93">
        <v>5</v>
      </c>
      <c r="M93">
        <v>492.75</v>
      </c>
      <c r="N93" s="7">
        <f t="shared" si="27"/>
        <v>492.75</v>
      </c>
      <c r="O93" t="s">
        <v>2495</v>
      </c>
      <c r="P93" t="str">
        <f t="shared" si="29"/>
        <v>196</v>
      </c>
      <c r="Q93" t="str">
        <f t="shared" si="30"/>
        <v>Main St</v>
      </c>
      <c r="R93" t="s">
        <v>3069</v>
      </c>
      <c r="S93" t="str">
        <f t="shared" si="31"/>
        <v>Cash</v>
      </c>
      <c r="T93" t="s">
        <v>3070</v>
      </c>
      <c r="U93" t="str">
        <f t="shared" si="32"/>
        <v>Shipped</v>
      </c>
      <c r="V93" t="s">
        <v>3166</v>
      </c>
      <c r="W93" t="str">
        <f t="shared" si="33"/>
        <v>40986666</v>
      </c>
      <c r="X93">
        <v>6</v>
      </c>
      <c r="Y93" t="s">
        <v>4277</v>
      </c>
      <c r="Z93" t="str">
        <f t="shared" si="34"/>
        <v>WINTER15</v>
      </c>
      <c r="AA93" t="str">
        <f t="shared" si="35"/>
        <v>YES</v>
      </c>
      <c r="AB93" t="s">
        <v>4279</v>
      </c>
      <c r="AC93" t="str">
        <f t="shared" si="36"/>
        <v>Referral</v>
      </c>
      <c r="AD93">
        <v>2463.75</v>
      </c>
      <c r="AE93" s="7">
        <v>2463.75</v>
      </c>
      <c r="AF93" s="7">
        <f t="shared" si="37"/>
        <v>2463.75</v>
      </c>
      <c r="AG93" t="str">
        <f>_xlfn.XLOOKUP(H93, 'Customer Data'!A93,'Customer Data'!B93)</f>
        <v>Customer_93</v>
      </c>
      <c r="AH93" t="str">
        <f>_xlfn.XLOOKUP(H93,'Customer Data'!A93,'Customer Data'!C93)</f>
        <v>Female</v>
      </c>
      <c r="AI93">
        <f>_xlfn.XLOOKUP(H93,'Customer Data'!A93,'Customer Data'!D93)</f>
        <v>18</v>
      </c>
      <c r="AJ93" t="str">
        <f>_xlfn.XLOOKUP(H93,'Customer Data'!A93,'Customer Data'!E93)</f>
        <v>Port-Harcourt</v>
      </c>
      <c r="AK93" t="str">
        <f>VLOOKUP(K93,'Product Category'!A:B,2,FALSE)</f>
        <v>Electronics</v>
      </c>
      <c r="AL93">
        <f>VLOOKUP(Z93,Coupons!A:B,2,FALSE)</f>
        <v>0.15</v>
      </c>
      <c r="AM93" s="7">
        <f t="shared" si="38"/>
        <v>369.5625</v>
      </c>
      <c r="AN93" s="7">
        <f t="shared" si="39"/>
        <v>344.92499999999995</v>
      </c>
      <c r="AO93" s="7">
        <f t="shared" si="40"/>
        <v>1724.6249999999998</v>
      </c>
      <c r="AP93" s="7">
        <f t="shared" si="41"/>
        <v>2094.1875</v>
      </c>
      <c r="AQ93" s="7">
        <f t="shared" si="42"/>
        <v>369.56250000000023</v>
      </c>
      <c r="AR93" s="12">
        <f t="shared" si="43"/>
        <v>1.2142857142857144</v>
      </c>
    </row>
    <row r="94" spans="1:44" x14ac:dyDescent="0.35">
      <c r="A94" t="s">
        <v>106</v>
      </c>
      <c r="B94">
        <f t="shared" si="22"/>
        <v>200092</v>
      </c>
      <c r="C94" s="2">
        <v>45453</v>
      </c>
      <c r="D94" s="4">
        <v>45453</v>
      </c>
      <c r="E94">
        <f t="shared" si="23"/>
        <v>2024</v>
      </c>
      <c r="F94" s="4" t="str">
        <f t="shared" si="24"/>
        <v>June</v>
      </c>
      <c r="G94" s="4" t="str">
        <f t="shared" si="25"/>
        <v>Monday</v>
      </c>
      <c r="H94" t="s">
        <v>1306</v>
      </c>
      <c r="I94">
        <f t="shared" si="26"/>
        <v>29568</v>
      </c>
      <c r="J94" t="s">
        <v>2407</v>
      </c>
      <c r="K94" t="str">
        <f t="shared" si="28"/>
        <v>Printer</v>
      </c>
      <c r="L94">
        <v>4</v>
      </c>
      <c r="M94">
        <v>48.61</v>
      </c>
      <c r="N94" s="7">
        <f t="shared" si="27"/>
        <v>48.61</v>
      </c>
      <c r="O94" t="s">
        <v>2496</v>
      </c>
      <c r="P94" t="str">
        <f t="shared" si="29"/>
        <v>203</v>
      </c>
      <c r="Q94" t="str">
        <f t="shared" si="30"/>
        <v>Main St</v>
      </c>
      <c r="R94" t="s">
        <v>3066</v>
      </c>
      <c r="S94" t="str">
        <f t="shared" si="31"/>
        <v>Online</v>
      </c>
      <c r="T94" t="s">
        <v>3070</v>
      </c>
      <c r="U94" t="str">
        <f t="shared" si="32"/>
        <v>Shipped</v>
      </c>
      <c r="V94" t="s">
        <v>3167</v>
      </c>
      <c r="W94" t="str">
        <f t="shared" si="33"/>
        <v>46531075</v>
      </c>
      <c r="X94">
        <v>7</v>
      </c>
      <c r="Y94" t="s">
        <v>4276</v>
      </c>
      <c r="Z94" t="str">
        <f t="shared" si="34"/>
        <v>FREESHIP</v>
      </c>
      <c r="AA94" t="str">
        <f t="shared" si="35"/>
        <v>YES</v>
      </c>
      <c r="AB94" t="s">
        <v>4281</v>
      </c>
      <c r="AC94" t="str">
        <f t="shared" si="36"/>
        <v>Facebook</v>
      </c>
      <c r="AD94">
        <v>194.44</v>
      </c>
      <c r="AE94" s="7">
        <v>194.44</v>
      </c>
      <c r="AF94" s="7">
        <f t="shared" si="37"/>
        <v>194.44</v>
      </c>
      <c r="AG94" t="str">
        <f>_xlfn.XLOOKUP(H94, 'Customer Data'!A94,'Customer Data'!B94)</f>
        <v>Customer_94</v>
      </c>
      <c r="AH94" t="str">
        <f>_xlfn.XLOOKUP(H94,'Customer Data'!A94,'Customer Data'!C94)</f>
        <v>Male</v>
      </c>
      <c r="AI94">
        <f>_xlfn.XLOOKUP(H94,'Customer Data'!A94,'Customer Data'!D94)</f>
        <v>46</v>
      </c>
      <c r="AJ94" t="str">
        <f>_xlfn.XLOOKUP(H94,'Customer Data'!A94,'Customer Data'!E94)</f>
        <v>Owerri</v>
      </c>
      <c r="AK94" t="str">
        <f>VLOOKUP(K94,'Product Category'!A:B,2,FALSE)</f>
        <v>Electronics</v>
      </c>
      <c r="AL94">
        <f>VLOOKUP(Z94,Coupons!A:B,2,FALSE)</f>
        <v>0</v>
      </c>
      <c r="AM94" s="7">
        <f t="shared" si="38"/>
        <v>0</v>
      </c>
      <c r="AN94" s="7">
        <f t="shared" si="39"/>
        <v>34.026999999999994</v>
      </c>
      <c r="AO94" s="7">
        <f t="shared" si="40"/>
        <v>136.10799999999998</v>
      </c>
      <c r="AP94" s="7">
        <f t="shared" si="41"/>
        <v>194.44</v>
      </c>
      <c r="AQ94" s="7">
        <f t="shared" si="42"/>
        <v>58.332000000000022</v>
      </c>
      <c r="AR94" s="12">
        <f t="shared" si="43"/>
        <v>1.4285714285714288</v>
      </c>
    </row>
    <row r="95" spans="1:44" x14ac:dyDescent="0.35">
      <c r="A95" t="s">
        <v>107</v>
      </c>
      <c r="B95">
        <f t="shared" si="22"/>
        <v>200093</v>
      </c>
      <c r="C95" s="2">
        <v>44940</v>
      </c>
      <c r="D95" s="4">
        <v>44940</v>
      </c>
      <c r="E95">
        <f t="shared" si="23"/>
        <v>2023</v>
      </c>
      <c r="F95" s="4" t="str">
        <f t="shared" si="24"/>
        <v>January</v>
      </c>
      <c r="G95" s="4" t="str">
        <f t="shared" si="25"/>
        <v>Saturday</v>
      </c>
      <c r="H95" t="s">
        <v>1307</v>
      </c>
      <c r="I95">
        <f t="shared" si="26"/>
        <v>97262</v>
      </c>
      <c r="J95" t="s">
        <v>2409</v>
      </c>
      <c r="K95" t="str">
        <f t="shared" si="28"/>
        <v>Desk</v>
      </c>
      <c r="L95">
        <v>4</v>
      </c>
      <c r="M95">
        <v>431.01</v>
      </c>
      <c r="N95" s="7">
        <f t="shared" si="27"/>
        <v>431.01</v>
      </c>
      <c r="O95" t="s">
        <v>2497</v>
      </c>
      <c r="P95" t="str">
        <f t="shared" si="29"/>
        <v>837</v>
      </c>
      <c r="Q95" t="str">
        <f t="shared" si="30"/>
        <v>Main St</v>
      </c>
      <c r="R95" t="s">
        <v>3067</v>
      </c>
      <c r="S95" t="str">
        <f t="shared" si="31"/>
        <v>Credit Card</v>
      </c>
      <c r="T95" t="s">
        <v>3072</v>
      </c>
      <c r="U95" t="str">
        <f t="shared" si="32"/>
        <v>Returned</v>
      </c>
      <c r="V95" t="s">
        <v>3168</v>
      </c>
      <c r="W95" t="str">
        <f t="shared" si="33"/>
        <v>65990229</v>
      </c>
      <c r="X95">
        <v>7</v>
      </c>
      <c r="Z95" t="str">
        <f t="shared" si="34"/>
        <v>NO COUPON</v>
      </c>
      <c r="AA95" t="str">
        <f t="shared" si="35"/>
        <v>NO</v>
      </c>
      <c r="AB95" t="s">
        <v>4279</v>
      </c>
      <c r="AC95" t="str">
        <f t="shared" si="36"/>
        <v>Referral</v>
      </c>
      <c r="AD95">
        <v>1724.04</v>
      </c>
      <c r="AE95" s="7">
        <v>1724.04</v>
      </c>
      <c r="AF95" s="7">
        <f t="shared" si="37"/>
        <v>1724.04</v>
      </c>
      <c r="AG95" t="str">
        <f>_xlfn.XLOOKUP(H95, 'Customer Data'!A95,'Customer Data'!B95)</f>
        <v>Customer_95</v>
      </c>
      <c r="AH95" t="str">
        <f>_xlfn.XLOOKUP(H95,'Customer Data'!A95,'Customer Data'!C95)</f>
        <v>Male</v>
      </c>
      <c r="AI95">
        <f>_xlfn.XLOOKUP(H95,'Customer Data'!A95,'Customer Data'!D95)</f>
        <v>60</v>
      </c>
      <c r="AJ95" t="str">
        <f>_xlfn.XLOOKUP(H95,'Customer Data'!A95,'Customer Data'!E95)</f>
        <v>Port-Harcourt</v>
      </c>
      <c r="AK95" t="str">
        <f>VLOOKUP(K95,'Product Category'!A:B,2,FALSE)</f>
        <v>Furniture</v>
      </c>
      <c r="AL95">
        <f>VLOOKUP(Z95,Coupons!A:B,2,FALSE)</f>
        <v>0</v>
      </c>
      <c r="AM95" s="7">
        <f t="shared" si="38"/>
        <v>0</v>
      </c>
      <c r="AN95" s="7">
        <f t="shared" si="39"/>
        <v>301.70699999999999</v>
      </c>
      <c r="AO95" s="7">
        <f t="shared" si="40"/>
        <v>1206.828</v>
      </c>
      <c r="AP95" s="7">
        <f t="shared" si="41"/>
        <v>1724.04</v>
      </c>
      <c r="AQ95" s="7">
        <f t="shared" si="42"/>
        <v>517.21199999999999</v>
      </c>
      <c r="AR95" s="12">
        <f t="shared" si="43"/>
        <v>1.4285714285714286</v>
      </c>
    </row>
    <row r="96" spans="1:44" x14ac:dyDescent="0.35">
      <c r="A96" t="s">
        <v>108</v>
      </c>
      <c r="B96">
        <f t="shared" si="22"/>
        <v>200094</v>
      </c>
      <c r="C96" s="2">
        <v>44968</v>
      </c>
      <c r="D96" s="4">
        <v>44968</v>
      </c>
      <c r="E96">
        <f t="shared" si="23"/>
        <v>2023</v>
      </c>
      <c r="F96" s="4" t="str">
        <f t="shared" si="24"/>
        <v>February</v>
      </c>
      <c r="G96" s="4" t="str">
        <f t="shared" si="25"/>
        <v>Saturday</v>
      </c>
      <c r="H96" t="s">
        <v>1308</v>
      </c>
      <c r="I96">
        <f t="shared" si="26"/>
        <v>79821</v>
      </c>
      <c r="J96" t="s">
        <v>2406</v>
      </c>
      <c r="K96" t="str">
        <f t="shared" si="28"/>
        <v>Chair</v>
      </c>
      <c r="L96">
        <v>1</v>
      </c>
      <c r="M96">
        <v>531.17999999999995</v>
      </c>
      <c r="N96" s="7">
        <f t="shared" si="27"/>
        <v>531.17999999999995</v>
      </c>
      <c r="O96" t="s">
        <v>2498</v>
      </c>
      <c r="P96" t="str">
        <f t="shared" si="29"/>
        <v>781</v>
      </c>
      <c r="Q96" t="str">
        <f t="shared" si="30"/>
        <v>Main St</v>
      </c>
      <c r="R96" t="s">
        <v>3068</v>
      </c>
      <c r="S96" t="str">
        <f t="shared" si="31"/>
        <v>Gift Card</v>
      </c>
      <c r="T96" t="s">
        <v>3072</v>
      </c>
      <c r="U96" t="str">
        <f t="shared" si="32"/>
        <v>Returned</v>
      </c>
      <c r="V96" t="s">
        <v>3169</v>
      </c>
      <c r="W96" t="str">
        <f t="shared" si="33"/>
        <v>12780193</v>
      </c>
      <c r="X96">
        <v>6</v>
      </c>
      <c r="Y96" t="s">
        <v>4277</v>
      </c>
      <c r="Z96" t="str">
        <f t="shared" si="34"/>
        <v>WINTER15</v>
      </c>
      <c r="AA96" t="str">
        <f t="shared" si="35"/>
        <v>YES</v>
      </c>
      <c r="AB96" t="s">
        <v>4278</v>
      </c>
      <c r="AC96" t="str">
        <f t="shared" si="36"/>
        <v>Instagram</v>
      </c>
      <c r="AD96">
        <v>531.17999999999995</v>
      </c>
      <c r="AE96" s="7">
        <v>531.17999999999995</v>
      </c>
      <c r="AF96" s="7">
        <f t="shared" si="37"/>
        <v>531.17999999999995</v>
      </c>
      <c r="AG96" t="str">
        <f>_xlfn.XLOOKUP(H96, 'Customer Data'!A96,'Customer Data'!B96)</f>
        <v>Customer_96</v>
      </c>
      <c r="AH96" t="str">
        <f>_xlfn.XLOOKUP(H96,'Customer Data'!A96,'Customer Data'!C96)</f>
        <v>Female</v>
      </c>
      <c r="AI96">
        <f>_xlfn.XLOOKUP(H96,'Customer Data'!A96,'Customer Data'!D96)</f>
        <v>44</v>
      </c>
      <c r="AJ96" t="str">
        <f>_xlfn.XLOOKUP(H96,'Customer Data'!A96,'Customer Data'!E96)</f>
        <v>Port-Harcourt</v>
      </c>
      <c r="AK96" t="str">
        <f>VLOOKUP(K96,'Product Category'!A:B,2,FALSE)</f>
        <v>Furniture</v>
      </c>
      <c r="AL96">
        <f>VLOOKUP(Z96,Coupons!A:B,2,FALSE)</f>
        <v>0.15</v>
      </c>
      <c r="AM96" s="7">
        <f t="shared" si="38"/>
        <v>79.676999999999992</v>
      </c>
      <c r="AN96" s="7">
        <f t="shared" si="39"/>
        <v>371.82599999999996</v>
      </c>
      <c r="AO96" s="7">
        <f t="shared" si="40"/>
        <v>371.82599999999996</v>
      </c>
      <c r="AP96" s="7">
        <f t="shared" si="41"/>
        <v>451.50299999999993</v>
      </c>
      <c r="AQ96" s="7">
        <f t="shared" si="42"/>
        <v>79.676999999999964</v>
      </c>
      <c r="AR96" s="12">
        <f t="shared" si="43"/>
        <v>1.2142857142857142</v>
      </c>
    </row>
    <row r="97" spans="1:44" x14ac:dyDescent="0.35">
      <c r="A97" t="s">
        <v>109</v>
      </c>
      <c r="B97">
        <f t="shared" si="22"/>
        <v>200095</v>
      </c>
      <c r="C97" s="2">
        <v>45009</v>
      </c>
      <c r="D97" s="4">
        <v>45009</v>
      </c>
      <c r="E97">
        <f t="shared" si="23"/>
        <v>2023</v>
      </c>
      <c r="F97" s="4" t="str">
        <f t="shared" si="24"/>
        <v>March</v>
      </c>
      <c r="G97" s="4" t="str">
        <f t="shared" si="25"/>
        <v>Friday</v>
      </c>
      <c r="H97" t="s">
        <v>1309</v>
      </c>
      <c r="I97">
        <f t="shared" si="26"/>
        <v>76761</v>
      </c>
      <c r="J97" t="s">
        <v>2407</v>
      </c>
      <c r="K97" t="str">
        <f t="shared" si="28"/>
        <v>Printer</v>
      </c>
      <c r="L97">
        <v>4</v>
      </c>
      <c r="M97">
        <v>117.51</v>
      </c>
      <c r="N97" s="7">
        <f t="shared" si="27"/>
        <v>117.51</v>
      </c>
      <c r="O97" t="s">
        <v>2499</v>
      </c>
      <c r="P97" t="str">
        <f t="shared" si="29"/>
        <v>839</v>
      </c>
      <c r="Q97" t="str">
        <f t="shared" si="30"/>
        <v>Main St</v>
      </c>
      <c r="R97" t="s">
        <v>3065</v>
      </c>
      <c r="S97" t="str">
        <f t="shared" si="31"/>
        <v>Debit Card</v>
      </c>
      <c r="T97" t="s">
        <v>3072</v>
      </c>
      <c r="U97" t="str">
        <f t="shared" si="32"/>
        <v>Returned</v>
      </c>
      <c r="V97" t="s">
        <v>3170</v>
      </c>
      <c r="W97" t="str">
        <f t="shared" si="33"/>
        <v>60179774</v>
      </c>
      <c r="X97">
        <v>7</v>
      </c>
      <c r="Z97" t="str">
        <f t="shared" si="34"/>
        <v>NO COUPON</v>
      </c>
      <c r="AA97" t="str">
        <f t="shared" si="35"/>
        <v>NO</v>
      </c>
      <c r="AB97" t="s">
        <v>4279</v>
      </c>
      <c r="AC97" t="str">
        <f t="shared" si="36"/>
        <v>Referral</v>
      </c>
      <c r="AD97">
        <v>470.04</v>
      </c>
      <c r="AE97" s="7">
        <v>470.04</v>
      </c>
      <c r="AF97" s="7">
        <f t="shared" si="37"/>
        <v>470.04</v>
      </c>
      <c r="AG97" t="str">
        <f>_xlfn.XLOOKUP(H97, 'Customer Data'!A97,'Customer Data'!B97)</f>
        <v>Customer_97</v>
      </c>
      <c r="AH97" t="str">
        <f>_xlfn.XLOOKUP(H97,'Customer Data'!A97,'Customer Data'!C97)</f>
        <v>Male</v>
      </c>
      <c r="AI97">
        <f>_xlfn.XLOOKUP(H97,'Customer Data'!A97,'Customer Data'!D97)</f>
        <v>24</v>
      </c>
      <c r="AJ97" t="str">
        <f>_xlfn.XLOOKUP(H97,'Customer Data'!A97,'Customer Data'!E97)</f>
        <v>Owerri</v>
      </c>
      <c r="AK97" t="str">
        <f>VLOOKUP(K97,'Product Category'!A:B,2,FALSE)</f>
        <v>Electronics</v>
      </c>
      <c r="AL97">
        <f>VLOOKUP(Z97,Coupons!A:B,2,FALSE)</f>
        <v>0</v>
      </c>
      <c r="AM97" s="7">
        <f t="shared" si="38"/>
        <v>0</v>
      </c>
      <c r="AN97" s="7">
        <f t="shared" si="39"/>
        <v>82.257000000000005</v>
      </c>
      <c r="AO97" s="7">
        <f t="shared" si="40"/>
        <v>329.02800000000002</v>
      </c>
      <c r="AP97" s="7">
        <f t="shared" si="41"/>
        <v>470.04</v>
      </c>
      <c r="AQ97" s="7">
        <f t="shared" si="42"/>
        <v>141.012</v>
      </c>
      <c r="AR97" s="12">
        <f t="shared" si="43"/>
        <v>1.4285714285714286</v>
      </c>
    </row>
    <row r="98" spans="1:44" x14ac:dyDescent="0.35">
      <c r="A98" t="s">
        <v>110</v>
      </c>
      <c r="B98">
        <f t="shared" si="22"/>
        <v>200096</v>
      </c>
      <c r="C98" s="2">
        <v>45444</v>
      </c>
      <c r="D98" s="4">
        <v>45444</v>
      </c>
      <c r="E98">
        <f t="shared" si="23"/>
        <v>2024</v>
      </c>
      <c r="F98" s="4" t="str">
        <f t="shared" si="24"/>
        <v>June</v>
      </c>
      <c r="G98" s="4" t="str">
        <f t="shared" si="25"/>
        <v>Saturday</v>
      </c>
      <c r="H98" t="s">
        <v>1310</v>
      </c>
      <c r="I98">
        <f t="shared" si="26"/>
        <v>93007</v>
      </c>
      <c r="J98" t="s">
        <v>2404</v>
      </c>
      <c r="K98" t="str">
        <f t="shared" si="28"/>
        <v>Phone</v>
      </c>
      <c r="L98">
        <v>2</v>
      </c>
      <c r="M98">
        <v>232.83</v>
      </c>
      <c r="N98" s="7">
        <f t="shared" si="27"/>
        <v>232.83</v>
      </c>
      <c r="O98" t="s">
        <v>2483</v>
      </c>
      <c r="P98" t="str">
        <f t="shared" si="29"/>
        <v>103</v>
      </c>
      <c r="Q98" t="str">
        <f t="shared" si="30"/>
        <v>Main St</v>
      </c>
      <c r="R98" t="s">
        <v>3068</v>
      </c>
      <c r="S98" t="str">
        <f t="shared" si="31"/>
        <v>Gift Card</v>
      </c>
      <c r="T98" t="s">
        <v>3073</v>
      </c>
      <c r="U98" t="str">
        <f t="shared" si="32"/>
        <v>Delivered</v>
      </c>
      <c r="V98" t="s">
        <v>3171</v>
      </c>
      <c r="W98" t="str">
        <f t="shared" si="33"/>
        <v>85696091</v>
      </c>
      <c r="X98">
        <v>7</v>
      </c>
      <c r="Z98" t="str">
        <f t="shared" si="34"/>
        <v>NO COUPON</v>
      </c>
      <c r="AA98" t="str">
        <f t="shared" si="35"/>
        <v>NO</v>
      </c>
      <c r="AB98" t="s">
        <v>4278</v>
      </c>
      <c r="AC98" t="str">
        <f t="shared" si="36"/>
        <v>Instagram</v>
      </c>
      <c r="AD98">
        <v>465.66</v>
      </c>
      <c r="AE98" s="7">
        <v>465.66</v>
      </c>
      <c r="AF98" s="7">
        <f t="shared" si="37"/>
        <v>465.66</v>
      </c>
      <c r="AG98" t="str">
        <f>_xlfn.XLOOKUP(H98, 'Customer Data'!A98,'Customer Data'!B98)</f>
        <v>Customer_98</v>
      </c>
      <c r="AH98" t="str">
        <f>_xlfn.XLOOKUP(H98,'Customer Data'!A98,'Customer Data'!C98)</f>
        <v>Female</v>
      </c>
      <c r="AI98">
        <f>_xlfn.XLOOKUP(H98,'Customer Data'!A98,'Customer Data'!D98)</f>
        <v>34</v>
      </c>
      <c r="AJ98" t="str">
        <f>_xlfn.XLOOKUP(H98,'Customer Data'!A98,'Customer Data'!E98)</f>
        <v>Port-Harcourt</v>
      </c>
      <c r="AK98" t="str">
        <f>VLOOKUP(K98,'Product Category'!A:B,2,FALSE)</f>
        <v>Electronics</v>
      </c>
      <c r="AL98">
        <f>VLOOKUP(Z98,Coupons!A:B,2,FALSE)</f>
        <v>0</v>
      </c>
      <c r="AM98" s="7">
        <f t="shared" si="38"/>
        <v>0</v>
      </c>
      <c r="AN98" s="7">
        <f t="shared" si="39"/>
        <v>162.98099999999999</v>
      </c>
      <c r="AO98" s="7">
        <f t="shared" si="40"/>
        <v>325.96199999999999</v>
      </c>
      <c r="AP98" s="7">
        <f t="shared" si="41"/>
        <v>465.66</v>
      </c>
      <c r="AQ98" s="7">
        <f t="shared" si="42"/>
        <v>139.69800000000004</v>
      </c>
      <c r="AR98" s="12">
        <f t="shared" si="43"/>
        <v>1.4285714285714286</v>
      </c>
    </row>
    <row r="99" spans="1:44" x14ac:dyDescent="0.35">
      <c r="A99" t="s">
        <v>111</v>
      </c>
      <c r="B99">
        <f t="shared" si="22"/>
        <v>200097</v>
      </c>
      <c r="C99" s="2">
        <v>45678</v>
      </c>
      <c r="D99" s="4">
        <v>45678</v>
      </c>
      <c r="E99">
        <f t="shared" si="23"/>
        <v>2025</v>
      </c>
      <c r="F99" s="4" t="str">
        <f t="shared" si="24"/>
        <v>January</v>
      </c>
      <c r="G99" s="4" t="str">
        <f t="shared" si="25"/>
        <v>Tuesday</v>
      </c>
      <c r="H99" t="s">
        <v>1311</v>
      </c>
      <c r="I99">
        <f t="shared" si="26"/>
        <v>15624</v>
      </c>
      <c r="J99" t="s">
        <v>2405</v>
      </c>
      <c r="K99" t="str">
        <f t="shared" si="28"/>
        <v>Tablet</v>
      </c>
      <c r="L99">
        <v>5</v>
      </c>
      <c r="M99">
        <v>619.52</v>
      </c>
      <c r="N99" s="7">
        <f t="shared" si="27"/>
        <v>619.52</v>
      </c>
      <c r="O99" t="s">
        <v>2500</v>
      </c>
      <c r="P99" t="str">
        <f t="shared" si="29"/>
        <v>922</v>
      </c>
      <c r="Q99" t="str">
        <f t="shared" si="30"/>
        <v>Main St</v>
      </c>
      <c r="R99" t="s">
        <v>3065</v>
      </c>
      <c r="S99" t="str">
        <f t="shared" si="31"/>
        <v>Debit Card</v>
      </c>
      <c r="T99" t="s">
        <v>3074</v>
      </c>
      <c r="U99" t="str">
        <f t="shared" si="32"/>
        <v>Pending</v>
      </c>
      <c r="V99" t="s">
        <v>3172</v>
      </c>
      <c r="W99" t="str">
        <f t="shared" si="33"/>
        <v>40621141</v>
      </c>
      <c r="X99">
        <v>9</v>
      </c>
      <c r="Z99" t="str">
        <f t="shared" si="34"/>
        <v>NO COUPON</v>
      </c>
      <c r="AA99" t="str">
        <f t="shared" si="35"/>
        <v>NO</v>
      </c>
      <c r="AB99" t="s">
        <v>4280</v>
      </c>
      <c r="AC99" t="str">
        <f t="shared" si="36"/>
        <v>Email</v>
      </c>
      <c r="AD99">
        <v>3097.6</v>
      </c>
      <c r="AE99" s="7">
        <v>3097.6</v>
      </c>
      <c r="AF99" s="7">
        <f t="shared" si="37"/>
        <v>3097.6</v>
      </c>
      <c r="AG99" t="str">
        <f>_xlfn.XLOOKUP(H99, 'Customer Data'!A99,'Customer Data'!B99)</f>
        <v>Customer_99</v>
      </c>
      <c r="AH99" t="str">
        <f>_xlfn.XLOOKUP(H99,'Customer Data'!A99,'Customer Data'!C99)</f>
        <v>Male</v>
      </c>
      <c r="AI99">
        <f>_xlfn.XLOOKUP(H99,'Customer Data'!A99,'Customer Data'!D99)</f>
        <v>32</v>
      </c>
      <c r="AJ99" t="str">
        <f>_xlfn.XLOOKUP(H99,'Customer Data'!A99,'Customer Data'!E99)</f>
        <v>Enugu</v>
      </c>
      <c r="AK99" t="str">
        <f>VLOOKUP(K99,'Product Category'!A:B,2,FALSE)</f>
        <v>Electronics</v>
      </c>
      <c r="AL99">
        <f>VLOOKUP(Z99,Coupons!A:B,2,FALSE)</f>
        <v>0</v>
      </c>
      <c r="AM99" s="7">
        <f t="shared" si="38"/>
        <v>0</v>
      </c>
      <c r="AN99" s="7">
        <f t="shared" si="39"/>
        <v>433.66399999999999</v>
      </c>
      <c r="AO99" s="7">
        <f t="shared" si="40"/>
        <v>2168.3199999999997</v>
      </c>
      <c r="AP99" s="7">
        <f t="shared" si="41"/>
        <v>3097.6</v>
      </c>
      <c r="AQ99" s="7">
        <f t="shared" si="42"/>
        <v>929.2800000000002</v>
      </c>
      <c r="AR99" s="12">
        <f t="shared" si="43"/>
        <v>1.4285714285714288</v>
      </c>
    </row>
    <row r="100" spans="1:44" x14ac:dyDescent="0.35">
      <c r="A100" t="s">
        <v>112</v>
      </c>
      <c r="B100">
        <f t="shared" si="22"/>
        <v>200098</v>
      </c>
      <c r="C100" s="2">
        <v>44940</v>
      </c>
      <c r="D100" s="4">
        <v>44940</v>
      </c>
      <c r="E100">
        <f t="shared" si="23"/>
        <v>2023</v>
      </c>
      <c r="F100" s="4" t="str">
        <f t="shared" si="24"/>
        <v>January</v>
      </c>
      <c r="G100" s="4" t="str">
        <f t="shared" si="25"/>
        <v>Saturday</v>
      </c>
      <c r="H100" t="s">
        <v>1312</v>
      </c>
      <c r="I100">
        <f t="shared" si="26"/>
        <v>70921</v>
      </c>
      <c r="J100" t="s">
        <v>2407</v>
      </c>
      <c r="K100" t="str">
        <f t="shared" si="28"/>
        <v>Printer</v>
      </c>
      <c r="L100">
        <v>2</v>
      </c>
      <c r="M100">
        <v>228.54</v>
      </c>
      <c r="N100" s="7">
        <f t="shared" si="27"/>
        <v>228.54</v>
      </c>
      <c r="O100" t="s">
        <v>2501</v>
      </c>
      <c r="P100" t="str">
        <f t="shared" si="29"/>
        <v>533</v>
      </c>
      <c r="Q100" t="str">
        <f t="shared" si="30"/>
        <v>Main St</v>
      </c>
      <c r="R100" t="s">
        <v>3065</v>
      </c>
      <c r="S100" t="str">
        <f t="shared" si="31"/>
        <v>Debit Card</v>
      </c>
      <c r="T100" t="s">
        <v>3074</v>
      </c>
      <c r="U100" t="str">
        <f t="shared" si="32"/>
        <v>Pending</v>
      </c>
      <c r="V100" t="s">
        <v>3173</v>
      </c>
      <c r="W100" t="str">
        <f t="shared" si="33"/>
        <v>54983109</v>
      </c>
      <c r="X100">
        <v>3</v>
      </c>
      <c r="Z100" t="str">
        <f t="shared" si="34"/>
        <v>NO COUPON</v>
      </c>
      <c r="AA100" t="str">
        <f t="shared" si="35"/>
        <v>NO</v>
      </c>
      <c r="AB100" t="s">
        <v>4280</v>
      </c>
      <c r="AC100" t="str">
        <f t="shared" si="36"/>
        <v>Email</v>
      </c>
      <c r="AD100">
        <v>457.08</v>
      </c>
      <c r="AE100" s="7">
        <v>457.08</v>
      </c>
      <c r="AF100" s="7">
        <f t="shared" si="37"/>
        <v>457.08</v>
      </c>
      <c r="AG100" t="str">
        <f>_xlfn.XLOOKUP(H100, 'Customer Data'!A100,'Customer Data'!B100)</f>
        <v>Customer_100</v>
      </c>
      <c r="AH100" t="str">
        <f>_xlfn.XLOOKUP(H100,'Customer Data'!A100,'Customer Data'!C100)</f>
        <v>Male</v>
      </c>
      <c r="AI100">
        <f>_xlfn.XLOOKUP(H100,'Customer Data'!A100,'Customer Data'!D100)</f>
        <v>29</v>
      </c>
      <c r="AJ100" t="str">
        <f>_xlfn.XLOOKUP(H100,'Customer Data'!A100,'Customer Data'!E100)</f>
        <v>Port-Harcourt</v>
      </c>
      <c r="AK100" t="str">
        <f>VLOOKUP(K100,'Product Category'!A:B,2,FALSE)</f>
        <v>Electronics</v>
      </c>
      <c r="AL100">
        <f>VLOOKUP(Z100,Coupons!A:B,2,FALSE)</f>
        <v>0</v>
      </c>
      <c r="AM100" s="7">
        <f t="shared" si="38"/>
        <v>0</v>
      </c>
      <c r="AN100" s="7">
        <f t="shared" si="39"/>
        <v>159.97799999999998</v>
      </c>
      <c r="AO100" s="7">
        <f t="shared" si="40"/>
        <v>319.95599999999996</v>
      </c>
      <c r="AP100" s="7">
        <f t="shared" si="41"/>
        <v>457.08</v>
      </c>
      <c r="AQ100" s="7">
        <f t="shared" si="42"/>
        <v>137.12400000000002</v>
      </c>
      <c r="AR100" s="12">
        <f t="shared" si="43"/>
        <v>1.4285714285714286</v>
      </c>
    </row>
    <row r="101" spans="1:44" x14ac:dyDescent="0.35">
      <c r="A101" t="s">
        <v>113</v>
      </c>
      <c r="B101">
        <f t="shared" si="22"/>
        <v>200099</v>
      </c>
      <c r="C101" s="2">
        <v>45759</v>
      </c>
      <c r="D101" s="4">
        <v>45759</v>
      </c>
      <c r="E101">
        <f t="shared" si="23"/>
        <v>2025</v>
      </c>
      <c r="F101" s="4" t="str">
        <f t="shared" si="24"/>
        <v>April</v>
      </c>
      <c r="G101" s="4" t="str">
        <f t="shared" si="25"/>
        <v>Saturday</v>
      </c>
      <c r="H101" t="s">
        <v>1313</v>
      </c>
      <c r="I101">
        <f t="shared" si="26"/>
        <v>30477</v>
      </c>
      <c r="J101" t="s">
        <v>2407</v>
      </c>
      <c r="K101" t="str">
        <f t="shared" si="28"/>
        <v>Printer</v>
      </c>
      <c r="L101">
        <v>1</v>
      </c>
      <c r="M101">
        <v>201.58</v>
      </c>
      <c r="N101" s="7">
        <f t="shared" si="27"/>
        <v>201.58</v>
      </c>
      <c r="O101" t="s">
        <v>2502</v>
      </c>
      <c r="P101" t="str">
        <f t="shared" si="29"/>
        <v>717</v>
      </c>
      <c r="Q101" t="str">
        <f t="shared" si="30"/>
        <v>Main St</v>
      </c>
      <c r="R101" t="s">
        <v>3065</v>
      </c>
      <c r="S101" t="str">
        <f t="shared" si="31"/>
        <v>Debit Card</v>
      </c>
      <c r="T101" t="s">
        <v>3071</v>
      </c>
      <c r="U101" t="str">
        <f t="shared" si="32"/>
        <v>Cancelled</v>
      </c>
      <c r="V101" t="s">
        <v>3174</v>
      </c>
      <c r="W101" t="str">
        <f t="shared" si="33"/>
        <v>51829648</v>
      </c>
      <c r="X101">
        <v>2</v>
      </c>
      <c r="Y101" t="s">
        <v>4277</v>
      </c>
      <c r="Z101" t="str">
        <f t="shared" si="34"/>
        <v>WINTER15</v>
      </c>
      <c r="AA101" t="str">
        <f t="shared" si="35"/>
        <v>YES</v>
      </c>
      <c r="AB101" t="s">
        <v>4280</v>
      </c>
      <c r="AC101" t="str">
        <f t="shared" si="36"/>
        <v>Email</v>
      </c>
      <c r="AD101">
        <v>201.58</v>
      </c>
      <c r="AE101" s="7">
        <v>201.58</v>
      </c>
      <c r="AF101" s="7">
        <f t="shared" si="37"/>
        <v>201.58</v>
      </c>
      <c r="AG101" t="str">
        <f>_xlfn.XLOOKUP(H101, 'Customer Data'!A101,'Customer Data'!B101)</f>
        <v>Customer_101</v>
      </c>
      <c r="AH101" t="str">
        <f>_xlfn.XLOOKUP(H101,'Customer Data'!A101,'Customer Data'!C101)</f>
        <v>Female</v>
      </c>
      <c r="AI101">
        <f>_xlfn.XLOOKUP(H101,'Customer Data'!A101,'Customer Data'!D101)</f>
        <v>47</v>
      </c>
      <c r="AJ101" t="str">
        <f>_xlfn.XLOOKUP(H101,'Customer Data'!A101,'Customer Data'!E101)</f>
        <v>Lagos</v>
      </c>
      <c r="AK101" t="str">
        <f>VLOOKUP(K101,'Product Category'!A:B,2,FALSE)</f>
        <v>Electronics</v>
      </c>
      <c r="AL101">
        <f>VLOOKUP(Z101,Coupons!A:B,2,FALSE)</f>
        <v>0.15</v>
      </c>
      <c r="AM101" s="7">
        <f t="shared" si="38"/>
        <v>30.237000000000002</v>
      </c>
      <c r="AN101" s="7">
        <f t="shared" si="39"/>
        <v>141.10599999999999</v>
      </c>
      <c r="AO101" s="7">
        <f t="shared" si="40"/>
        <v>141.10599999999999</v>
      </c>
      <c r="AP101" s="7">
        <f t="shared" si="41"/>
        <v>171.34300000000002</v>
      </c>
      <c r="AQ101" s="7">
        <f t="shared" si="42"/>
        <v>30.237000000000023</v>
      </c>
      <c r="AR101" s="12">
        <f t="shared" si="43"/>
        <v>1.2142857142857144</v>
      </c>
    </row>
    <row r="102" spans="1:44" x14ac:dyDescent="0.35">
      <c r="A102" t="s">
        <v>114</v>
      </c>
      <c r="B102">
        <f t="shared" si="22"/>
        <v>200100</v>
      </c>
      <c r="C102" s="2">
        <v>44974</v>
      </c>
      <c r="D102" s="4">
        <v>44974</v>
      </c>
      <c r="E102">
        <f t="shared" si="23"/>
        <v>2023</v>
      </c>
      <c r="F102" s="4" t="str">
        <f t="shared" si="24"/>
        <v>February</v>
      </c>
      <c r="G102" s="4" t="str">
        <f t="shared" si="25"/>
        <v>Friday</v>
      </c>
      <c r="H102" t="s">
        <v>1314</v>
      </c>
      <c r="I102">
        <f t="shared" si="26"/>
        <v>74866</v>
      </c>
      <c r="J102" t="s">
        <v>2404</v>
      </c>
      <c r="K102" t="str">
        <f t="shared" si="28"/>
        <v>Phone</v>
      </c>
      <c r="L102">
        <v>3</v>
      </c>
      <c r="M102">
        <v>664.79</v>
      </c>
      <c r="N102" s="7">
        <f t="shared" si="27"/>
        <v>664.79</v>
      </c>
      <c r="O102" t="s">
        <v>2503</v>
      </c>
      <c r="P102" t="str">
        <f t="shared" si="29"/>
        <v>743</v>
      </c>
      <c r="Q102" t="str">
        <f t="shared" si="30"/>
        <v>Main St</v>
      </c>
      <c r="R102" t="s">
        <v>3066</v>
      </c>
      <c r="S102" t="str">
        <f t="shared" si="31"/>
        <v>Online</v>
      </c>
      <c r="T102" t="s">
        <v>3073</v>
      </c>
      <c r="U102" t="str">
        <f t="shared" si="32"/>
        <v>Delivered</v>
      </c>
      <c r="V102" t="s">
        <v>3175</v>
      </c>
      <c r="W102" t="str">
        <f t="shared" si="33"/>
        <v>53783265</v>
      </c>
      <c r="X102">
        <v>6</v>
      </c>
      <c r="Z102" t="str">
        <f t="shared" si="34"/>
        <v>NO COUPON</v>
      </c>
      <c r="AA102" t="str">
        <f t="shared" si="35"/>
        <v>NO</v>
      </c>
      <c r="AB102" t="s">
        <v>4281</v>
      </c>
      <c r="AC102" t="str">
        <f t="shared" si="36"/>
        <v>Facebook</v>
      </c>
      <c r="AD102">
        <v>1994.37</v>
      </c>
      <c r="AE102" s="7">
        <v>1994.37</v>
      </c>
      <c r="AF102" s="7">
        <f t="shared" si="37"/>
        <v>1994.37</v>
      </c>
      <c r="AG102" t="str">
        <f>_xlfn.XLOOKUP(H102, 'Customer Data'!A102,'Customer Data'!B102)</f>
        <v>Customer_102</v>
      </c>
      <c r="AH102" t="str">
        <f>_xlfn.XLOOKUP(H102,'Customer Data'!A102,'Customer Data'!C102)</f>
        <v>Male</v>
      </c>
      <c r="AI102">
        <f>_xlfn.XLOOKUP(H102,'Customer Data'!A102,'Customer Data'!D102)</f>
        <v>28</v>
      </c>
      <c r="AJ102" t="str">
        <f>_xlfn.XLOOKUP(H102,'Customer Data'!A102,'Customer Data'!E102)</f>
        <v>Owerri</v>
      </c>
      <c r="AK102" t="str">
        <f>VLOOKUP(K102,'Product Category'!A:B,2,FALSE)</f>
        <v>Electronics</v>
      </c>
      <c r="AL102">
        <f>VLOOKUP(Z102,Coupons!A:B,2,FALSE)</f>
        <v>0</v>
      </c>
      <c r="AM102" s="7">
        <f t="shared" si="38"/>
        <v>0</v>
      </c>
      <c r="AN102" s="7">
        <f t="shared" si="39"/>
        <v>465.35299999999995</v>
      </c>
      <c r="AO102" s="7">
        <f t="shared" si="40"/>
        <v>1396.0589999999997</v>
      </c>
      <c r="AP102" s="7">
        <f t="shared" si="41"/>
        <v>1994.37</v>
      </c>
      <c r="AQ102" s="7">
        <f t="shared" si="42"/>
        <v>598.31100000000015</v>
      </c>
      <c r="AR102" s="12">
        <f t="shared" si="43"/>
        <v>1.4285714285714288</v>
      </c>
    </row>
    <row r="103" spans="1:44" x14ac:dyDescent="0.35">
      <c r="A103" t="s">
        <v>115</v>
      </c>
      <c r="B103">
        <f t="shared" si="22"/>
        <v>200101</v>
      </c>
      <c r="C103" s="2">
        <v>45255</v>
      </c>
      <c r="D103" s="4">
        <v>45255</v>
      </c>
      <c r="E103">
        <f t="shared" si="23"/>
        <v>2023</v>
      </c>
      <c r="F103" s="4" t="str">
        <f t="shared" si="24"/>
        <v>November</v>
      </c>
      <c r="G103" s="4" t="str">
        <f t="shared" si="25"/>
        <v>Saturday</v>
      </c>
      <c r="H103" t="s">
        <v>1315</v>
      </c>
      <c r="I103">
        <f t="shared" si="26"/>
        <v>15283</v>
      </c>
      <c r="J103" t="s">
        <v>2407</v>
      </c>
      <c r="K103" t="str">
        <f t="shared" si="28"/>
        <v>Printer</v>
      </c>
      <c r="L103">
        <v>1</v>
      </c>
      <c r="M103">
        <v>381.02</v>
      </c>
      <c r="N103" s="7">
        <f t="shared" si="27"/>
        <v>381.02</v>
      </c>
      <c r="O103" t="s">
        <v>2504</v>
      </c>
      <c r="P103" t="str">
        <f t="shared" si="29"/>
        <v>152</v>
      </c>
      <c r="Q103" t="str">
        <f t="shared" si="30"/>
        <v>Main St</v>
      </c>
      <c r="R103" t="s">
        <v>3069</v>
      </c>
      <c r="S103" t="str">
        <f t="shared" si="31"/>
        <v>Cash</v>
      </c>
      <c r="T103" t="s">
        <v>3070</v>
      </c>
      <c r="U103" t="str">
        <f t="shared" si="32"/>
        <v>Shipped</v>
      </c>
      <c r="V103" t="s">
        <v>3176</v>
      </c>
      <c r="W103" t="str">
        <f t="shared" si="33"/>
        <v>19286291</v>
      </c>
      <c r="X103">
        <v>6</v>
      </c>
      <c r="Z103" t="str">
        <f t="shared" si="34"/>
        <v>NO COUPON</v>
      </c>
      <c r="AA103" t="str">
        <f t="shared" si="35"/>
        <v>NO</v>
      </c>
      <c r="AB103" t="s">
        <v>4282</v>
      </c>
      <c r="AC103" t="str">
        <f t="shared" si="36"/>
        <v>Google</v>
      </c>
      <c r="AD103">
        <v>381.02</v>
      </c>
      <c r="AE103" s="7">
        <v>381.02</v>
      </c>
      <c r="AF103" s="7">
        <f t="shared" si="37"/>
        <v>381.02</v>
      </c>
      <c r="AG103" t="str">
        <f>_xlfn.XLOOKUP(H103, 'Customer Data'!A103,'Customer Data'!B103)</f>
        <v>Customer_103</v>
      </c>
      <c r="AH103" t="str">
        <f>_xlfn.XLOOKUP(H103,'Customer Data'!A103,'Customer Data'!C103)</f>
        <v>Female</v>
      </c>
      <c r="AI103">
        <f>_xlfn.XLOOKUP(H103,'Customer Data'!A103,'Customer Data'!D103)</f>
        <v>32</v>
      </c>
      <c r="AJ103" t="str">
        <f>_xlfn.XLOOKUP(H103,'Customer Data'!A103,'Customer Data'!E103)</f>
        <v>Kano</v>
      </c>
      <c r="AK103" t="str">
        <f>VLOOKUP(K103,'Product Category'!A:B,2,FALSE)</f>
        <v>Electronics</v>
      </c>
      <c r="AL103">
        <f>VLOOKUP(Z103,Coupons!A:B,2,FALSE)</f>
        <v>0</v>
      </c>
      <c r="AM103" s="7">
        <f t="shared" si="38"/>
        <v>0</v>
      </c>
      <c r="AN103" s="7">
        <f t="shared" si="39"/>
        <v>266.714</v>
      </c>
      <c r="AO103" s="7">
        <f t="shared" si="40"/>
        <v>266.714</v>
      </c>
      <c r="AP103" s="7">
        <f t="shared" si="41"/>
        <v>381.02</v>
      </c>
      <c r="AQ103" s="7">
        <f t="shared" si="42"/>
        <v>114.30599999999998</v>
      </c>
      <c r="AR103" s="12">
        <f t="shared" si="43"/>
        <v>1.4285714285714286</v>
      </c>
    </row>
    <row r="104" spans="1:44" x14ac:dyDescent="0.35">
      <c r="A104" t="s">
        <v>116</v>
      </c>
      <c r="B104">
        <f t="shared" si="22"/>
        <v>200102</v>
      </c>
      <c r="C104" s="2">
        <v>44993</v>
      </c>
      <c r="D104" s="4">
        <v>44993</v>
      </c>
      <c r="E104">
        <f t="shared" si="23"/>
        <v>2023</v>
      </c>
      <c r="F104" s="4" t="str">
        <f t="shared" si="24"/>
        <v>March</v>
      </c>
      <c r="G104" s="4" t="str">
        <f t="shared" si="25"/>
        <v>Wednesday</v>
      </c>
      <c r="H104" t="s">
        <v>1316</v>
      </c>
      <c r="I104">
        <f t="shared" si="26"/>
        <v>18037</v>
      </c>
      <c r="J104" t="s">
        <v>2408</v>
      </c>
      <c r="K104" t="str">
        <f t="shared" si="28"/>
        <v>Laptop</v>
      </c>
      <c r="L104">
        <v>2</v>
      </c>
      <c r="M104">
        <v>70.34</v>
      </c>
      <c r="N104" s="7">
        <f t="shared" si="27"/>
        <v>70.34</v>
      </c>
      <c r="O104" t="s">
        <v>2505</v>
      </c>
      <c r="P104" t="str">
        <f t="shared" si="29"/>
        <v>944</v>
      </c>
      <c r="Q104" t="str">
        <f t="shared" si="30"/>
        <v>Main St</v>
      </c>
      <c r="R104" t="s">
        <v>3068</v>
      </c>
      <c r="S104" t="str">
        <f t="shared" si="31"/>
        <v>Gift Card</v>
      </c>
      <c r="T104" t="s">
        <v>3071</v>
      </c>
      <c r="U104" t="str">
        <f t="shared" si="32"/>
        <v>Cancelled</v>
      </c>
      <c r="V104" t="s">
        <v>3177</v>
      </c>
      <c r="W104" t="str">
        <f t="shared" si="33"/>
        <v>47362236</v>
      </c>
      <c r="X104">
        <v>3</v>
      </c>
      <c r="Y104" t="s">
        <v>4276</v>
      </c>
      <c r="Z104" t="str">
        <f t="shared" si="34"/>
        <v>FREESHIP</v>
      </c>
      <c r="AA104" t="str">
        <f t="shared" si="35"/>
        <v>YES</v>
      </c>
      <c r="AB104" t="s">
        <v>4280</v>
      </c>
      <c r="AC104" t="str">
        <f t="shared" si="36"/>
        <v>Email</v>
      </c>
      <c r="AD104">
        <v>140.68</v>
      </c>
      <c r="AE104" s="7">
        <v>140.68</v>
      </c>
      <c r="AF104" s="7">
        <f t="shared" si="37"/>
        <v>140.68</v>
      </c>
      <c r="AG104" t="str">
        <f>_xlfn.XLOOKUP(H104, 'Customer Data'!A104,'Customer Data'!B104)</f>
        <v>Customer_104</v>
      </c>
      <c r="AH104" t="str">
        <f>_xlfn.XLOOKUP(H104,'Customer Data'!A104,'Customer Data'!C104)</f>
        <v>Female</v>
      </c>
      <c r="AI104">
        <f>_xlfn.XLOOKUP(H104,'Customer Data'!A104,'Customer Data'!D104)</f>
        <v>56</v>
      </c>
      <c r="AJ104" t="str">
        <f>_xlfn.XLOOKUP(H104,'Customer Data'!A104,'Customer Data'!E104)</f>
        <v>Owerri</v>
      </c>
      <c r="AK104" t="str">
        <f>VLOOKUP(K104,'Product Category'!A:B,2,FALSE)</f>
        <v>Electronics</v>
      </c>
      <c r="AL104">
        <f>VLOOKUP(Z104,Coupons!A:B,2,FALSE)</f>
        <v>0</v>
      </c>
      <c r="AM104" s="7">
        <f t="shared" si="38"/>
        <v>0</v>
      </c>
      <c r="AN104" s="7">
        <f t="shared" si="39"/>
        <v>49.238</v>
      </c>
      <c r="AO104" s="7">
        <f t="shared" si="40"/>
        <v>98.475999999999999</v>
      </c>
      <c r="AP104" s="7">
        <f t="shared" si="41"/>
        <v>140.68</v>
      </c>
      <c r="AQ104" s="7">
        <f t="shared" si="42"/>
        <v>42.204000000000008</v>
      </c>
      <c r="AR104" s="12">
        <f t="shared" si="43"/>
        <v>1.4285714285714286</v>
      </c>
    </row>
    <row r="105" spans="1:44" x14ac:dyDescent="0.35">
      <c r="A105" t="s">
        <v>117</v>
      </c>
      <c r="B105">
        <f t="shared" si="22"/>
        <v>200103</v>
      </c>
      <c r="C105" s="2">
        <v>45682</v>
      </c>
      <c r="D105" s="4">
        <v>45682</v>
      </c>
      <c r="E105">
        <f t="shared" si="23"/>
        <v>2025</v>
      </c>
      <c r="F105" s="4" t="str">
        <f t="shared" si="24"/>
        <v>January</v>
      </c>
      <c r="G105" s="4" t="str">
        <f t="shared" si="25"/>
        <v>Saturday</v>
      </c>
      <c r="H105" t="s">
        <v>1317</v>
      </c>
      <c r="I105">
        <f t="shared" si="26"/>
        <v>62656</v>
      </c>
      <c r="J105" t="s">
        <v>2404</v>
      </c>
      <c r="K105" t="str">
        <f t="shared" si="28"/>
        <v>Phone</v>
      </c>
      <c r="L105">
        <v>4</v>
      </c>
      <c r="M105">
        <v>218.43</v>
      </c>
      <c r="N105" s="7">
        <f t="shared" si="27"/>
        <v>218.43</v>
      </c>
      <c r="O105" t="s">
        <v>2506</v>
      </c>
      <c r="P105" t="str">
        <f t="shared" si="29"/>
        <v>514</v>
      </c>
      <c r="Q105" t="str">
        <f t="shared" si="30"/>
        <v>Main St</v>
      </c>
      <c r="R105" t="s">
        <v>3067</v>
      </c>
      <c r="S105" t="str">
        <f t="shared" si="31"/>
        <v>Credit Card</v>
      </c>
      <c r="T105" t="s">
        <v>3071</v>
      </c>
      <c r="U105" t="str">
        <f t="shared" si="32"/>
        <v>Cancelled</v>
      </c>
      <c r="V105" t="s">
        <v>3178</v>
      </c>
      <c r="W105" t="str">
        <f t="shared" si="33"/>
        <v>86296459</v>
      </c>
      <c r="X105">
        <v>9</v>
      </c>
      <c r="Y105" t="s">
        <v>4275</v>
      </c>
      <c r="Z105" t="str">
        <f t="shared" si="34"/>
        <v>SAVE10</v>
      </c>
      <c r="AA105" t="str">
        <f t="shared" si="35"/>
        <v>YES</v>
      </c>
      <c r="AB105" t="s">
        <v>4280</v>
      </c>
      <c r="AC105" t="str">
        <f t="shared" si="36"/>
        <v>Email</v>
      </c>
      <c r="AD105">
        <v>873.72</v>
      </c>
      <c r="AE105" s="7">
        <v>873.72</v>
      </c>
      <c r="AF105" s="7">
        <f t="shared" si="37"/>
        <v>873.72</v>
      </c>
      <c r="AG105" t="str">
        <f>_xlfn.XLOOKUP(H105, 'Customer Data'!A105,'Customer Data'!B105)</f>
        <v>Customer_105</v>
      </c>
      <c r="AH105" t="str">
        <f>_xlfn.XLOOKUP(H105,'Customer Data'!A105,'Customer Data'!C105)</f>
        <v>Male</v>
      </c>
      <c r="AI105">
        <f>_xlfn.XLOOKUP(H105,'Customer Data'!A105,'Customer Data'!D105)</f>
        <v>29</v>
      </c>
      <c r="AJ105" t="str">
        <f>_xlfn.XLOOKUP(H105,'Customer Data'!A105,'Customer Data'!E105)</f>
        <v>Lagos</v>
      </c>
      <c r="AK105" t="str">
        <f>VLOOKUP(K105,'Product Category'!A:B,2,FALSE)</f>
        <v>Electronics</v>
      </c>
      <c r="AL105">
        <f>VLOOKUP(Z105,Coupons!A:B,2,FALSE)</f>
        <v>0.1</v>
      </c>
      <c r="AM105" s="7">
        <f t="shared" si="38"/>
        <v>87.372000000000014</v>
      </c>
      <c r="AN105" s="7">
        <f t="shared" si="39"/>
        <v>152.90099999999998</v>
      </c>
      <c r="AO105" s="7">
        <f t="shared" si="40"/>
        <v>611.60399999999993</v>
      </c>
      <c r="AP105" s="7">
        <f t="shared" si="41"/>
        <v>786.34799999999996</v>
      </c>
      <c r="AQ105" s="7">
        <f t="shared" si="42"/>
        <v>174.74400000000003</v>
      </c>
      <c r="AR105" s="12">
        <f t="shared" si="43"/>
        <v>1.2857142857142858</v>
      </c>
    </row>
    <row r="106" spans="1:44" x14ac:dyDescent="0.35">
      <c r="A106" t="s">
        <v>118</v>
      </c>
      <c r="B106">
        <f t="shared" si="22"/>
        <v>200104</v>
      </c>
      <c r="C106" s="2">
        <v>45503</v>
      </c>
      <c r="D106" s="4">
        <v>45503</v>
      </c>
      <c r="E106">
        <f t="shared" si="23"/>
        <v>2024</v>
      </c>
      <c r="F106" s="4" t="str">
        <f t="shared" si="24"/>
        <v>July</v>
      </c>
      <c r="G106" s="4" t="str">
        <f t="shared" si="25"/>
        <v>Tuesday</v>
      </c>
      <c r="H106" t="s">
        <v>1318</v>
      </c>
      <c r="I106">
        <f t="shared" si="26"/>
        <v>65744</v>
      </c>
      <c r="J106" t="s">
        <v>2404</v>
      </c>
      <c r="K106" t="str">
        <f t="shared" si="28"/>
        <v>Phone</v>
      </c>
      <c r="L106">
        <v>1</v>
      </c>
      <c r="M106">
        <v>582.04</v>
      </c>
      <c r="N106" s="7">
        <f t="shared" si="27"/>
        <v>582.04</v>
      </c>
      <c r="O106" t="s">
        <v>2507</v>
      </c>
      <c r="P106" t="str">
        <f t="shared" si="29"/>
        <v>647</v>
      </c>
      <c r="Q106" t="str">
        <f t="shared" si="30"/>
        <v>Main St</v>
      </c>
      <c r="R106" t="s">
        <v>3068</v>
      </c>
      <c r="S106" t="str">
        <f t="shared" si="31"/>
        <v>Gift Card</v>
      </c>
      <c r="T106" t="s">
        <v>3073</v>
      </c>
      <c r="U106" t="str">
        <f t="shared" si="32"/>
        <v>Delivered</v>
      </c>
      <c r="V106" t="s">
        <v>3179</v>
      </c>
      <c r="W106" t="str">
        <f t="shared" si="33"/>
        <v>39906058</v>
      </c>
      <c r="X106">
        <v>1</v>
      </c>
      <c r="Y106" t="s">
        <v>4276</v>
      </c>
      <c r="Z106" t="str">
        <f t="shared" si="34"/>
        <v>FREESHIP</v>
      </c>
      <c r="AA106" t="str">
        <f t="shared" si="35"/>
        <v>YES</v>
      </c>
      <c r="AB106" t="s">
        <v>4280</v>
      </c>
      <c r="AC106" t="str">
        <f t="shared" si="36"/>
        <v>Email</v>
      </c>
      <c r="AD106">
        <v>582.04</v>
      </c>
      <c r="AE106" s="7">
        <v>582.04</v>
      </c>
      <c r="AF106" s="7">
        <f t="shared" si="37"/>
        <v>582.04</v>
      </c>
      <c r="AG106" t="str">
        <f>_xlfn.XLOOKUP(H106, 'Customer Data'!A106,'Customer Data'!B106)</f>
        <v>Customer_106</v>
      </c>
      <c r="AH106" t="str">
        <f>_xlfn.XLOOKUP(H106,'Customer Data'!A106,'Customer Data'!C106)</f>
        <v>Female</v>
      </c>
      <c r="AI106">
        <f>_xlfn.XLOOKUP(H106,'Customer Data'!A106,'Customer Data'!D106)</f>
        <v>47</v>
      </c>
      <c r="AJ106" t="str">
        <f>_xlfn.XLOOKUP(H106,'Customer Data'!A106,'Customer Data'!E106)</f>
        <v>Port-Harcourt</v>
      </c>
      <c r="AK106" t="str">
        <f>VLOOKUP(K106,'Product Category'!A:B,2,FALSE)</f>
        <v>Electronics</v>
      </c>
      <c r="AL106">
        <f>VLOOKUP(Z106,Coupons!A:B,2,FALSE)</f>
        <v>0</v>
      </c>
      <c r="AM106" s="7">
        <f t="shared" si="38"/>
        <v>0</v>
      </c>
      <c r="AN106" s="7">
        <f t="shared" si="39"/>
        <v>407.42799999999994</v>
      </c>
      <c r="AO106" s="7">
        <f t="shared" si="40"/>
        <v>407.42799999999994</v>
      </c>
      <c r="AP106" s="7">
        <f t="shared" si="41"/>
        <v>582.04</v>
      </c>
      <c r="AQ106" s="7">
        <f t="shared" si="42"/>
        <v>174.61200000000002</v>
      </c>
      <c r="AR106" s="12">
        <f t="shared" si="43"/>
        <v>1.4285714285714286</v>
      </c>
    </row>
    <row r="107" spans="1:44" x14ac:dyDescent="0.35">
      <c r="A107" t="s">
        <v>119</v>
      </c>
      <c r="B107">
        <f t="shared" si="22"/>
        <v>200105</v>
      </c>
      <c r="C107" s="2">
        <v>45589</v>
      </c>
      <c r="D107" s="4">
        <v>45589</v>
      </c>
      <c r="E107">
        <f t="shared" si="23"/>
        <v>2024</v>
      </c>
      <c r="F107" s="4" t="str">
        <f t="shared" si="24"/>
        <v>October</v>
      </c>
      <c r="G107" s="4" t="str">
        <f t="shared" si="25"/>
        <v>Thursday</v>
      </c>
      <c r="H107" t="s">
        <v>1319</v>
      </c>
      <c r="I107">
        <f t="shared" si="26"/>
        <v>72290</v>
      </c>
      <c r="J107" t="s">
        <v>2407</v>
      </c>
      <c r="K107" t="str">
        <f t="shared" si="28"/>
        <v>Printer</v>
      </c>
      <c r="L107">
        <v>3</v>
      </c>
      <c r="M107">
        <v>185.4</v>
      </c>
      <c r="N107" s="7">
        <f t="shared" si="27"/>
        <v>185.4</v>
      </c>
      <c r="O107" t="s">
        <v>2508</v>
      </c>
      <c r="P107" t="str">
        <f t="shared" si="29"/>
        <v>810</v>
      </c>
      <c r="Q107" t="str">
        <f t="shared" si="30"/>
        <v>Main St</v>
      </c>
      <c r="R107" t="s">
        <v>3068</v>
      </c>
      <c r="S107" t="str">
        <f t="shared" si="31"/>
        <v>Gift Card</v>
      </c>
      <c r="T107" t="s">
        <v>3071</v>
      </c>
      <c r="U107" t="str">
        <f t="shared" si="32"/>
        <v>Cancelled</v>
      </c>
      <c r="V107" t="s">
        <v>3180</v>
      </c>
      <c r="W107" t="str">
        <f t="shared" si="33"/>
        <v>68792129</v>
      </c>
      <c r="X107">
        <v>7</v>
      </c>
      <c r="Z107" t="str">
        <f t="shared" si="34"/>
        <v>NO COUPON</v>
      </c>
      <c r="AA107" t="str">
        <f t="shared" si="35"/>
        <v>NO</v>
      </c>
      <c r="AB107" t="s">
        <v>4281</v>
      </c>
      <c r="AC107" t="str">
        <f t="shared" si="36"/>
        <v>Facebook</v>
      </c>
      <c r="AD107">
        <v>556.20000000000005</v>
      </c>
      <c r="AE107" s="7">
        <v>556.20000000000005</v>
      </c>
      <c r="AF107" s="7">
        <f t="shared" si="37"/>
        <v>556.20000000000005</v>
      </c>
      <c r="AG107" t="str">
        <f>_xlfn.XLOOKUP(H107, 'Customer Data'!A107,'Customer Data'!B107)</f>
        <v>Customer_107</v>
      </c>
      <c r="AH107" t="str">
        <f>_xlfn.XLOOKUP(H107,'Customer Data'!A107,'Customer Data'!C107)</f>
        <v>Female</v>
      </c>
      <c r="AI107">
        <f>_xlfn.XLOOKUP(H107,'Customer Data'!A107,'Customer Data'!D107)</f>
        <v>25</v>
      </c>
      <c r="AJ107" t="str">
        <f>_xlfn.XLOOKUP(H107,'Customer Data'!A107,'Customer Data'!E107)</f>
        <v>Kano</v>
      </c>
      <c r="AK107" t="str">
        <f>VLOOKUP(K107,'Product Category'!A:B,2,FALSE)</f>
        <v>Electronics</v>
      </c>
      <c r="AL107">
        <f>VLOOKUP(Z107,Coupons!A:B,2,FALSE)</f>
        <v>0</v>
      </c>
      <c r="AM107" s="7">
        <f t="shared" si="38"/>
        <v>0</v>
      </c>
      <c r="AN107" s="7">
        <f t="shared" si="39"/>
        <v>129.78</v>
      </c>
      <c r="AO107" s="7">
        <f t="shared" si="40"/>
        <v>389.34000000000003</v>
      </c>
      <c r="AP107" s="7">
        <f t="shared" si="41"/>
        <v>556.20000000000005</v>
      </c>
      <c r="AQ107" s="7">
        <f t="shared" si="42"/>
        <v>166.86</v>
      </c>
      <c r="AR107" s="12">
        <f t="shared" si="43"/>
        <v>1.4285714285714286</v>
      </c>
    </row>
    <row r="108" spans="1:44" x14ac:dyDescent="0.35">
      <c r="A108" t="s">
        <v>120</v>
      </c>
      <c r="B108">
        <f t="shared" si="22"/>
        <v>200106</v>
      </c>
      <c r="C108" s="2">
        <v>45177</v>
      </c>
      <c r="D108" s="4">
        <v>45177</v>
      </c>
      <c r="E108">
        <f t="shared" si="23"/>
        <v>2023</v>
      </c>
      <c r="F108" s="4" t="str">
        <f t="shared" si="24"/>
        <v>September</v>
      </c>
      <c r="G108" s="4" t="str">
        <f t="shared" si="25"/>
        <v>Friday</v>
      </c>
      <c r="H108" t="s">
        <v>1320</v>
      </c>
      <c r="I108">
        <f t="shared" si="26"/>
        <v>73514</v>
      </c>
      <c r="J108" t="s">
        <v>2409</v>
      </c>
      <c r="K108" t="str">
        <f t="shared" si="28"/>
        <v>Desk</v>
      </c>
      <c r="L108">
        <v>3</v>
      </c>
      <c r="M108">
        <v>465.05</v>
      </c>
      <c r="N108" s="7">
        <f t="shared" si="27"/>
        <v>465.05</v>
      </c>
      <c r="O108" t="s">
        <v>2509</v>
      </c>
      <c r="P108" t="str">
        <f t="shared" si="29"/>
        <v>126</v>
      </c>
      <c r="Q108" t="str">
        <f t="shared" si="30"/>
        <v>Main St</v>
      </c>
      <c r="R108" t="s">
        <v>3067</v>
      </c>
      <c r="S108" t="str">
        <f t="shared" si="31"/>
        <v>Credit Card</v>
      </c>
      <c r="T108" t="s">
        <v>3071</v>
      </c>
      <c r="U108" t="str">
        <f t="shared" si="32"/>
        <v>Cancelled</v>
      </c>
      <c r="V108" t="s">
        <v>3181</v>
      </c>
      <c r="W108" t="str">
        <f t="shared" si="33"/>
        <v>96777924</v>
      </c>
      <c r="X108">
        <v>3</v>
      </c>
      <c r="Y108" t="s">
        <v>4275</v>
      </c>
      <c r="Z108" t="str">
        <f t="shared" si="34"/>
        <v>SAVE10</v>
      </c>
      <c r="AA108" t="str">
        <f t="shared" si="35"/>
        <v>YES</v>
      </c>
      <c r="AB108" t="s">
        <v>4280</v>
      </c>
      <c r="AC108" t="str">
        <f t="shared" si="36"/>
        <v>Email</v>
      </c>
      <c r="AD108">
        <v>1395.15</v>
      </c>
      <c r="AE108" s="7">
        <v>1395.15</v>
      </c>
      <c r="AF108" s="7">
        <f t="shared" si="37"/>
        <v>1395.15</v>
      </c>
      <c r="AG108" t="str">
        <f>_xlfn.XLOOKUP(H108, 'Customer Data'!A108,'Customer Data'!B108)</f>
        <v>Customer_108</v>
      </c>
      <c r="AH108" t="str">
        <f>_xlfn.XLOOKUP(H108,'Customer Data'!A108,'Customer Data'!C108)</f>
        <v>Female</v>
      </c>
      <c r="AI108">
        <f>_xlfn.XLOOKUP(H108,'Customer Data'!A108,'Customer Data'!D108)</f>
        <v>57</v>
      </c>
      <c r="AJ108" t="str">
        <f>_xlfn.XLOOKUP(H108,'Customer Data'!A108,'Customer Data'!E108)</f>
        <v>Owerri</v>
      </c>
      <c r="AK108" t="str">
        <f>VLOOKUP(K108,'Product Category'!A:B,2,FALSE)</f>
        <v>Furniture</v>
      </c>
      <c r="AL108">
        <f>VLOOKUP(Z108,Coupons!A:B,2,FALSE)</f>
        <v>0.1</v>
      </c>
      <c r="AM108" s="7">
        <f t="shared" si="38"/>
        <v>139.51500000000001</v>
      </c>
      <c r="AN108" s="7">
        <f t="shared" si="39"/>
        <v>325.53499999999997</v>
      </c>
      <c r="AO108" s="7">
        <f t="shared" si="40"/>
        <v>976.6049999999999</v>
      </c>
      <c r="AP108" s="7">
        <f t="shared" si="41"/>
        <v>1255.635</v>
      </c>
      <c r="AQ108" s="7">
        <f t="shared" si="42"/>
        <v>279.03000000000009</v>
      </c>
      <c r="AR108" s="12">
        <f t="shared" si="43"/>
        <v>1.2857142857142858</v>
      </c>
    </row>
    <row r="109" spans="1:44" x14ac:dyDescent="0.35">
      <c r="A109" t="s">
        <v>121</v>
      </c>
      <c r="B109">
        <f t="shared" si="22"/>
        <v>200107</v>
      </c>
      <c r="C109" s="2">
        <v>45012</v>
      </c>
      <c r="D109" s="4">
        <v>45012</v>
      </c>
      <c r="E109">
        <f t="shared" si="23"/>
        <v>2023</v>
      </c>
      <c r="F109" s="4" t="str">
        <f t="shared" si="24"/>
        <v>March</v>
      </c>
      <c r="G109" s="4" t="str">
        <f t="shared" si="25"/>
        <v>Monday</v>
      </c>
      <c r="H109" t="s">
        <v>1321</v>
      </c>
      <c r="I109">
        <f t="shared" si="26"/>
        <v>16775</v>
      </c>
      <c r="J109" t="s">
        <v>2407</v>
      </c>
      <c r="K109" t="str">
        <f t="shared" si="28"/>
        <v>Printer</v>
      </c>
      <c r="L109">
        <v>5</v>
      </c>
      <c r="M109">
        <v>670.75</v>
      </c>
      <c r="N109" s="7">
        <f t="shared" si="27"/>
        <v>670.75</v>
      </c>
      <c r="O109" t="s">
        <v>2510</v>
      </c>
      <c r="P109" t="str">
        <f t="shared" si="29"/>
        <v>848</v>
      </c>
      <c r="Q109" t="str">
        <f t="shared" si="30"/>
        <v>Main St</v>
      </c>
      <c r="R109" t="s">
        <v>3068</v>
      </c>
      <c r="S109" t="str">
        <f t="shared" si="31"/>
        <v>Gift Card</v>
      </c>
      <c r="T109" t="s">
        <v>3070</v>
      </c>
      <c r="U109" t="str">
        <f t="shared" si="32"/>
        <v>Shipped</v>
      </c>
      <c r="V109" t="s">
        <v>3182</v>
      </c>
      <c r="W109" t="str">
        <f t="shared" si="33"/>
        <v>34392124</v>
      </c>
      <c r="X109">
        <v>8</v>
      </c>
      <c r="Y109" t="s">
        <v>4276</v>
      </c>
      <c r="Z109" t="str">
        <f t="shared" si="34"/>
        <v>FREESHIP</v>
      </c>
      <c r="AA109" t="str">
        <f t="shared" si="35"/>
        <v>YES</v>
      </c>
      <c r="AB109" t="s">
        <v>4278</v>
      </c>
      <c r="AC109" t="str">
        <f t="shared" si="36"/>
        <v>Instagram</v>
      </c>
      <c r="AD109">
        <v>3353.75</v>
      </c>
      <c r="AE109" s="7">
        <v>3353.75</v>
      </c>
      <c r="AF109" s="7">
        <f t="shared" si="37"/>
        <v>3353.75</v>
      </c>
      <c r="AG109" t="str">
        <f>_xlfn.XLOOKUP(H109, 'Customer Data'!A109,'Customer Data'!B109)</f>
        <v>Customer_109</v>
      </c>
      <c r="AH109" t="str">
        <f>_xlfn.XLOOKUP(H109,'Customer Data'!A109,'Customer Data'!C109)</f>
        <v>Male</v>
      </c>
      <c r="AI109">
        <f>_xlfn.XLOOKUP(H109,'Customer Data'!A109,'Customer Data'!D109)</f>
        <v>60</v>
      </c>
      <c r="AJ109" t="str">
        <f>_xlfn.XLOOKUP(H109,'Customer Data'!A109,'Customer Data'!E109)</f>
        <v>Kano</v>
      </c>
      <c r="AK109" t="str">
        <f>VLOOKUP(K109,'Product Category'!A:B,2,FALSE)</f>
        <v>Electronics</v>
      </c>
      <c r="AL109">
        <f>VLOOKUP(Z109,Coupons!A:B,2,FALSE)</f>
        <v>0</v>
      </c>
      <c r="AM109" s="7">
        <f t="shared" si="38"/>
        <v>0</v>
      </c>
      <c r="AN109" s="7">
        <f t="shared" si="39"/>
        <v>469.52499999999998</v>
      </c>
      <c r="AO109" s="7">
        <f t="shared" si="40"/>
        <v>2347.625</v>
      </c>
      <c r="AP109" s="7">
        <f t="shared" si="41"/>
        <v>3353.75</v>
      </c>
      <c r="AQ109" s="7">
        <f t="shared" si="42"/>
        <v>1006.125</v>
      </c>
      <c r="AR109" s="12">
        <f t="shared" si="43"/>
        <v>1.4285714285714286</v>
      </c>
    </row>
    <row r="110" spans="1:44" x14ac:dyDescent="0.35">
      <c r="A110" t="s">
        <v>122</v>
      </c>
      <c r="B110">
        <f t="shared" si="22"/>
        <v>200108</v>
      </c>
      <c r="C110" s="2">
        <v>45654</v>
      </c>
      <c r="D110" s="4">
        <v>45654</v>
      </c>
      <c r="E110">
        <f t="shared" si="23"/>
        <v>2024</v>
      </c>
      <c r="F110" s="4" t="str">
        <f t="shared" si="24"/>
        <v>December</v>
      </c>
      <c r="G110" s="4" t="str">
        <f t="shared" si="25"/>
        <v>Saturday</v>
      </c>
      <c r="H110" t="s">
        <v>1322</v>
      </c>
      <c r="I110">
        <f t="shared" si="26"/>
        <v>33099</v>
      </c>
      <c r="J110" t="s">
        <v>2408</v>
      </c>
      <c r="K110" t="str">
        <f t="shared" si="28"/>
        <v>Laptop</v>
      </c>
      <c r="L110">
        <v>5</v>
      </c>
      <c r="M110">
        <v>48.38</v>
      </c>
      <c r="N110" s="7">
        <f t="shared" si="27"/>
        <v>48.38</v>
      </c>
      <c r="O110" t="s">
        <v>2511</v>
      </c>
      <c r="P110" t="str">
        <f t="shared" si="29"/>
        <v>522</v>
      </c>
      <c r="Q110" t="str">
        <f t="shared" si="30"/>
        <v>Main St</v>
      </c>
      <c r="R110" t="s">
        <v>3068</v>
      </c>
      <c r="S110" t="str">
        <f t="shared" si="31"/>
        <v>Gift Card</v>
      </c>
      <c r="T110" t="s">
        <v>3073</v>
      </c>
      <c r="U110" t="str">
        <f t="shared" si="32"/>
        <v>Delivered</v>
      </c>
      <c r="V110" t="s">
        <v>3183</v>
      </c>
      <c r="W110" t="str">
        <f t="shared" si="33"/>
        <v>28522330</v>
      </c>
      <c r="X110">
        <v>9</v>
      </c>
      <c r="Y110" t="s">
        <v>4277</v>
      </c>
      <c r="Z110" t="str">
        <f t="shared" si="34"/>
        <v>WINTER15</v>
      </c>
      <c r="AA110" t="str">
        <f t="shared" si="35"/>
        <v>YES</v>
      </c>
      <c r="AB110" t="s">
        <v>4280</v>
      </c>
      <c r="AC110" t="str">
        <f t="shared" si="36"/>
        <v>Email</v>
      </c>
      <c r="AD110">
        <v>241.9</v>
      </c>
      <c r="AE110" s="7">
        <v>241.9</v>
      </c>
      <c r="AF110" s="7">
        <f t="shared" si="37"/>
        <v>241.9</v>
      </c>
      <c r="AG110" t="str">
        <f>_xlfn.XLOOKUP(H110, 'Customer Data'!A110,'Customer Data'!B110)</f>
        <v>Customer_110</v>
      </c>
      <c r="AH110" t="str">
        <f>_xlfn.XLOOKUP(H110,'Customer Data'!A110,'Customer Data'!C110)</f>
        <v>Male</v>
      </c>
      <c r="AI110">
        <f>_xlfn.XLOOKUP(H110,'Customer Data'!A110,'Customer Data'!D110)</f>
        <v>52</v>
      </c>
      <c r="AJ110" t="str">
        <f>_xlfn.XLOOKUP(H110,'Customer Data'!A110,'Customer Data'!E110)</f>
        <v>Abuja</v>
      </c>
      <c r="AK110" t="str">
        <f>VLOOKUP(K110,'Product Category'!A:B,2,FALSE)</f>
        <v>Electronics</v>
      </c>
      <c r="AL110">
        <f>VLOOKUP(Z110,Coupons!A:B,2,FALSE)</f>
        <v>0.15</v>
      </c>
      <c r="AM110" s="7">
        <f t="shared" si="38"/>
        <v>36.284999999999997</v>
      </c>
      <c r="AN110" s="7">
        <f t="shared" si="39"/>
        <v>33.866</v>
      </c>
      <c r="AO110" s="7">
        <f t="shared" si="40"/>
        <v>169.32999999999998</v>
      </c>
      <c r="AP110" s="7">
        <f t="shared" si="41"/>
        <v>205.61500000000001</v>
      </c>
      <c r="AQ110" s="7">
        <f t="shared" si="42"/>
        <v>36.285000000000025</v>
      </c>
      <c r="AR110" s="12">
        <f t="shared" si="43"/>
        <v>1.2142857142857144</v>
      </c>
    </row>
    <row r="111" spans="1:44" x14ac:dyDescent="0.35">
      <c r="A111" t="s">
        <v>123</v>
      </c>
      <c r="B111">
        <f t="shared" si="22"/>
        <v>200109</v>
      </c>
      <c r="C111" s="2">
        <v>45186</v>
      </c>
      <c r="D111" s="4">
        <v>45186</v>
      </c>
      <c r="E111">
        <f t="shared" si="23"/>
        <v>2023</v>
      </c>
      <c r="F111" s="4" t="str">
        <f t="shared" si="24"/>
        <v>September</v>
      </c>
      <c r="G111" s="4" t="str">
        <f t="shared" si="25"/>
        <v>Sunday</v>
      </c>
      <c r="H111" t="s">
        <v>1323</v>
      </c>
      <c r="I111">
        <f t="shared" si="26"/>
        <v>51157</v>
      </c>
      <c r="J111" t="s">
        <v>2409</v>
      </c>
      <c r="K111" t="str">
        <f t="shared" si="28"/>
        <v>Desk</v>
      </c>
      <c r="L111">
        <v>3</v>
      </c>
      <c r="M111">
        <v>592.87</v>
      </c>
      <c r="N111" s="7">
        <f t="shared" si="27"/>
        <v>592.87</v>
      </c>
      <c r="O111" t="s">
        <v>2512</v>
      </c>
      <c r="P111" t="str">
        <f t="shared" si="29"/>
        <v>131</v>
      </c>
      <c r="Q111" t="str">
        <f t="shared" si="30"/>
        <v>Main St</v>
      </c>
      <c r="R111" t="s">
        <v>3068</v>
      </c>
      <c r="S111" t="str">
        <f t="shared" si="31"/>
        <v>Gift Card</v>
      </c>
      <c r="T111" t="s">
        <v>3070</v>
      </c>
      <c r="U111" t="str">
        <f t="shared" si="32"/>
        <v>Shipped</v>
      </c>
      <c r="V111" t="s">
        <v>3184</v>
      </c>
      <c r="W111" t="str">
        <f t="shared" si="33"/>
        <v>18674578</v>
      </c>
      <c r="X111">
        <v>3</v>
      </c>
      <c r="Y111" t="s">
        <v>4276</v>
      </c>
      <c r="Z111" t="str">
        <f t="shared" si="34"/>
        <v>FREESHIP</v>
      </c>
      <c r="AA111" t="str">
        <f t="shared" si="35"/>
        <v>YES</v>
      </c>
      <c r="AB111" t="s">
        <v>4279</v>
      </c>
      <c r="AC111" t="str">
        <f t="shared" si="36"/>
        <v>Referral</v>
      </c>
      <c r="AD111">
        <v>1778.61</v>
      </c>
      <c r="AE111" s="7">
        <v>1778.61</v>
      </c>
      <c r="AF111" s="7">
        <f t="shared" si="37"/>
        <v>1778.6100000000001</v>
      </c>
      <c r="AG111" t="str">
        <f>_xlfn.XLOOKUP(H111, 'Customer Data'!A111,'Customer Data'!B111)</f>
        <v>Customer_111</v>
      </c>
      <c r="AH111" t="str">
        <f>_xlfn.XLOOKUP(H111,'Customer Data'!A111,'Customer Data'!C111)</f>
        <v>Female</v>
      </c>
      <c r="AI111">
        <f>_xlfn.XLOOKUP(H111,'Customer Data'!A111,'Customer Data'!D111)</f>
        <v>19</v>
      </c>
      <c r="AJ111" t="str">
        <f>_xlfn.XLOOKUP(H111,'Customer Data'!A111,'Customer Data'!E111)</f>
        <v>Kano</v>
      </c>
      <c r="AK111" t="str">
        <f>VLOOKUP(K111,'Product Category'!A:B,2,FALSE)</f>
        <v>Furniture</v>
      </c>
      <c r="AL111">
        <f>VLOOKUP(Z111,Coupons!A:B,2,FALSE)</f>
        <v>0</v>
      </c>
      <c r="AM111" s="7">
        <f t="shared" si="38"/>
        <v>0</v>
      </c>
      <c r="AN111" s="7">
        <f t="shared" si="39"/>
        <v>415.00899999999996</v>
      </c>
      <c r="AO111" s="7">
        <f t="shared" si="40"/>
        <v>1245.0269999999998</v>
      </c>
      <c r="AP111" s="7">
        <f t="shared" si="41"/>
        <v>1778.6100000000001</v>
      </c>
      <c r="AQ111" s="7">
        <f t="shared" si="42"/>
        <v>533.58300000000031</v>
      </c>
      <c r="AR111" s="12">
        <f t="shared" si="43"/>
        <v>1.4285714285714288</v>
      </c>
    </row>
    <row r="112" spans="1:44" x14ac:dyDescent="0.35">
      <c r="A112" t="s">
        <v>124</v>
      </c>
      <c r="B112">
        <f t="shared" si="22"/>
        <v>200110</v>
      </c>
      <c r="C112" s="2">
        <v>45403</v>
      </c>
      <c r="D112" s="4">
        <v>45403</v>
      </c>
      <c r="E112">
        <f t="shared" si="23"/>
        <v>2024</v>
      </c>
      <c r="F112" s="4" t="str">
        <f t="shared" si="24"/>
        <v>April</v>
      </c>
      <c r="G112" s="4" t="str">
        <f t="shared" si="25"/>
        <v>Sunday</v>
      </c>
      <c r="H112" t="s">
        <v>1324</v>
      </c>
      <c r="I112">
        <f t="shared" si="26"/>
        <v>74562</v>
      </c>
      <c r="J112" t="s">
        <v>2405</v>
      </c>
      <c r="K112" t="str">
        <f t="shared" si="28"/>
        <v>Tablet</v>
      </c>
      <c r="L112">
        <v>1</v>
      </c>
      <c r="M112">
        <v>220.77</v>
      </c>
      <c r="N112" s="7">
        <f t="shared" si="27"/>
        <v>220.77</v>
      </c>
      <c r="O112" t="s">
        <v>2513</v>
      </c>
      <c r="P112" t="str">
        <f t="shared" si="29"/>
        <v>388</v>
      </c>
      <c r="Q112" t="str">
        <f t="shared" si="30"/>
        <v>Main St</v>
      </c>
      <c r="R112" t="s">
        <v>3068</v>
      </c>
      <c r="S112" t="str">
        <f t="shared" si="31"/>
        <v>Gift Card</v>
      </c>
      <c r="T112" t="s">
        <v>3074</v>
      </c>
      <c r="U112" t="str">
        <f t="shared" si="32"/>
        <v>Pending</v>
      </c>
      <c r="V112" t="s">
        <v>3185</v>
      </c>
      <c r="W112" t="str">
        <f t="shared" si="33"/>
        <v>32062079</v>
      </c>
      <c r="X112">
        <v>5</v>
      </c>
      <c r="Y112" t="s">
        <v>4276</v>
      </c>
      <c r="Z112" t="str">
        <f t="shared" si="34"/>
        <v>FREESHIP</v>
      </c>
      <c r="AA112" t="str">
        <f t="shared" si="35"/>
        <v>YES</v>
      </c>
      <c r="AB112" t="s">
        <v>4278</v>
      </c>
      <c r="AC112" t="str">
        <f t="shared" si="36"/>
        <v>Instagram</v>
      </c>
      <c r="AD112">
        <v>220.77</v>
      </c>
      <c r="AE112" s="7">
        <v>220.77</v>
      </c>
      <c r="AF112" s="7">
        <f t="shared" si="37"/>
        <v>220.77</v>
      </c>
      <c r="AG112" t="str">
        <f>_xlfn.XLOOKUP(H112, 'Customer Data'!A112,'Customer Data'!B112)</f>
        <v>Customer_112</v>
      </c>
      <c r="AH112" t="str">
        <f>_xlfn.XLOOKUP(H112,'Customer Data'!A112,'Customer Data'!C112)</f>
        <v>Female</v>
      </c>
      <c r="AI112">
        <f>_xlfn.XLOOKUP(H112,'Customer Data'!A112,'Customer Data'!D112)</f>
        <v>50</v>
      </c>
      <c r="AJ112" t="str">
        <f>_xlfn.XLOOKUP(H112,'Customer Data'!A112,'Customer Data'!E112)</f>
        <v>Owerri</v>
      </c>
      <c r="AK112" t="str">
        <f>VLOOKUP(K112,'Product Category'!A:B,2,FALSE)</f>
        <v>Electronics</v>
      </c>
      <c r="AL112">
        <f>VLOOKUP(Z112,Coupons!A:B,2,FALSE)</f>
        <v>0</v>
      </c>
      <c r="AM112" s="7">
        <f t="shared" si="38"/>
        <v>0</v>
      </c>
      <c r="AN112" s="7">
        <f t="shared" si="39"/>
        <v>154.53899999999999</v>
      </c>
      <c r="AO112" s="7">
        <f t="shared" si="40"/>
        <v>154.53899999999999</v>
      </c>
      <c r="AP112" s="7">
        <f t="shared" si="41"/>
        <v>220.77</v>
      </c>
      <c r="AQ112" s="7">
        <f t="shared" si="42"/>
        <v>66.231000000000023</v>
      </c>
      <c r="AR112" s="12">
        <f t="shared" si="43"/>
        <v>1.4285714285714288</v>
      </c>
    </row>
    <row r="113" spans="1:44" x14ac:dyDescent="0.35">
      <c r="A113" t="s">
        <v>125</v>
      </c>
      <c r="B113">
        <f t="shared" si="22"/>
        <v>200111</v>
      </c>
      <c r="C113" s="2">
        <v>45784</v>
      </c>
      <c r="D113" s="4">
        <v>45784</v>
      </c>
      <c r="E113">
        <f t="shared" si="23"/>
        <v>2025</v>
      </c>
      <c r="F113" s="4" t="str">
        <f t="shared" si="24"/>
        <v>May</v>
      </c>
      <c r="G113" s="4" t="str">
        <f t="shared" si="25"/>
        <v>Wednesday</v>
      </c>
      <c r="H113" t="s">
        <v>1325</v>
      </c>
      <c r="I113">
        <f t="shared" si="26"/>
        <v>95271</v>
      </c>
      <c r="J113" t="s">
        <v>2409</v>
      </c>
      <c r="K113" t="str">
        <f t="shared" si="28"/>
        <v>Desk</v>
      </c>
      <c r="L113">
        <v>3</v>
      </c>
      <c r="M113">
        <v>309.22000000000003</v>
      </c>
      <c r="N113" s="7">
        <f t="shared" si="27"/>
        <v>309.22000000000003</v>
      </c>
      <c r="O113" t="s">
        <v>2514</v>
      </c>
      <c r="P113" t="str">
        <f t="shared" si="29"/>
        <v>620</v>
      </c>
      <c r="Q113" t="str">
        <f t="shared" si="30"/>
        <v>Main St</v>
      </c>
      <c r="R113" t="s">
        <v>3066</v>
      </c>
      <c r="S113" t="str">
        <f t="shared" si="31"/>
        <v>Online</v>
      </c>
      <c r="T113" t="s">
        <v>3071</v>
      </c>
      <c r="U113" t="str">
        <f t="shared" si="32"/>
        <v>Cancelled</v>
      </c>
      <c r="V113" t="s">
        <v>3186</v>
      </c>
      <c r="W113" t="str">
        <f t="shared" si="33"/>
        <v>74904969</v>
      </c>
      <c r="X113">
        <v>7</v>
      </c>
      <c r="Y113" t="s">
        <v>4276</v>
      </c>
      <c r="Z113" t="str">
        <f t="shared" si="34"/>
        <v>FREESHIP</v>
      </c>
      <c r="AA113" t="str">
        <f t="shared" si="35"/>
        <v>YES</v>
      </c>
      <c r="AB113" t="s">
        <v>4282</v>
      </c>
      <c r="AC113" t="str">
        <f t="shared" si="36"/>
        <v>Google</v>
      </c>
      <c r="AD113">
        <v>927.66000000000008</v>
      </c>
      <c r="AE113" s="7">
        <v>927.66000000000008</v>
      </c>
      <c r="AF113" s="7">
        <f t="shared" si="37"/>
        <v>927.66000000000008</v>
      </c>
      <c r="AG113" t="str">
        <f>_xlfn.XLOOKUP(H113, 'Customer Data'!A113,'Customer Data'!B113)</f>
        <v>Customer_113</v>
      </c>
      <c r="AH113" t="str">
        <f>_xlfn.XLOOKUP(H113,'Customer Data'!A113,'Customer Data'!C113)</f>
        <v>Female</v>
      </c>
      <c r="AI113">
        <f>_xlfn.XLOOKUP(H113,'Customer Data'!A113,'Customer Data'!D113)</f>
        <v>19</v>
      </c>
      <c r="AJ113" t="str">
        <f>_xlfn.XLOOKUP(H113,'Customer Data'!A113,'Customer Data'!E113)</f>
        <v>Port-Harcourt</v>
      </c>
      <c r="AK113" t="str">
        <f>VLOOKUP(K113,'Product Category'!A:B,2,FALSE)</f>
        <v>Furniture</v>
      </c>
      <c r="AL113">
        <f>VLOOKUP(Z113,Coupons!A:B,2,FALSE)</f>
        <v>0</v>
      </c>
      <c r="AM113" s="7">
        <f t="shared" si="38"/>
        <v>0</v>
      </c>
      <c r="AN113" s="7">
        <f t="shared" si="39"/>
        <v>216.45400000000001</v>
      </c>
      <c r="AO113" s="7">
        <f t="shared" si="40"/>
        <v>649.36200000000008</v>
      </c>
      <c r="AP113" s="7">
        <f t="shared" si="41"/>
        <v>927.66000000000008</v>
      </c>
      <c r="AQ113" s="7">
        <f t="shared" si="42"/>
        <v>278.298</v>
      </c>
      <c r="AR113" s="12">
        <f t="shared" si="43"/>
        <v>1.4285714285714286</v>
      </c>
    </row>
    <row r="114" spans="1:44" x14ac:dyDescent="0.35">
      <c r="A114" t="s">
        <v>126</v>
      </c>
      <c r="B114">
        <f t="shared" si="22"/>
        <v>200112</v>
      </c>
      <c r="C114" s="2">
        <v>44927</v>
      </c>
      <c r="D114" s="4">
        <v>44927</v>
      </c>
      <c r="E114">
        <f t="shared" si="23"/>
        <v>2023</v>
      </c>
      <c r="F114" s="4" t="str">
        <f t="shared" si="24"/>
        <v>January</v>
      </c>
      <c r="G114" s="4" t="str">
        <f t="shared" si="25"/>
        <v>Sunday</v>
      </c>
      <c r="H114" t="s">
        <v>1326</v>
      </c>
      <c r="I114">
        <f t="shared" si="26"/>
        <v>81366</v>
      </c>
      <c r="J114" t="s">
        <v>2403</v>
      </c>
      <c r="K114" t="str">
        <f t="shared" si="28"/>
        <v>Monitor</v>
      </c>
      <c r="L114">
        <v>1</v>
      </c>
      <c r="M114">
        <v>410.6</v>
      </c>
      <c r="N114" s="7">
        <f t="shared" si="27"/>
        <v>410.6</v>
      </c>
      <c r="O114" t="s">
        <v>2515</v>
      </c>
      <c r="P114" t="str">
        <f t="shared" si="29"/>
        <v>423</v>
      </c>
      <c r="Q114" t="str">
        <f t="shared" si="30"/>
        <v>Main St</v>
      </c>
      <c r="R114" t="s">
        <v>3066</v>
      </c>
      <c r="S114" t="str">
        <f t="shared" si="31"/>
        <v>Online</v>
      </c>
      <c r="T114" t="s">
        <v>3071</v>
      </c>
      <c r="U114" t="str">
        <f t="shared" si="32"/>
        <v>Cancelled</v>
      </c>
      <c r="V114" t="s">
        <v>3187</v>
      </c>
      <c r="W114" t="str">
        <f t="shared" si="33"/>
        <v>17062206</v>
      </c>
      <c r="X114">
        <v>2</v>
      </c>
      <c r="Y114" t="s">
        <v>4277</v>
      </c>
      <c r="Z114" t="str">
        <f t="shared" si="34"/>
        <v>WINTER15</v>
      </c>
      <c r="AA114" t="str">
        <f t="shared" si="35"/>
        <v>YES</v>
      </c>
      <c r="AB114" t="s">
        <v>4279</v>
      </c>
      <c r="AC114" t="str">
        <f t="shared" si="36"/>
        <v>Referral</v>
      </c>
      <c r="AD114">
        <v>410.6</v>
      </c>
      <c r="AE114" s="7">
        <v>410.6</v>
      </c>
      <c r="AF114" s="7">
        <f t="shared" si="37"/>
        <v>410.6</v>
      </c>
      <c r="AG114" t="str">
        <f>_xlfn.XLOOKUP(H114, 'Customer Data'!A114,'Customer Data'!B114)</f>
        <v>Customer_114</v>
      </c>
      <c r="AH114" t="str">
        <f>_xlfn.XLOOKUP(H114,'Customer Data'!A114,'Customer Data'!C114)</f>
        <v>Female</v>
      </c>
      <c r="AI114">
        <f>_xlfn.XLOOKUP(H114,'Customer Data'!A114,'Customer Data'!D114)</f>
        <v>19</v>
      </c>
      <c r="AJ114" t="str">
        <f>_xlfn.XLOOKUP(H114,'Customer Data'!A114,'Customer Data'!E114)</f>
        <v>Lagos</v>
      </c>
      <c r="AK114" t="str">
        <f>VLOOKUP(K114,'Product Category'!A:B,2,FALSE)</f>
        <v>Electronics</v>
      </c>
      <c r="AL114">
        <f>VLOOKUP(Z114,Coupons!A:B,2,FALSE)</f>
        <v>0.15</v>
      </c>
      <c r="AM114" s="7">
        <f t="shared" si="38"/>
        <v>61.59</v>
      </c>
      <c r="AN114" s="7">
        <f t="shared" si="39"/>
        <v>287.42</v>
      </c>
      <c r="AO114" s="7">
        <f t="shared" si="40"/>
        <v>287.42</v>
      </c>
      <c r="AP114" s="7">
        <f t="shared" si="41"/>
        <v>349.01</v>
      </c>
      <c r="AQ114" s="7">
        <f t="shared" si="42"/>
        <v>61.589999999999975</v>
      </c>
      <c r="AR114" s="12">
        <f t="shared" si="43"/>
        <v>1.2142857142857142</v>
      </c>
    </row>
    <row r="115" spans="1:44" x14ac:dyDescent="0.35">
      <c r="A115" t="s">
        <v>127</v>
      </c>
      <c r="B115">
        <f t="shared" si="22"/>
        <v>200113</v>
      </c>
      <c r="C115" s="2">
        <v>45308</v>
      </c>
      <c r="D115" s="4">
        <v>45308</v>
      </c>
      <c r="E115">
        <f t="shared" si="23"/>
        <v>2024</v>
      </c>
      <c r="F115" s="4" t="str">
        <f t="shared" si="24"/>
        <v>January</v>
      </c>
      <c r="G115" s="4" t="str">
        <f t="shared" si="25"/>
        <v>Wednesday</v>
      </c>
      <c r="H115" t="s">
        <v>1327</v>
      </c>
      <c r="I115">
        <f t="shared" si="26"/>
        <v>65905</v>
      </c>
      <c r="J115" t="s">
        <v>2408</v>
      </c>
      <c r="K115" t="str">
        <f t="shared" si="28"/>
        <v>Laptop</v>
      </c>
      <c r="L115">
        <v>5</v>
      </c>
      <c r="M115">
        <v>190.08</v>
      </c>
      <c r="N115" s="7">
        <f t="shared" si="27"/>
        <v>190.08</v>
      </c>
      <c r="O115" t="s">
        <v>2516</v>
      </c>
      <c r="P115" t="str">
        <f t="shared" si="29"/>
        <v>605</v>
      </c>
      <c r="Q115" t="str">
        <f t="shared" si="30"/>
        <v>Main St</v>
      </c>
      <c r="R115" t="s">
        <v>3069</v>
      </c>
      <c r="S115" t="str">
        <f t="shared" si="31"/>
        <v>Cash</v>
      </c>
      <c r="T115" t="s">
        <v>3070</v>
      </c>
      <c r="U115" t="str">
        <f t="shared" si="32"/>
        <v>Shipped</v>
      </c>
      <c r="V115" t="s">
        <v>3188</v>
      </c>
      <c r="W115" t="str">
        <f t="shared" si="33"/>
        <v>73954365</v>
      </c>
      <c r="X115">
        <v>9</v>
      </c>
      <c r="Y115" t="s">
        <v>4276</v>
      </c>
      <c r="Z115" t="str">
        <f t="shared" si="34"/>
        <v>FREESHIP</v>
      </c>
      <c r="AA115" t="str">
        <f t="shared" si="35"/>
        <v>YES</v>
      </c>
      <c r="AB115" t="s">
        <v>4278</v>
      </c>
      <c r="AC115" t="str">
        <f t="shared" si="36"/>
        <v>Instagram</v>
      </c>
      <c r="AD115">
        <v>950.40000000000009</v>
      </c>
      <c r="AE115" s="7">
        <v>950.40000000000009</v>
      </c>
      <c r="AF115" s="7">
        <f t="shared" si="37"/>
        <v>950.40000000000009</v>
      </c>
      <c r="AG115" t="str">
        <f>_xlfn.XLOOKUP(H115, 'Customer Data'!A115,'Customer Data'!B115)</f>
        <v>Customer_115</v>
      </c>
      <c r="AH115" t="str">
        <f>_xlfn.XLOOKUP(H115,'Customer Data'!A115,'Customer Data'!C115)</f>
        <v>Female</v>
      </c>
      <c r="AI115">
        <f>_xlfn.XLOOKUP(H115,'Customer Data'!A115,'Customer Data'!D115)</f>
        <v>42</v>
      </c>
      <c r="AJ115" t="str">
        <f>_xlfn.XLOOKUP(H115,'Customer Data'!A115,'Customer Data'!E115)</f>
        <v>Port-Harcourt</v>
      </c>
      <c r="AK115" t="str">
        <f>VLOOKUP(K115,'Product Category'!A:B,2,FALSE)</f>
        <v>Electronics</v>
      </c>
      <c r="AL115">
        <f>VLOOKUP(Z115,Coupons!A:B,2,FALSE)</f>
        <v>0</v>
      </c>
      <c r="AM115" s="7">
        <f t="shared" si="38"/>
        <v>0</v>
      </c>
      <c r="AN115" s="7">
        <f t="shared" si="39"/>
        <v>133.05600000000001</v>
      </c>
      <c r="AO115" s="7">
        <f t="shared" si="40"/>
        <v>665.28000000000009</v>
      </c>
      <c r="AP115" s="7">
        <f t="shared" si="41"/>
        <v>950.40000000000009</v>
      </c>
      <c r="AQ115" s="7">
        <f t="shared" si="42"/>
        <v>285.12</v>
      </c>
      <c r="AR115" s="12">
        <f t="shared" si="43"/>
        <v>1.4285714285714286</v>
      </c>
    </row>
    <row r="116" spans="1:44" x14ac:dyDescent="0.35">
      <c r="A116" t="s">
        <v>128</v>
      </c>
      <c r="B116">
        <f t="shared" si="22"/>
        <v>200114</v>
      </c>
      <c r="C116" s="2">
        <v>45684</v>
      </c>
      <c r="D116" s="4">
        <v>45684</v>
      </c>
      <c r="E116">
        <f t="shared" si="23"/>
        <v>2025</v>
      </c>
      <c r="F116" s="4" t="str">
        <f t="shared" si="24"/>
        <v>January</v>
      </c>
      <c r="G116" s="4" t="str">
        <f t="shared" si="25"/>
        <v>Monday</v>
      </c>
      <c r="H116" t="s">
        <v>1328</v>
      </c>
      <c r="I116">
        <f t="shared" si="26"/>
        <v>77272</v>
      </c>
      <c r="J116" t="s">
        <v>2403</v>
      </c>
      <c r="K116" t="str">
        <f t="shared" si="28"/>
        <v>Monitor</v>
      </c>
      <c r="L116">
        <v>5</v>
      </c>
      <c r="M116">
        <v>498.48</v>
      </c>
      <c r="N116" s="7">
        <f t="shared" si="27"/>
        <v>498.48</v>
      </c>
      <c r="O116" t="s">
        <v>2517</v>
      </c>
      <c r="P116" t="str">
        <f t="shared" si="29"/>
        <v>115</v>
      </c>
      <c r="Q116" t="str">
        <f t="shared" si="30"/>
        <v>Main St</v>
      </c>
      <c r="R116" t="s">
        <v>3066</v>
      </c>
      <c r="S116" t="str">
        <f t="shared" si="31"/>
        <v>Online</v>
      </c>
      <c r="T116" t="s">
        <v>3074</v>
      </c>
      <c r="U116" t="str">
        <f t="shared" si="32"/>
        <v>Pending</v>
      </c>
      <c r="V116" t="s">
        <v>3189</v>
      </c>
      <c r="W116" t="str">
        <f t="shared" si="33"/>
        <v>29708128</v>
      </c>
      <c r="X116">
        <v>8</v>
      </c>
      <c r="Y116" t="s">
        <v>4275</v>
      </c>
      <c r="Z116" t="str">
        <f t="shared" si="34"/>
        <v>SAVE10</v>
      </c>
      <c r="AA116" t="str">
        <f t="shared" si="35"/>
        <v>YES</v>
      </c>
      <c r="AB116" t="s">
        <v>4282</v>
      </c>
      <c r="AC116" t="str">
        <f t="shared" si="36"/>
        <v>Google</v>
      </c>
      <c r="AD116">
        <v>2492.4</v>
      </c>
      <c r="AE116" s="7">
        <v>2492.4</v>
      </c>
      <c r="AF116" s="7">
        <f t="shared" si="37"/>
        <v>2492.4</v>
      </c>
      <c r="AG116" t="str">
        <f>_xlfn.XLOOKUP(H116, 'Customer Data'!A116,'Customer Data'!B116)</f>
        <v>Customer_116</v>
      </c>
      <c r="AH116" t="str">
        <f>_xlfn.XLOOKUP(H116,'Customer Data'!A116,'Customer Data'!C116)</f>
        <v>Female</v>
      </c>
      <c r="AI116">
        <f>_xlfn.XLOOKUP(H116,'Customer Data'!A116,'Customer Data'!D116)</f>
        <v>24</v>
      </c>
      <c r="AJ116" t="str">
        <f>_xlfn.XLOOKUP(H116,'Customer Data'!A116,'Customer Data'!E116)</f>
        <v>Abuja</v>
      </c>
      <c r="AK116" t="str">
        <f>VLOOKUP(K116,'Product Category'!A:B,2,FALSE)</f>
        <v>Electronics</v>
      </c>
      <c r="AL116">
        <f>VLOOKUP(Z116,Coupons!A:B,2,FALSE)</f>
        <v>0.1</v>
      </c>
      <c r="AM116" s="7">
        <f t="shared" si="38"/>
        <v>249.24</v>
      </c>
      <c r="AN116" s="7">
        <f t="shared" si="39"/>
        <v>348.93599999999998</v>
      </c>
      <c r="AO116" s="7">
        <f t="shared" si="40"/>
        <v>1744.6799999999998</v>
      </c>
      <c r="AP116" s="7">
        <f t="shared" si="41"/>
        <v>2243.16</v>
      </c>
      <c r="AQ116" s="7">
        <f t="shared" si="42"/>
        <v>498.48</v>
      </c>
      <c r="AR116" s="12">
        <f t="shared" si="43"/>
        <v>1.2857142857142858</v>
      </c>
    </row>
    <row r="117" spans="1:44" x14ac:dyDescent="0.35">
      <c r="A117" t="s">
        <v>129</v>
      </c>
      <c r="B117">
        <f t="shared" si="22"/>
        <v>200115</v>
      </c>
      <c r="C117" s="2">
        <v>45257</v>
      </c>
      <c r="D117" s="4">
        <v>45257</v>
      </c>
      <c r="E117">
        <f t="shared" si="23"/>
        <v>2023</v>
      </c>
      <c r="F117" s="4" t="str">
        <f t="shared" si="24"/>
        <v>November</v>
      </c>
      <c r="G117" s="4" t="str">
        <f t="shared" si="25"/>
        <v>Monday</v>
      </c>
      <c r="H117" t="s">
        <v>1329</v>
      </c>
      <c r="I117">
        <f t="shared" si="26"/>
        <v>32580</v>
      </c>
      <c r="J117" t="s">
        <v>2404</v>
      </c>
      <c r="K117" t="str">
        <f t="shared" si="28"/>
        <v>Phone</v>
      </c>
      <c r="L117">
        <v>5</v>
      </c>
      <c r="M117">
        <v>374.99</v>
      </c>
      <c r="N117" s="7">
        <f t="shared" si="27"/>
        <v>374.99</v>
      </c>
      <c r="O117" t="s">
        <v>2518</v>
      </c>
      <c r="P117" t="str">
        <f t="shared" si="29"/>
        <v>122</v>
      </c>
      <c r="Q117" t="str">
        <f t="shared" si="30"/>
        <v>Main St</v>
      </c>
      <c r="R117" t="s">
        <v>3066</v>
      </c>
      <c r="S117" t="str">
        <f t="shared" si="31"/>
        <v>Online</v>
      </c>
      <c r="T117" t="s">
        <v>3070</v>
      </c>
      <c r="U117" t="str">
        <f t="shared" si="32"/>
        <v>Shipped</v>
      </c>
      <c r="V117" t="s">
        <v>3190</v>
      </c>
      <c r="W117" t="str">
        <f t="shared" si="33"/>
        <v>23670394</v>
      </c>
      <c r="X117">
        <v>9</v>
      </c>
      <c r="Y117" t="s">
        <v>4275</v>
      </c>
      <c r="Z117" t="str">
        <f t="shared" si="34"/>
        <v>SAVE10</v>
      </c>
      <c r="AA117" t="str">
        <f t="shared" si="35"/>
        <v>YES</v>
      </c>
      <c r="AB117" t="s">
        <v>4281</v>
      </c>
      <c r="AC117" t="str">
        <f t="shared" si="36"/>
        <v>Facebook</v>
      </c>
      <c r="AD117">
        <v>1874.95</v>
      </c>
      <c r="AE117" s="7">
        <v>1874.95</v>
      </c>
      <c r="AF117" s="7">
        <f t="shared" si="37"/>
        <v>1874.95</v>
      </c>
      <c r="AG117" t="str">
        <f>_xlfn.XLOOKUP(H117, 'Customer Data'!A117,'Customer Data'!B117)</f>
        <v>Customer_117</v>
      </c>
      <c r="AH117" t="str">
        <f>_xlfn.XLOOKUP(H117,'Customer Data'!A117,'Customer Data'!C117)</f>
        <v>Male</v>
      </c>
      <c r="AI117">
        <f>_xlfn.XLOOKUP(H117,'Customer Data'!A117,'Customer Data'!D117)</f>
        <v>47</v>
      </c>
      <c r="AJ117" t="str">
        <f>_xlfn.XLOOKUP(H117,'Customer Data'!A117,'Customer Data'!E117)</f>
        <v>Kano</v>
      </c>
      <c r="AK117" t="str">
        <f>VLOOKUP(K117,'Product Category'!A:B,2,FALSE)</f>
        <v>Electronics</v>
      </c>
      <c r="AL117">
        <f>VLOOKUP(Z117,Coupons!A:B,2,FALSE)</f>
        <v>0.1</v>
      </c>
      <c r="AM117" s="7">
        <f t="shared" si="38"/>
        <v>187.495</v>
      </c>
      <c r="AN117" s="7">
        <f t="shared" si="39"/>
        <v>262.49299999999999</v>
      </c>
      <c r="AO117" s="7">
        <f t="shared" si="40"/>
        <v>1312.4649999999999</v>
      </c>
      <c r="AP117" s="7">
        <f t="shared" si="41"/>
        <v>1687.4549999999999</v>
      </c>
      <c r="AQ117" s="7">
        <f t="shared" si="42"/>
        <v>374.99</v>
      </c>
      <c r="AR117" s="12">
        <f t="shared" si="43"/>
        <v>1.2857142857142858</v>
      </c>
    </row>
    <row r="118" spans="1:44" x14ac:dyDescent="0.35">
      <c r="A118" t="s">
        <v>130</v>
      </c>
      <c r="B118">
        <f t="shared" si="22"/>
        <v>200116</v>
      </c>
      <c r="C118" s="2">
        <v>45004</v>
      </c>
      <c r="D118" s="4">
        <v>45004</v>
      </c>
      <c r="E118">
        <f t="shared" si="23"/>
        <v>2023</v>
      </c>
      <c r="F118" s="4" t="str">
        <f t="shared" si="24"/>
        <v>March</v>
      </c>
      <c r="G118" s="4" t="str">
        <f t="shared" si="25"/>
        <v>Sunday</v>
      </c>
      <c r="H118" t="s">
        <v>1330</v>
      </c>
      <c r="I118">
        <f t="shared" si="26"/>
        <v>47761</v>
      </c>
      <c r="J118" t="s">
        <v>2407</v>
      </c>
      <c r="K118" t="str">
        <f t="shared" si="28"/>
        <v>Printer</v>
      </c>
      <c r="L118">
        <v>4</v>
      </c>
      <c r="M118">
        <v>291.35000000000002</v>
      </c>
      <c r="N118" s="7">
        <f t="shared" si="27"/>
        <v>291.35000000000002</v>
      </c>
      <c r="O118" t="s">
        <v>2519</v>
      </c>
      <c r="P118" t="str">
        <f t="shared" si="29"/>
        <v>109</v>
      </c>
      <c r="Q118" t="str">
        <f t="shared" si="30"/>
        <v>Main St</v>
      </c>
      <c r="R118" t="s">
        <v>3067</v>
      </c>
      <c r="S118" t="str">
        <f t="shared" si="31"/>
        <v>Credit Card</v>
      </c>
      <c r="T118" t="s">
        <v>3071</v>
      </c>
      <c r="U118" t="str">
        <f t="shared" si="32"/>
        <v>Cancelled</v>
      </c>
      <c r="V118" t="s">
        <v>3191</v>
      </c>
      <c r="W118" t="str">
        <f t="shared" si="33"/>
        <v>66669207</v>
      </c>
      <c r="X118">
        <v>6</v>
      </c>
      <c r="Y118" t="s">
        <v>4277</v>
      </c>
      <c r="Z118" t="str">
        <f t="shared" si="34"/>
        <v>WINTER15</v>
      </c>
      <c r="AA118" t="str">
        <f t="shared" si="35"/>
        <v>YES</v>
      </c>
      <c r="AB118" t="s">
        <v>4281</v>
      </c>
      <c r="AC118" t="str">
        <f t="shared" si="36"/>
        <v>Facebook</v>
      </c>
      <c r="AD118">
        <v>1165.4000000000001</v>
      </c>
      <c r="AE118" s="7">
        <v>1165.4000000000001</v>
      </c>
      <c r="AF118" s="7">
        <f t="shared" si="37"/>
        <v>1165.4000000000001</v>
      </c>
      <c r="AG118" t="str">
        <f>_xlfn.XLOOKUP(H118, 'Customer Data'!A118,'Customer Data'!B118)</f>
        <v>Customer_118</v>
      </c>
      <c r="AH118" t="str">
        <f>_xlfn.XLOOKUP(H118,'Customer Data'!A118,'Customer Data'!C118)</f>
        <v>Female</v>
      </c>
      <c r="AI118">
        <f>_xlfn.XLOOKUP(H118,'Customer Data'!A118,'Customer Data'!D118)</f>
        <v>30</v>
      </c>
      <c r="AJ118" t="str">
        <f>_xlfn.XLOOKUP(H118,'Customer Data'!A118,'Customer Data'!E118)</f>
        <v>Lagos</v>
      </c>
      <c r="AK118" t="str">
        <f>VLOOKUP(K118,'Product Category'!A:B,2,FALSE)</f>
        <v>Electronics</v>
      </c>
      <c r="AL118">
        <f>VLOOKUP(Z118,Coupons!A:B,2,FALSE)</f>
        <v>0.15</v>
      </c>
      <c r="AM118" s="7">
        <f t="shared" si="38"/>
        <v>174.81</v>
      </c>
      <c r="AN118" s="7">
        <f t="shared" si="39"/>
        <v>203.94499999999999</v>
      </c>
      <c r="AO118" s="7">
        <f t="shared" si="40"/>
        <v>815.78</v>
      </c>
      <c r="AP118" s="7">
        <f t="shared" si="41"/>
        <v>990.59000000000015</v>
      </c>
      <c r="AQ118" s="7">
        <f t="shared" si="42"/>
        <v>174.81000000000017</v>
      </c>
      <c r="AR118" s="12">
        <f t="shared" si="43"/>
        <v>1.2142857142857144</v>
      </c>
    </row>
    <row r="119" spans="1:44" x14ac:dyDescent="0.35">
      <c r="A119" t="s">
        <v>131</v>
      </c>
      <c r="B119">
        <f t="shared" si="22"/>
        <v>200117</v>
      </c>
      <c r="C119" s="2">
        <v>44993</v>
      </c>
      <c r="D119" s="4">
        <v>44993</v>
      </c>
      <c r="E119">
        <f t="shared" si="23"/>
        <v>2023</v>
      </c>
      <c r="F119" s="4" t="str">
        <f t="shared" si="24"/>
        <v>March</v>
      </c>
      <c r="G119" s="4" t="str">
        <f t="shared" si="25"/>
        <v>Wednesday</v>
      </c>
      <c r="H119" t="s">
        <v>1331</v>
      </c>
      <c r="I119">
        <f t="shared" si="26"/>
        <v>49187</v>
      </c>
      <c r="J119" t="s">
        <v>2405</v>
      </c>
      <c r="K119" t="str">
        <f t="shared" si="28"/>
        <v>Tablet</v>
      </c>
      <c r="L119">
        <v>1</v>
      </c>
      <c r="M119">
        <v>535.5</v>
      </c>
      <c r="N119" s="7">
        <f t="shared" si="27"/>
        <v>535.5</v>
      </c>
      <c r="O119" t="s">
        <v>2520</v>
      </c>
      <c r="P119" t="str">
        <f t="shared" si="29"/>
        <v>593</v>
      </c>
      <c r="Q119" t="str">
        <f t="shared" si="30"/>
        <v>Main St</v>
      </c>
      <c r="R119" t="s">
        <v>3068</v>
      </c>
      <c r="S119" t="str">
        <f t="shared" si="31"/>
        <v>Gift Card</v>
      </c>
      <c r="T119" t="s">
        <v>3071</v>
      </c>
      <c r="U119" t="str">
        <f t="shared" si="32"/>
        <v>Cancelled</v>
      </c>
      <c r="V119" t="s">
        <v>3192</v>
      </c>
      <c r="W119" t="str">
        <f t="shared" si="33"/>
        <v>81888598</v>
      </c>
      <c r="X119">
        <v>5</v>
      </c>
      <c r="Y119" t="s">
        <v>4277</v>
      </c>
      <c r="Z119" t="str">
        <f t="shared" si="34"/>
        <v>WINTER15</v>
      </c>
      <c r="AA119" t="str">
        <f t="shared" si="35"/>
        <v>YES</v>
      </c>
      <c r="AB119" t="s">
        <v>4279</v>
      </c>
      <c r="AC119" t="str">
        <f t="shared" si="36"/>
        <v>Referral</v>
      </c>
      <c r="AD119">
        <v>535.5</v>
      </c>
      <c r="AE119" s="7">
        <v>535.5</v>
      </c>
      <c r="AF119" s="7">
        <f t="shared" si="37"/>
        <v>535.5</v>
      </c>
      <c r="AG119" t="str">
        <f>_xlfn.XLOOKUP(H119, 'Customer Data'!A119,'Customer Data'!B119)</f>
        <v>Customer_119</v>
      </c>
      <c r="AH119" t="str">
        <f>_xlfn.XLOOKUP(H119,'Customer Data'!A119,'Customer Data'!C119)</f>
        <v>Male</v>
      </c>
      <c r="AI119">
        <f>_xlfn.XLOOKUP(H119,'Customer Data'!A119,'Customer Data'!D119)</f>
        <v>23</v>
      </c>
      <c r="AJ119" t="str">
        <f>_xlfn.XLOOKUP(H119,'Customer Data'!A119,'Customer Data'!E119)</f>
        <v>Enugu</v>
      </c>
      <c r="AK119" t="str">
        <f>VLOOKUP(K119,'Product Category'!A:B,2,FALSE)</f>
        <v>Electronics</v>
      </c>
      <c r="AL119">
        <f>VLOOKUP(Z119,Coupons!A:B,2,FALSE)</f>
        <v>0.15</v>
      </c>
      <c r="AM119" s="7">
        <f t="shared" si="38"/>
        <v>80.325000000000003</v>
      </c>
      <c r="AN119" s="7">
        <f t="shared" si="39"/>
        <v>374.84999999999997</v>
      </c>
      <c r="AO119" s="7">
        <f t="shared" si="40"/>
        <v>374.84999999999997</v>
      </c>
      <c r="AP119" s="7">
        <f t="shared" si="41"/>
        <v>455.17500000000001</v>
      </c>
      <c r="AQ119" s="7">
        <f t="shared" si="42"/>
        <v>80.325000000000045</v>
      </c>
      <c r="AR119" s="12">
        <f t="shared" si="43"/>
        <v>1.2142857142857144</v>
      </c>
    </row>
    <row r="120" spans="1:44" x14ac:dyDescent="0.35">
      <c r="A120" t="s">
        <v>132</v>
      </c>
      <c r="B120">
        <f t="shared" si="22"/>
        <v>200118</v>
      </c>
      <c r="C120" s="2">
        <v>45208</v>
      </c>
      <c r="D120" s="4">
        <v>45208</v>
      </c>
      <c r="E120">
        <f t="shared" si="23"/>
        <v>2023</v>
      </c>
      <c r="F120" s="4" t="str">
        <f t="shared" si="24"/>
        <v>October</v>
      </c>
      <c r="G120" s="4" t="str">
        <f t="shared" si="25"/>
        <v>Monday</v>
      </c>
      <c r="H120" t="s">
        <v>1332</v>
      </c>
      <c r="I120">
        <f t="shared" si="26"/>
        <v>27898</v>
      </c>
      <c r="J120" t="s">
        <v>2407</v>
      </c>
      <c r="K120" t="str">
        <f t="shared" si="28"/>
        <v>Printer</v>
      </c>
      <c r="L120">
        <v>5</v>
      </c>
      <c r="M120">
        <v>502.71</v>
      </c>
      <c r="N120" s="7">
        <f t="shared" si="27"/>
        <v>502.71</v>
      </c>
      <c r="O120" t="s">
        <v>2521</v>
      </c>
      <c r="P120" t="str">
        <f t="shared" si="29"/>
        <v>807</v>
      </c>
      <c r="Q120" t="str">
        <f t="shared" si="30"/>
        <v>Main St</v>
      </c>
      <c r="R120" t="s">
        <v>3068</v>
      </c>
      <c r="S120" t="str">
        <f t="shared" si="31"/>
        <v>Gift Card</v>
      </c>
      <c r="T120" t="s">
        <v>3070</v>
      </c>
      <c r="U120" t="str">
        <f t="shared" si="32"/>
        <v>Shipped</v>
      </c>
      <c r="V120" t="s">
        <v>3193</v>
      </c>
      <c r="W120" t="str">
        <f t="shared" si="33"/>
        <v>61957665</v>
      </c>
      <c r="X120">
        <v>7</v>
      </c>
      <c r="Y120" t="s">
        <v>4276</v>
      </c>
      <c r="Z120" t="str">
        <f t="shared" si="34"/>
        <v>FREESHIP</v>
      </c>
      <c r="AA120" t="str">
        <f t="shared" si="35"/>
        <v>YES</v>
      </c>
      <c r="AB120" t="s">
        <v>4282</v>
      </c>
      <c r="AC120" t="str">
        <f t="shared" si="36"/>
        <v>Google</v>
      </c>
      <c r="AD120">
        <v>2513.5500000000002</v>
      </c>
      <c r="AE120" s="7">
        <v>2513.5500000000002</v>
      </c>
      <c r="AF120" s="7">
        <f t="shared" si="37"/>
        <v>2513.5499999999997</v>
      </c>
      <c r="AG120" t="str">
        <f>_xlfn.XLOOKUP(H120, 'Customer Data'!A120,'Customer Data'!B120)</f>
        <v>Customer_120</v>
      </c>
      <c r="AH120" t="str">
        <f>_xlfn.XLOOKUP(H120,'Customer Data'!A120,'Customer Data'!C120)</f>
        <v>Male</v>
      </c>
      <c r="AI120">
        <f>_xlfn.XLOOKUP(H120,'Customer Data'!A120,'Customer Data'!D120)</f>
        <v>50</v>
      </c>
      <c r="AJ120" t="str">
        <f>_xlfn.XLOOKUP(H120,'Customer Data'!A120,'Customer Data'!E120)</f>
        <v>Kano</v>
      </c>
      <c r="AK120" t="str">
        <f>VLOOKUP(K120,'Product Category'!A:B,2,FALSE)</f>
        <v>Electronics</v>
      </c>
      <c r="AL120">
        <f>VLOOKUP(Z120,Coupons!A:B,2,FALSE)</f>
        <v>0</v>
      </c>
      <c r="AM120" s="7">
        <f t="shared" si="38"/>
        <v>0</v>
      </c>
      <c r="AN120" s="7">
        <f t="shared" si="39"/>
        <v>351.89699999999999</v>
      </c>
      <c r="AO120" s="7">
        <f t="shared" si="40"/>
        <v>1759.4849999999999</v>
      </c>
      <c r="AP120" s="7">
        <f t="shared" si="41"/>
        <v>2513.5499999999997</v>
      </c>
      <c r="AQ120" s="7">
        <f t="shared" si="42"/>
        <v>754.06499999999983</v>
      </c>
      <c r="AR120" s="12">
        <f t="shared" si="43"/>
        <v>1.4285714285714286</v>
      </c>
    </row>
    <row r="121" spans="1:44" x14ac:dyDescent="0.35">
      <c r="A121" t="s">
        <v>133</v>
      </c>
      <c r="B121">
        <f t="shared" si="22"/>
        <v>200119</v>
      </c>
      <c r="C121" s="2">
        <v>45819</v>
      </c>
      <c r="D121" s="4">
        <v>45819</v>
      </c>
      <c r="E121">
        <f t="shared" si="23"/>
        <v>2025</v>
      </c>
      <c r="F121" s="4" t="str">
        <f t="shared" si="24"/>
        <v>June</v>
      </c>
      <c r="G121" s="4" t="str">
        <f t="shared" si="25"/>
        <v>Wednesday</v>
      </c>
      <c r="H121" t="s">
        <v>1333</v>
      </c>
      <c r="I121">
        <f t="shared" si="26"/>
        <v>14683</v>
      </c>
      <c r="J121" t="s">
        <v>2409</v>
      </c>
      <c r="K121" t="str">
        <f t="shared" si="28"/>
        <v>Desk</v>
      </c>
      <c r="L121">
        <v>2</v>
      </c>
      <c r="M121">
        <v>534.66999999999996</v>
      </c>
      <c r="N121" s="7">
        <f t="shared" si="27"/>
        <v>534.66999999999996</v>
      </c>
      <c r="O121" t="s">
        <v>2522</v>
      </c>
      <c r="P121" t="str">
        <f t="shared" si="29"/>
        <v>187</v>
      </c>
      <c r="Q121" t="str">
        <f t="shared" si="30"/>
        <v>Main St</v>
      </c>
      <c r="R121" t="s">
        <v>3065</v>
      </c>
      <c r="S121" t="str">
        <f t="shared" si="31"/>
        <v>Debit Card</v>
      </c>
      <c r="T121" t="s">
        <v>3070</v>
      </c>
      <c r="U121" t="str">
        <f t="shared" si="32"/>
        <v>Shipped</v>
      </c>
      <c r="V121" t="s">
        <v>3194</v>
      </c>
      <c r="W121" t="str">
        <f t="shared" si="33"/>
        <v>47373682</v>
      </c>
      <c r="X121">
        <v>7</v>
      </c>
      <c r="Y121" t="s">
        <v>4276</v>
      </c>
      <c r="Z121" t="str">
        <f t="shared" si="34"/>
        <v>FREESHIP</v>
      </c>
      <c r="AA121" t="str">
        <f t="shared" si="35"/>
        <v>YES</v>
      </c>
      <c r="AB121" t="s">
        <v>4279</v>
      </c>
      <c r="AC121" t="str">
        <f t="shared" si="36"/>
        <v>Referral</v>
      </c>
      <c r="AD121">
        <v>1069.3399999999999</v>
      </c>
      <c r="AE121" s="7">
        <v>1069.3399999999999</v>
      </c>
      <c r="AF121" s="7">
        <f t="shared" si="37"/>
        <v>1069.3399999999999</v>
      </c>
      <c r="AG121" t="str">
        <f>_xlfn.XLOOKUP(H121, 'Customer Data'!A121,'Customer Data'!B121)</f>
        <v>Customer_121</v>
      </c>
      <c r="AH121" t="str">
        <f>_xlfn.XLOOKUP(H121,'Customer Data'!A121,'Customer Data'!C121)</f>
        <v>Female</v>
      </c>
      <c r="AI121">
        <f>_xlfn.XLOOKUP(H121,'Customer Data'!A121,'Customer Data'!D121)</f>
        <v>31</v>
      </c>
      <c r="AJ121" t="str">
        <f>_xlfn.XLOOKUP(H121,'Customer Data'!A121,'Customer Data'!E121)</f>
        <v>Lagos</v>
      </c>
      <c r="AK121" t="str">
        <f>VLOOKUP(K121,'Product Category'!A:B,2,FALSE)</f>
        <v>Furniture</v>
      </c>
      <c r="AL121">
        <f>VLOOKUP(Z121,Coupons!A:B,2,FALSE)</f>
        <v>0</v>
      </c>
      <c r="AM121" s="7">
        <f t="shared" si="38"/>
        <v>0</v>
      </c>
      <c r="AN121" s="7">
        <f t="shared" si="39"/>
        <v>374.26899999999995</v>
      </c>
      <c r="AO121" s="7">
        <f t="shared" si="40"/>
        <v>748.5379999999999</v>
      </c>
      <c r="AP121" s="7">
        <f t="shared" si="41"/>
        <v>1069.3399999999999</v>
      </c>
      <c r="AQ121" s="7">
        <f t="shared" si="42"/>
        <v>320.80200000000002</v>
      </c>
      <c r="AR121" s="12">
        <f t="shared" si="43"/>
        <v>1.4285714285714286</v>
      </c>
    </row>
    <row r="122" spans="1:44" x14ac:dyDescent="0.35">
      <c r="A122" t="s">
        <v>134</v>
      </c>
      <c r="B122">
        <f t="shared" si="22"/>
        <v>200120</v>
      </c>
      <c r="C122" s="2">
        <v>45027</v>
      </c>
      <c r="D122" s="4">
        <v>45027</v>
      </c>
      <c r="E122">
        <f t="shared" si="23"/>
        <v>2023</v>
      </c>
      <c r="F122" s="4" t="str">
        <f t="shared" si="24"/>
        <v>April</v>
      </c>
      <c r="G122" s="4" t="str">
        <f t="shared" si="25"/>
        <v>Tuesday</v>
      </c>
      <c r="H122" t="s">
        <v>1334</v>
      </c>
      <c r="I122">
        <f t="shared" si="26"/>
        <v>58108</v>
      </c>
      <c r="J122" t="s">
        <v>2405</v>
      </c>
      <c r="K122" t="str">
        <f t="shared" si="28"/>
        <v>Tablet</v>
      </c>
      <c r="L122">
        <v>4</v>
      </c>
      <c r="M122">
        <v>629.34</v>
      </c>
      <c r="N122" s="7">
        <f t="shared" si="27"/>
        <v>629.34</v>
      </c>
      <c r="O122" t="s">
        <v>2416</v>
      </c>
      <c r="P122" t="str">
        <f t="shared" si="29"/>
        <v>986</v>
      </c>
      <c r="Q122" t="str">
        <f t="shared" si="30"/>
        <v>Main St</v>
      </c>
      <c r="R122" t="s">
        <v>3069</v>
      </c>
      <c r="S122" t="str">
        <f t="shared" si="31"/>
        <v>Cash</v>
      </c>
      <c r="T122" t="s">
        <v>3071</v>
      </c>
      <c r="U122" t="str">
        <f t="shared" si="32"/>
        <v>Cancelled</v>
      </c>
      <c r="V122" t="s">
        <v>3195</v>
      </c>
      <c r="W122" t="str">
        <f t="shared" si="33"/>
        <v>66218053</v>
      </c>
      <c r="X122">
        <v>4</v>
      </c>
      <c r="Y122" t="s">
        <v>4277</v>
      </c>
      <c r="Z122" t="str">
        <f t="shared" si="34"/>
        <v>WINTER15</v>
      </c>
      <c r="AA122" t="str">
        <f t="shared" si="35"/>
        <v>YES</v>
      </c>
      <c r="AB122" t="s">
        <v>4278</v>
      </c>
      <c r="AC122" t="str">
        <f t="shared" si="36"/>
        <v>Instagram</v>
      </c>
      <c r="AD122">
        <v>2517.36</v>
      </c>
      <c r="AE122" s="7">
        <v>2517.36</v>
      </c>
      <c r="AF122" s="7">
        <f t="shared" si="37"/>
        <v>2517.36</v>
      </c>
      <c r="AG122" t="str">
        <f>_xlfn.XLOOKUP(H122, 'Customer Data'!A122,'Customer Data'!B122)</f>
        <v>Customer_122</v>
      </c>
      <c r="AH122" t="str">
        <f>_xlfn.XLOOKUP(H122,'Customer Data'!A122,'Customer Data'!C122)</f>
        <v>Male</v>
      </c>
      <c r="AI122">
        <f>_xlfn.XLOOKUP(H122,'Customer Data'!A122,'Customer Data'!D122)</f>
        <v>20</v>
      </c>
      <c r="AJ122" t="str">
        <f>_xlfn.XLOOKUP(H122,'Customer Data'!A122,'Customer Data'!E122)</f>
        <v>Lagos</v>
      </c>
      <c r="AK122" t="str">
        <f>VLOOKUP(K122,'Product Category'!A:B,2,FALSE)</f>
        <v>Electronics</v>
      </c>
      <c r="AL122">
        <f>VLOOKUP(Z122,Coupons!A:B,2,FALSE)</f>
        <v>0.15</v>
      </c>
      <c r="AM122" s="7">
        <f t="shared" si="38"/>
        <v>377.60399999999998</v>
      </c>
      <c r="AN122" s="7">
        <f t="shared" si="39"/>
        <v>440.53800000000001</v>
      </c>
      <c r="AO122" s="7">
        <f t="shared" si="40"/>
        <v>1762.152</v>
      </c>
      <c r="AP122" s="7">
        <f t="shared" si="41"/>
        <v>2139.7560000000003</v>
      </c>
      <c r="AQ122" s="7">
        <f t="shared" si="42"/>
        <v>377.60400000000027</v>
      </c>
      <c r="AR122" s="12">
        <f t="shared" si="43"/>
        <v>1.2142857142857144</v>
      </c>
    </row>
    <row r="123" spans="1:44" x14ac:dyDescent="0.35">
      <c r="A123" t="s">
        <v>135</v>
      </c>
      <c r="B123">
        <f t="shared" si="22"/>
        <v>200121</v>
      </c>
      <c r="C123" s="2">
        <v>45260</v>
      </c>
      <c r="D123" s="4">
        <v>45260</v>
      </c>
      <c r="E123">
        <f t="shared" si="23"/>
        <v>2023</v>
      </c>
      <c r="F123" s="4" t="str">
        <f t="shared" si="24"/>
        <v>November</v>
      </c>
      <c r="G123" s="4" t="str">
        <f t="shared" si="25"/>
        <v>Thursday</v>
      </c>
      <c r="H123" t="s">
        <v>1335</v>
      </c>
      <c r="I123">
        <f t="shared" si="26"/>
        <v>89822</v>
      </c>
      <c r="J123" t="s">
        <v>2409</v>
      </c>
      <c r="K123" t="str">
        <f t="shared" si="28"/>
        <v>Desk</v>
      </c>
      <c r="L123">
        <v>1</v>
      </c>
      <c r="M123">
        <v>410.78</v>
      </c>
      <c r="N123" s="7">
        <f t="shared" si="27"/>
        <v>410.78</v>
      </c>
      <c r="O123" t="s">
        <v>2523</v>
      </c>
      <c r="P123" t="str">
        <f t="shared" si="29"/>
        <v>673</v>
      </c>
      <c r="Q123" t="str">
        <f t="shared" si="30"/>
        <v>Main St</v>
      </c>
      <c r="R123" t="s">
        <v>3069</v>
      </c>
      <c r="S123" t="str">
        <f t="shared" si="31"/>
        <v>Cash</v>
      </c>
      <c r="T123" t="s">
        <v>3071</v>
      </c>
      <c r="U123" t="str">
        <f t="shared" si="32"/>
        <v>Cancelled</v>
      </c>
      <c r="V123" t="s">
        <v>3196</v>
      </c>
      <c r="W123" t="str">
        <f t="shared" si="33"/>
        <v>24138598</v>
      </c>
      <c r="X123">
        <v>1</v>
      </c>
      <c r="Y123" t="s">
        <v>4276</v>
      </c>
      <c r="Z123" t="str">
        <f t="shared" si="34"/>
        <v>FREESHIP</v>
      </c>
      <c r="AA123" t="str">
        <f t="shared" si="35"/>
        <v>YES</v>
      </c>
      <c r="AB123" t="s">
        <v>4278</v>
      </c>
      <c r="AC123" t="str">
        <f t="shared" si="36"/>
        <v>Instagram</v>
      </c>
      <c r="AD123">
        <v>410.78</v>
      </c>
      <c r="AE123" s="7">
        <v>410.78</v>
      </c>
      <c r="AF123" s="7">
        <f t="shared" si="37"/>
        <v>410.78</v>
      </c>
      <c r="AG123" t="str">
        <f>_xlfn.XLOOKUP(H123, 'Customer Data'!A123,'Customer Data'!B123)</f>
        <v>Customer_123</v>
      </c>
      <c r="AH123" t="str">
        <f>_xlfn.XLOOKUP(H123,'Customer Data'!A123,'Customer Data'!C123)</f>
        <v>Male</v>
      </c>
      <c r="AI123">
        <f>_xlfn.XLOOKUP(H123,'Customer Data'!A123,'Customer Data'!D123)</f>
        <v>23</v>
      </c>
      <c r="AJ123" t="str">
        <f>_xlfn.XLOOKUP(H123,'Customer Data'!A123,'Customer Data'!E123)</f>
        <v>Lagos</v>
      </c>
      <c r="AK123" t="str">
        <f>VLOOKUP(K123,'Product Category'!A:B,2,FALSE)</f>
        <v>Furniture</v>
      </c>
      <c r="AL123">
        <f>VLOOKUP(Z123,Coupons!A:B,2,FALSE)</f>
        <v>0</v>
      </c>
      <c r="AM123" s="7">
        <f t="shared" si="38"/>
        <v>0</v>
      </c>
      <c r="AN123" s="7">
        <f t="shared" si="39"/>
        <v>287.54599999999994</v>
      </c>
      <c r="AO123" s="7">
        <f t="shared" si="40"/>
        <v>287.54599999999994</v>
      </c>
      <c r="AP123" s="7">
        <f t="shared" si="41"/>
        <v>410.78</v>
      </c>
      <c r="AQ123" s="7">
        <f t="shared" si="42"/>
        <v>123.23400000000004</v>
      </c>
      <c r="AR123" s="12">
        <f t="shared" si="43"/>
        <v>1.4285714285714288</v>
      </c>
    </row>
    <row r="124" spans="1:44" x14ac:dyDescent="0.35">
      <c r="A124" t="s">
        <v>136</v>
      </c>
      <c r="B124">
        <f t="shared" si="22"/>
        <v>200122</v>
      </c>
      <c r="C124" s="2">
        <v>45397</v>
      </c>
      <c r="D124" s="4">
        <v>45397</v>
      </c>
      <c r="E124">
        <f t="shared" si="23"/>
        <v>2024</v>
      </c>
      <c r="F124" s="4" t="str">
        <f t="shared" si="24"/>
        <v>April</v>
      </c>
      <c r="G124" s="4" t="str">
        <f t="shared" si="25"/>
        <v>Monday</v>
      </c>
      <c r="H124" t="s">
        <v>1336</v>
      </c>
      <c r="I124">
        <f t="shared" si="26"/>
        <v>96787</v>
      </c>
      <c r="J124" t="s">
        <v>2408</v>
      </c>
      <c r="K124" t="str">
        <f t="shared" si="28"/>
        <v>Laptop</v>
      </c>
      <c r="L124">
        <v>2</v>
      </c>
      <c r="M124">
        <v>533.02</v>
      </c>
      <c r="N124" s="7">
        <f t="shared" si="27"/>
        <v>533.02</v>
      </c>
      <c r="O124" t="s">
        <v>2524</v>
      </c>
      <c r="P124" t="str">
        <f t="shared" si="29"/>
        <v>588</v>
      </c>
      <c r="Q124" t="str">
        <f t="shared" si="30"/>
        <v>Main St</v>
      </c>
      <c r="R124" t="s">
        <v>3068</v>
      </c>
      <c r="S124" t="str">
        <f t="shared" si="31"/>
        <v>Gift Card</v>
      </c>
      <c r="T124" t="s">
        <v>3070</v>
      </c>
      <c r="U124" t="str">
        <f t="shared" si="32"/>
        <v>Shipped</v>
      </c>
      <c r="V124" t="s">
        <v>3197</v>
      </c>
      <c r="W124" t="str">
        <f t="shared" si="33"/>
        <v>30422853</v>
      </c>
      <c r="X124">
        <v>2</v>
      </c>
      <c r="Z124" t="str">
        <f t="shared" si="34"/>
        <v>NO COUPON</v>
      </c>
      <c r="AA124" t="str">
        <f t="shared" si="35"/>
        <v>NO</v>
      </c>
      <c r="AB124" t="s">
        <v>4281</v>
      </c>
      <c r="AC124" t="str">
        <f t="shared" si="36"/>
        <v>Facebook</v>
      </c>
      <c r="AD124">
        <v>1066.04</v>
      </c>
      <c r="AE124" s="7">
        <v>1066.04</v>
      </c>
      <c r="AF124" s="7">
        <f t="shared" si="37"/>
        <v>1066.04</v>
      </c>
      <c r="AG124" t="str">
        <f>_xlfn.XLOOKUP(H124, 'Customer Data'!A124,'Customer Data'!B124)</f>
        <v>Customer_124</v>
      </c>
      <c r="AH124" t="str">
        <f>_xlfn.XLOOKUP(H124,'Customer Data'!A124,'Customer Data'!C124)</f>
        <v>Male</v>
      </c>
      <c r="AI124">
        <f>_xlfn.XLOOKUP(H124,'Customer Data'!A124,'Customer Data'!D124)</f>
        <v>52</v>
      </c>
      <c r="AJ124" t="str">
        <f>_xlfn.XLOOKUP(H124,'Customer Data'!A124,'Customer Data'!E124)</f>
        <v>Abuja</v>
      </c>
      <c r="AK124" t="str">
        <f>VLOOKUP(K124,'Product Category'!A:B,2,FALSE)</f>
        <v>Electronics</v>
      </c>
      <c r="AL124">
        <f>VLOOKUP(Z124,Coupons!A:B,2,FALSE)</f>
        <v>0</v>
      </c>
      <c r="AM124" s="7">
        <f t="shared" si="38"/>
        <v>0</v>
      </c>
      <c r="AN124" s="7">
        <f t="shared" si="39"/>
        <v>373.11399999999998</v>
      </c>
      <c r="AO124" s="7">
        <f t="shared" si="40"/>
        <v>746.22799999999995</v>
      </c>
      <c r="AP124" s="7">
        <f t="shared" si="41"/>
        <v>1066.04</v>
      </c>
      <c r="AQ124" s="7">
        <f t="shared" si="42"/>
        <v>319.81200000000001</v>
      </c>
      <c r="AR124" s="12">
        <f t="shared" si="43"/>
        <v>1.4285714285714286</v>
      </c>
    </row>
    <row r="125" spans="1:44" x14ac:dyDescent="0.35">
      <c r="A125" t="s">
        <v>137</v>
      </c>
      <c r="B125">
        <f t="shared" si="22"/>
        <v>200123</v>
      </c>
      <c r="C125" s="2">
        <v>45113</v>
      </c>
      <c r="D125" s="4">
        <v>45113</v>
      </c>
      <c r="E125">
        <f t="shared" si="23"/>
        <v>2023</v>
      </c>
      <c r="F125" s="4" t="str">
        <f t="shared" si="24"/>
        <v>July</v>
      </c>
      <c r="G125" s="4" t="str">
        <f t="shared" si="25"/>
        <v>Thursday</v>
      </c>
      <c r="H125" t="s">
        <v>1337</v>
      </c>
      <c r="I125">
        <f t="shared" si="26"/>
        <v>86064</v>
      </c>
      <c r="J125" t="s">
        <v>2409</v>
      </c>
      <c r="K125" t="str">
        <f t="shared" si="28"/>
        <v>Desk</v>
      </c>
      <c r="L125">
        <v>3</v>
      </c>
      <c r="M125">
        <v>278.04000000000002</v>
      </c>
      <c r="N125" s="7">
        <f t="shared" si="27"/>
        <v>278.04000000000002</v>
      </c>
      <c r="O125" t="s">
        <v>2525</v>
      </c>
      <c r="P125" t="str">
        <f t="shared" si="29"/>
        <v>727</v>
      </c>
      <c r="Q125" t="str">
        <f t="shared" si="30"/>
        <v>Main St</v>
      </c>
      <c r="R125" t="s">
        <v>3066</v>
      </c>
      <c r="S125" t="str">
        <f t="shared" si="31"/>
        <v>Online</v>
      </c>
      <c r="T125" t="s">
        <v>3073</v>
      </c>
      <c r="U125" t="str">
        <f t="shared" si="32"/>
        <v>Delivered</v>
      </c>
      <c r="V125" t="s">
        <v>3198</v>
      </c>
      <c r="W125" t="str">
        <f t="shared" si="33"/>
        <v>62182901</v>
      </c>
      <c r="X125">
        <v>5</v>
      </c>
      <c r="Z125" t="str">
        <f t="shared" si="34"/>
        <v>NO COUPON</v>
      </c>
      <c r="AA125" t="str">
        <f t="shared" si="35"/>
        <v>NO</v>
      </c>
      <c r="AB125" t="s">
        <v>4278</v>
      </c>
      <c r="AC125" t="str">
        <f t="shared" si="36"/>
        <v>Instagram</v>
      </c>
      <c r="AD125">
        <v>834.12000000000012</v>
      </c>
      <c r="AE125" s="7">
        <v>834.12000000000012</v>
      </c>
      <c r="AF125" s="7">
        <f t="shared" si="37"/>
        <v>834.12000000000012</v>
      </c>
      <c r="AG125" t="str">
        <f>_xlfn.XLOOKUP(H125, 'Customer Data'!A125,'Customer Data'!B125)</f>
        <v>Customer_125</v>
      </c>
      <c r="AH125" t="str">
        <f>_xlfn.XLOOKUP(H125,'Customer Data'!A125,'Customer Data'!C125)</f>
        <v>Male</v>
      </c>
      <c r="AI125">
        <f>_xlfn.XLOOKUP(H125,'Customer Data'!A125,'Customer Data'!D125)</f>
        <v>41</v>
      </c>
      <c r="AJ125" t="str">
        <f>_xlfn.XLOOKUP(H125,'Customer Data'!A125,'Customer Data'!E125)</f>
        <v>Abuja</v>
      </c>
      <c r="AK125" t="str">
        <f>VLOOKUP(K125,'Product Category'!A:B,2,FALSE)</f>
        <v>Furniture</v>
      </c>
      <c r="AL125">
        <f>VLOOKUP(Z125,Coupons!A:B,2,FALSE)</f>
        <v>0</v>
      </c>
      <c r="AM125" s="7">
        <f t="shared" si="38"/>
        <v>0</v>
      </c>
      <c r="AN125" s="7">
        <f t="shared" si="39"/>
        <v>194.62800000000001</v>
      </c>
      <c r="AO125" s="7">
        <f t="shared" si="40"/>
        <v>583.88400000000001</v>
      </c>
      <c r="AP125" s="7">
        <f t="shared" si="41"/>
        <v>834.12000000000012</v>
      </c>
      <c r="AQ125" s="7">
        <f t="shared" si="42"/>
        <v>250.2360000000001</v>
      </c>
      <c r="AR125" s="12">
        <f t="shared" si="43"/>
        <v>1.4285714285714288</v>
      </c>
    </row>
    <row r="126" spans="1:44" x14ac:dyDescent="0.35">
      <c r="A126" t="s">
        <v>138</v>
      </c>
      <c r="B126">
        <f t="shared" si="22"/>
        <v>200124</v>
      </c>
      <c r="C126" s="2">
        <v>45501</v>
      </c>
      <c r="D126" s="4">
        <v>45501</v>
      </c>
      <c r="E126">
        <f t="shared" si="23"/>
        <v>2024</v>
      </c>
      <c r="F126" s="4" t="str">
        <f t="shared" si="24"/>
        <v>July</v>
      </c>
      <c r="G126" s="4" t="str">
        <f t="shared" si="25"/>
        <v>Sunday</v>
      </c>
      <c r="H126" t="s">
        <v>1338</v>
      </c>
      <c r="I126">
        <f t="shared" si="26"/>
        <v>97148</v>
      </c>
      <c r="J126" t="s">
        <v>2407</v>
      </c>
      <c r="K126" t="str">
        <f t="shared" si="28"/>
        <v>Printer</v>
      </c>
      <c r="L126">
        <v>4</v>
      </c>
      <c r="M126">
        <v>283.79000000000002</v>
      </c>
      <c r="N126" s="7">
        <f t="shared" si="27"/>
        <v>283.79000000000002</v>
      </c>
      <c r="O126" t="s">
        <v>2526</v>
      </c>
      <c r="P126" t="str">
        <f t="shared" si="29"/>
        <v>563</v>
      </c>
      <c r="Q126" t="str">
        <f t="shared" si="30"/>
        <v>Main St</v>
      </c>
      <c r="R126" t="s">
        <v>3066</v>
      </c>
      <c r="S126" t="str">
        <f t="shared" si="31"/>
        <v>Online</v>
      </c>
      <c r="T126" t="s">
        <v>3074</v>
      </c>
      <c r="U126" t="str">
        <f t="shared" si="32"/>
        <v>Pending</v>
      </c>
      <c r="V126" t="s">
        <v>3199</v>
      </c>
      <c r="W126" t="str">
        <f t="shared" si="33"/>
        <v>85321126</v>
      </c>
      <c r="X126">
        <v>8</v>
      </c>
      <c r="Z126" t="str">
        <f t="shared" si="34"/>
        <v>NO COUPON</v>
      </c>
      <c r="AA126" t="str">
        <f t="shared" si="35"/>
        <v>NO</v>
      </c>
      <c r="AB126" t="s">
        <v>4282</v>
      </c>
      <c r="AC126" t="str">
        <f t="shared" si="36"/>
        <v>Google</v>
      </c>
      <c r="AD126">
        <v>1135.1600000000001</v>
      </c>
      <c r="AE126" s="7">
        <v>1135.1600000000001</v>
      </c>
      <c r="AF126" s="7">
        <f t="shared" si="37"/>
        <v>1135.1600000000001</v>
      </c>
      <c r="AG126" t="str">
        <f>_xlfn.XLOOKUP(H126, 'Customer Data'!A126,'Customer Data'!B126)</f>
        <v>Customer_126</v>
      </c>
      <c r="AH126" t="str">
        <f>_xlfn.XLOOKUP(H126,'Customer Data'!A126,'Customer Data'!C126)</f>
        <v>Male</v>
      </c>
      <c r="AI126">
        <f>_xlfn.XLOOKUP(H126,'Customer Data'!A126,'Customer Data'!D126)</f>
        <v>20</v>
      </c>
      <c r="AJ126" t="str">
        <f>_xlfn.XLOOKUP(H126,'Customer Data'!A126,'Customer Data'!E126)</f>
        <v>Enugu</v>
      </c>
      <c r="AK126" t="str">
        <f>VLOOKUP(K126,'Product Category'!A:B,2,FALSE)</f>
        <v>Electronics</v>
      </c>
      <c r="AL126">
        <f>VLOOKUP(Z126,Coupons!A:B,2,FALSE)</f>
        <v>0</v>
      </c>
      <c r="AM126" s="7">
        <f t="shared" si="38"/>
        <v>0</v>
      </c>
      <c r="AN126" s="7">
        <f t="shared" si="39"/>
        <v>198.65299999999999</v>
      </c>
      <c r="AO126" s="7">
        <f t="shared" si="40"/>
        <v>794.61199999999997</v>
      </c>
      <c r="AP126" s="7">
        <f t="shared" si="41"/>
        <v>1135.1600000000001</v>
      </c>
      <c r="AQ126" s="7">
        <f t="shared" si="42"/>
        <v>340.54800000000012</v>
      </c>
      <c r="AR126" s="12">
        <f t="shared" si="43"/>
        <v>1.4285714285714288</v>
      </c>
    </row>
    <row r="127" spans="1:44" x14ac:dyDescent="0.35">
      <c r="A127" t="s">
        <v>139</v>
      </c>
      <c r="B127">
        <f t="shared" si="22"/>
        <v>200125</v>
      </c>
      <c r="C127" s="2">
        <v>45602</v>
      </c>
      <c r="D127" s="4">
        <v>45602</v>
      </c>
      <c r="E127">
        <f t="shared" si="23"/>
        <v>2024</v>
      </c>
      <c r="F127" s="4" t="str">
        <f t="shared" si="24"/>
        <v>November</v>
      </c>
      <c r="G127" s="4" t="str">
        <f t="shared" si="25"/>
        <v>Wednesday</v>
      </c>
      <c r="H127" t="s">
        <v>1339</v>
      </c>
      <c r="I127">
        <f t="shared" si="26"/>
        <v>91099</v>
      </c>
      <c r="J127" t="s">
        <v>2404</v>
      </c>
      <c r="K127" t="str">
        <f t="shared" si="28"/>
        <v>Phone</v>
      </c>
      <c r="L127">
        <v>2</v>
      </c>
      <c r="M127">
        <v>512.65</v>
      </c>
      <c r="N127" s="7">
        <f t="shared" si="27"/>
        <v>512.65</v>
      </c>
      <c r="O127" t="s">
        <v>2527</v>
      </c>
      <c r="P127" t="str">
        <f t="shared" si="29"/>
        <v>758</v>
      </c>
      <c r="Q127" t="str">
        <f t="shared" si="30"/>
        <v>Main St</v>
      </c>
      <c r="R127" t="s">
        <v>3067</v>
      </c>
      <c r="S127" t="str">
        <f t="shared" si="31"/>
        <v>Credit Card</v>
      </c>
      <c r="T127" t="s">
        <v>3070</v>
      </c>
      <c r="U127" t="str">
        <f t="shared" si="32"/>
        <v>Shipped</v>
      </c>
      <c r="V127" t="s">
        <v>3200</v>
      </c>
      <c r="W127" t="str">
        <f t="shared" si="33"/>
        <v>81846174</v>
      </c>
      <c r="X127">
        <v>5</v>
      </c>
      <c r="Y127" t="s">
        <v>4275</v>
      </c>
      <c r="Z127" t="str">
        <f t="shared" si="34"/>
        <v>SAVE10</v>
      </c>
      <c r="AA127" t="str">
        <f t="shared" si="35"/>
        <v>YES</v>
      </c>
      <c r="AB127" t="s">
        <v>4280</v>
      </c>
      <c r="AC127" t="str">
        <f t="shared" si="36"/>
        <v>Email</v>
      </c>
      <c r="AD127">
        <v>1025.3</v>
      </c>
      <c r="AE127" s="7">
        <v>1025.3</v>
      </c>
      <c r="AF127" s="7">
        <f t="shared" si="37"/>
        <v>1025.3</v>
      </c>
      <c r="AG127" t="str">
        <f>_xlfn.XLOOKUP(H127, 'Customer Data'!A127,'Customer Data'!B127)</f>
        <v>Customer_127</v>
      </c>
      <c r="AH127" t="str">
        <f>_xlfn.XLOOKUP(H127,'Customer Data'!A127,'Customer Data'!C127)</f>
        <v>Male</v>
      </c>
      <c r="AI127">
        <f>_xlfn.XLOOKUP(H127,'Customer Data'!A127,'Customer Data'!D127)</f>
        <v>35</v>
      </c>
      <c r="AJ127" t="str">
        <f>_xlfn.XLOOKUP(H127,'Customer Data'!A127,'Customer Data'!E127)</f>
        <v>Owerri</v>
      </c>
      <c r="AK127" t="str">
        <f>VLOOKUP(K127,'Product Category'!A:B,2,FALSE)</f>
        <v>Electronics</v>
      </c>
      <c r="AL127">
        <f>VLOOKUP(Z127,Coupons!A:B,2,FALSE)</f>
        <v>0.1</v>
      </c>
      <c r="AM127" s="7">
        <f t="shared" si="38"/>
        <v>102.53</v>
      </c>
      <c r="AN127" s="7">
        <f t="shared" si="39"/>
        <v>358.85499999999996</v>
      </c>
      <c r="AO127" s="7">
        <f t="shared" si="40"/>
        <v>717.70999999999992</v>
      </c>
      <c r="AP127" s="7">
        <f t="shared" si="41"/>
        <v>922.77</v>
      </c>
      <c r="AQ127" s="7">
        <f t="shared" si="42"/>
        <v>205.06000000000006</v>
      </c>
      <c r="AR127" s="12">
        <f t="shared" si="43"/>
        <v>1.2857142857142858</v>
      </c>
    </row>
    <row r="128" spans="1:44" x14ac:dyDescent="0.35">
      <c r="A128" t="s">
        <v>140</v>
      </c>
      <c r="B128">
        <f t="shared" si="22"/>
        <v>200126</v>
      </c>
      <c r="C128" s="2">
        <v>45780</v>
      </c>
      <c r="D128" s="4">
        <v>45780</v>
      </c>
      <c r="E128">
        <f t="shared" si="23"/>
        <v>2025</v>
      </c>
      <c r="F128" s="4" t="str">
        <f t="shared" si="24"/>
        <v>May</v>
      </c>
      <c r="G128" s="4" t="str">
        <f t="shared" si="25"/>
        <v>Saturday</v>
      </c>
      <c r="H128" t="s">
        <v>1340</v>
      </c>
      <c r="I128">
        <f t="shared" si="26"/>
        <v>55606</v>
      </c>
      <c r="J128" t="s">
        <v>2409</v>
      </c>
      <c r="K128" t="str">
        <f t="shared" si="28"/>
        <v>Desk</v>
      </c>
      <c r="L128">
        <v>4</v>
      </c>
      <c r="M128">
        <v>275.5</v>
      </c>
      <c r="N128" s="7">
        <f t="shared" si="27"/>
        <v>275.5</v>
      </c>
      <c r="O128" t="s">
        <v>2528</v>
      </c>
      <c r="P128" t="str">
        <f t="shared" si="29"/>
        <v>353</v>
      </c>
      <c r="Q128" t="str">
        <f t="shared" si="30"/>
        <v>Main St</v>
      </c>
      <c r="R128" t="s">
        <v>3068</v>
      </c>
      <c r="S128" t="str">
        <f t="shared" si="31"/>
        <v>Gift Card</v>
      </c>
      <c r="T128" t="s">
        <v>3070</v>
      </c>
      <c r="U128" t="str">
        <f t="shared" si="32"/>
        <v>Shipped</v>
      </c>
      <c r="V128" t="s">
        <v>3201</v>
      </c>
      <c r="W128" t="str">
        <f t="shared" si="33"/>
        <v>68250319</v>
      </c>
      <c r="X128">
        <v>8</v>
      </c>
      <c r="Y128" t="s">
        <v>4276</v>
      </c>
      <c r="Z128" t="str">
        <f t="shared" si="34"/>
        <v>FREESHIP</v>
      </c>
      <c r="AA128" t="str">
        <f t="shared" si="35"/>
        <v>YES</v>
      </c>
      <c r="AB128" t="s">
        <v>4282</v>
      </c>
      <c r="AC128" t="str">
        <f t="shared" si="36"/>
        <v>Google</v>
      </c>
      <c r="AD128">
        <v>1102</v>
      </c>
      <c r="AE128" s="7">
        <v>1102</v>
      </c>
      <c r="AF128" s="7">
        <f t="shared" si="37"/>
        <v>1102</v>
      </c>
      <c r="AG128" t="str">
        <f>_xlfn.XLOOKUP(H128, 'Customer Data'!A128,'Customer Data'!B128)</f>
        <v>Customer_128</v>
      </c>
      <c r="AH128" t="str">
        <f>_xlfn.XLOOKUP(H128,'Customer Data'!A128,'Customer Data'!C128)</f>
        <v>Female</v>
      </c>
      <c r="AI128">
        <f>_xlfn.XLOOKUP(H128,'Customer Data'!A128,'Customer Data'!D128)</f>
        <v>25</v>
      </c>
      <c r="AJ128" t="str">
        <f>_xlfn.XLOOKUP(H128,'Customer Data'!A128,'Customer Data'!E128)</f>
        <v>Kano</v>
      </c>
      <c r="AK128" t="str">
        <f>VLOOKUP(K128,'Product Category'!A:B,2,FALSE)</f>
        <v>Furniture</v>
      </c>
      <c r="AL128">
        <f>VLOOKUP(Z128,Coupons!A:B,2,FALSE)</f>
        <v>0</v>
      </c>
      <c r="AM128" s="7">
        <f t="shared" si="38"/>
        <v>0</v>
      </c>
      <c r="AN128" s="7">
        <f t="shared" si="39"/>
        <v>192.85</v>
      </c>
      <c r="AO128" s="7">
        <f t="shared" si="40"/>
        <v>771.4</v>
      </c>
      <c r="AP128" s="7">
        <f t="shared" si="41"/>
        <v>1102</v>
      </c>
      <c r="AQ128" s="7">
        <f t="shared" si="42"/>
        <v>330.6</v>
      </c>
      <c r="AR128" s="12">
        <f t="shared" si="43"/>
        <v>1.4285714285714286</v>
      </c>
    </row>
    <row r="129" spans="1:44" x14ac:dyDescent="0.35">
      <c r="A129" t="s">
        <v>141</v>
      </c>
      <c r="B129">
        <f t="shared" si="22"/>
        <v>200127</v>
      </c>
      <c r="C129" s="2">
        <v>45148</v>
      </c>
      <c r="D129" s="4">
        <v>45148</v>
      </c>
      <c r="E129">
        <f t="shared" si="23"/>
        <v>2023</v>
      </c>
      <c r="F129" s="4" t="str">
        <f t="shared" si="24"/>
        <v>August</v>
      </c>
      <c r="G129" s="4" t="str">
        <f t="shared" si="25"/>
        <v>Thursday</v>
      </c>
      <c r="H129" t="s">
        <v>1341</v>
      </c>
      <c r="I129">
        <f t="shared" si="26"/>
        <v>71486</v>
      </c>
      <c r="J129" t="s">
        <v>2409</v>
      </c>
      <c r="K129" t="str">
        <f t="shared" si="28"/>
        <v>Desk</v>
      </c>
      <c r="L129">
        <v>3</v>
      </c>
      <c r="M129">
        <v>469.32</v>
      </c>
      <c r="N129" s="7">
        <f t="shared" si="27"/>
        <v>469.32</v>
      </c>
      <c r="O129" t="s">
        <v>2529</v>
      </c>
      <c r="P129" t="str">
        <f t="shared" si="29"/>
        <v>365</v>
      </c>
      <c r="Q129" t="str">
        <f t="shared" si="30"/>
        <v>Main St</v>
      </c>
      <c r="R129" t="s">
        <v>3065</v>
      </c>
      <c r="S129" t="str">
        <f t="shared" si="31"/>
        <v>Debit Card</v>
      </c>
      <c r="T129" t="s">
        <v>3070</v>
      </c>
      <c r="U129" t="str">
        <f t="shared" si="32"/>
        <v>Shipped</v>
      </c>
      <c r="V129" t="s">
        <v>3202</v>
      </c>
      <c r="W129" t="str">
        <f t="shared" si="33"/>
        <v>73929833</v>
      </c>
      <c r="X129">
        <v>3</v>
      </c>
      <c r="Z129" t="str">
        <f t="shared" si="34"/>
        <v>NO COUPON</v>
      </c>
      <c r="AA129" t="str">
        <f t="shared" si="35"/>
        <v>NO</v>
      </c>
      <c r="AB129" t="s">
        <v>4282</v>
      </c>
      <c r="AC129" t="str">
        <f t="shared" si="36"/>
        <v>Google</v>
      </c>
      <c r="AD129">
        <v>1407.96</v>
      </c>
      <c r="AE129" s="7">
        <v>1407.96</v>
      </c>
      <c r="AF129" s="7">
        <f t="shared" si="37"/>
        <v>1407.96</v>
      </c>
      <c r="AG129" t="str">
        <f>_xlfn.XLOOKUP(H129, 'Customer Data'!A129,'Customer Data'!B129)</f>
        <v>Customer_129</v>
      </c>
      <c r="AH129" t="str">
        <f>_xlfn.XLOOKUP(H129,'Customer Data'!A129,'Customer Data'!C129)</f>
        <v>Female</v>
      </c>
      <c r="AI129">
        <f>_xlfn.XLOOKUP(H129,'Customer Data'!A129,'Customer Data'!D129)</f>
        <v>54</v>
      </c>
      <c r="AJ129" t="str">
        <f>_xlfn.XLOOKUP(H129,'Customer Data'!A129,'Customer Data'!E129)</f>
        <v>Enugu</v>
      </c>
      <c r="AK129" t="str">
        <f>VLOOKUP(K129,'Product Category'!A:B,2,FALSE)</f>
        <v>Furniture</v>
      </c>
      <c r="AL129">
        <f>VLOOKUP(Z129,Coupons!A:B,2,FALSE)</f>
        <v>0</v>
      </c>
      <c r="AM129" s="7">
        <f t="shared" si="38"/>
        <v>0</v>
      </c>
      <c r="AN129" s="7">
        <f t="shared" si="39"/>
        <v>328.524</v>
      </c>
      <c r="AO129" s="7">
        <f t="shared" si="40"/>
        <v>985.572</v>
      </c>
      <c r="AP129" s="7">
        <f t="shared" si="41"/>
        <v>1407.96</v>
      </c>
      <c r="AQ129" s="7">
        <f t="shared" si="42"/>
        <v>422.38800000000003</v>
      </c>
      <c r="AR129" s="12">
        <f t="shared" si="43"/>
        <v>1.4285714285714286</v>
      </c>
    </row>
    <row r="130" spans="1:44" x14ac:dyDescent="0.35">
      <c r="A130" t="s">
        <v>142</v>
      </c>
      <c r="B130">
        <f t="shared" ref="B130:B193" si="44">(RIGHT(A130, LEN(A130)-3))*1</f>
        <v>200128</v>
      </c>
      <c r="C130" s="2">
        <v>44974</v>
      </c>
      <c r="D130" s="4">
        <v>44974</v>
      </c>
      <c r="E130">
        <f t="shared" ref="E130:E193" si="45">(TEXT(D130, "yyyy"))*1</f>
        <v>2023</v>
      </c>
      <c r="F130" s="4" t="str">
        <f t="shared" ref="F130:F193" si="46">TEXT(D130, "mmmm")</f>
        <v>February</v>
      </c>
      <c r="G130" s="4" t="str">
        <f t="shared" ref="G130:G193" si="47">TEXT(D130, "dddd")</f>
        <v>Friday</v>
      </c>
      <c r="H130" t="s">
        <v>1342</v>
      </c>
      <c r="I130">
        <f t="shared" ref="I130:I193" si="48">(RIGHT(H130, LEN(H130)-1))*1</f>
        <v>86408</v>
      </c>
      <c r="J130" t="s">
        <v>2405</v>
      </c>
      <c r="K130" t="str">
        <f t="shared" si="28"/>
        <v>Tablet</v>
      </c>
      <c r="L130">
        <v>4</v>
      </c>
      <c r="M130">
        <v>21.07</v>
      </c>
      <c r="N130" s="7">
        <f t="shared" ref="N130:N193" si="49">(TRIM(PROPER(M130)))*1</f>
        <v>21.07</v>
      </c>
      <c r="O130" t="s">
        <v>2530</v>
      </c>
      <c r="P130" t="str">
        <f t="shared" si="29"/>
        <v>244</v>
      </c>
      <c r="Q130" t="str">
        <f t="shared" si="30"/>
        <v>Main St</v>
      </c>
      <c r="R130" t="s">
        <v>3068</v>
      </c>
      <c r="S130" t="str">
        <f t="shared" si="31"/>
        <v>Gift Card</v>
      </c>
      <c r="T130" t="s">
        <v>3073</v>
      </c>
      <c r="U130" t="str">
        <f t="shared" si="32"/>
        <v>Delivered</v>
      </c>
      <c r="V130" t="s">
        <v>3203</v>
      </c>
      <c r="W130" t="str">
        <f t="shared" si="33"/>
        <v>41432648</v>
      </c>
      <c r="X130">
        <v>4</v>
      </c>
      <c r="Y130" t="s">
        <v>4276</v>
      </c>
      <c r="Z130" t="str">
        <f t="shared" si="34"/>
        <v>FREESHIP</v>
      </c>
      <c r="AA130" t="str">
        <f t="shared" si="35"/>
        <v>YES</v>
      </c>
      <c r="AB130" t="s">
        <v>4282</v>
      </c>
      <c r="AC130" t="str">
        <f t="shared" si="36"/>
        <v>Google</v>
      </c>
      <c r="AD130">
        <v>84.28</v>
      </c>
      <c r="AE130" s="7">
        <v>84.28</v>
      </c>
      <c r="AF130" s="7">
        <f t="shared" si="37"/>
        <v>84.28</v>
      </c>
      <c r="AG130" t="str">
        <f>_xlfn.XLOOKUP(H130, 'Customer Data'!A130,'Customer Data'!B130)</f>
        <v>Customer_130</v>
      </c>
      <c r="AH130" t="str">
        <f>_xlfn.XLOOKUP(H130,'Customer Data'!A130,'Customer Data'!C130)</f>
        <v>Male</v>
      </c>
      <c r="AI130">
        <f>_xlfn.XLOOKUP(H130,'Customer Data'!A130,'Customer Data'!D130)</f>
        <v>48</v>
      </c>
      <c r="AJ130" t="str">
        <f>_xlfn.XLOOKUP(H130,'Customer Data'!A130,'Customer Data'!E130)</f>
        <v>Abuja</v>
      </c>
      <c r="AK130" t="str">
        <f>VLOOKUP(K130,'Product Category'!A:B,2,FALSE)</f>
        <v>Electronics</v>
      </c>
      <c r="AL130">
        <f>VLOOKUP(Z130,Coupons!A:B,2,FALSE)</f>
        <v>0</v>
      </c>
      <c r="AM130" s="7">
        <f t="shared" si="38"/>
        <v>0</v>
      </c>
      <c r="AN130" s="7">
        <f t="shared" si="39"/>
        <v>14.748999999999999</v>
      </c>
      <c r="AO130" s="7">
        <f t="shared" si="40"/>
        <v>58.995999999999995</v>
      </c>
      <c r="AP130" s="7">
        <f t="shared" si="41"/>
        <v>84.28</v>
      </c>
      <c r="AQ130" s="7">
        <f t="shared" si="42"/>
        <v>25.284000000000006</v>
      </c>
      <c r="AR130" s="12">
        <f t="shared" si="43"/>
        <v>1.4285714285714286</v>
      </c>
    </row>
    <row r="131" spans="1:44" x14ac:dyDescent="0.35">
      <c r="A131" t="s">
        <v>143</v>
      </c>
      <c r="B131">
        <f t="shared" si="44"/>
        <v>200129</v>
      </c>
      <c r="C131" s="2">
        <v>45226</v>
      </c>
      <c r="D131" s="4">
        <v>45226</v>
      </c>
      <c r="E131">
        <f t="shared" si="45"/>
        <v>2023</v>
      </c>
      <c r="F131" s="4" t="str">
        <f t="shared" si="46"/>
        <v>October</v>
      </c>
      <c r="G131" s="4" t="str">
        <f t="shared" si="47"/>
        <v>Friday</v>
      </c>
      <c r="H131" t="s">
        <v>1343</v>
      </c>
      <c r="I131">
        <f t="shared" si="48"/>
        <v>52751</v>
      </c>
      <c r="J131" t="s">
        <v>2408</v>
      </c>
      <c r="K131" t="str">
        <f t="shared" ref="K131:K194" si="50">TRIM(PROPER(J131))</f>
        <v>Laptop</v>
      </c>
      <c r="L131">
        <v>4</v>
      </c>
      <c r="M131">
        <v>263.93</v>
      </c>
      <c r="N131" s="7">
        <f t="shared" si="49"/>
        <v>263.93</v>
      </c>
      <c r="O131" t="s">
        <v>2531</v>
      </c>
      <c r="P131" t="str">
        <f t="shared" ref="P131:P194" si="51">LEFT(O131, FIND(" ", O131)-1)</f>
        <v>427</v>
      </c>
      <c r="Q131" t="str">
        <f t="shared" ref="Q131:Q194" si="52">RIGHT(O131, LEN(O131) - FIND(" ", O131))</f>
        <v>Main St</v>
      </c>
      <c r="R131" t="s">
        <v>3065</v>
      </c>
      <c r="S131" t="str">
        <f t="shared" ref="S131:S194" si="53">TRIM(PROPER(R131))</f>
        <v>Debit Card</v>
      </c>
      <c r="T131" t="s">
        <v>3070</v>
      </c>
      <c r="U131" t="str">
        <f t="shared" ref="U131:U194" si="54">TRIM(PROPER(T131))</f>
        <v>Shipped</v>
      </c>
      <c r="V131" t="s">
        <v>3204</v>
      </c>
      <c r="W131" t="str">
        <f t="shared" ref="W131:W194" si="55">RIGHT(V131, LEN(V131)-3)</f>
        <v>72481234</v>
      </c>
      <c r="X131">
        <v>4</v>
      </c>
      <c r="Y131" t="s">
        <v>4276</v>
      </c>
      <c r="Z131" t="str">
        <f t="shared" ref="Z131:Z194" si="56">TRIM(UPPER(IF(Y131="", "NO COUPON", Y131)))</f>
        <v>FREESHIP</v>
      </c>
      <c r="AA131" t="str">
        <f t="shared" ref="AA131:AA194" si="57">IF(Z131="NO COUPON","NO","YES")</f>
        <v>YES</v>
      </c>
      <c r="AB131" t="s">
        <v>4281</v>
      </c>
      <c r="AC131" t="str">
        <f t="shared" ref="AC131:AC194" si="58">TRIM(PROPER(AB131))</f>
        <v>Facebook</v>
      </c>
      <c r="AD131">
        <v>1055.72</v>
      </c>
      <c r="AE131" s="7">
        <v>1055.72</v>
      </c>
      <c r="AF131" s="7">
        <f t="shared" ref="AF131:AF194" si="59">N131*L131</f>
        <v>1055.72</v>
      </c>
      <c r="AG131" t="str">
        <f>_xlfn.XLOOKUP(H131, 'Customer Data'!A131,'Customer Data'!B131)</f>
        <v>Customer_131</v>
      </c>
      <c r="AH131" t="str">
        <f>_xlfn.XLOOKUP(H131,'Customer Data'!A131,'Customer Data'!C131)</f>
        <v>Male</v>
      </c>
      <c r="AI131">
        <f>_xlfn.XLOOKUP(H131,'Customer Data'!A131,'Customer Data'!D131)</f>
        <v>58</v>
      </c>
      <c r="AJ131" t="str">
        <f>_xlfn.XLOOKUP(H131,'Customer Data'!A131,'Customer Data'!E131)</f>
        <v>Abuja</v>
      </c>
      <c r="AK131" t="str">
        <f>VLOOKUP(K131,'Product Category'!A:B,2,FALSE)</f>
        <v>Electronics</v>
      </c>
      <c r="AL131">
        <f>VLOOKUP(Z131,Coupons!A:B,2,FALSE)</f>
        <v>0</v>
      </c>
      <c r="AM131" s="7">
        <f t="shared" ref="AM131:AM194" si="60">AE131*AL131</f>
        <v>0</v>
      </c>
      <c r="AN131" s="7">
        <f t="shared" ref="AN131:AN194" si="61">N131*0.7</f>
        <v>184.751</v>
      </c>
      <c r="AO131" s="7">
        <f t="shared" ref="AO131:AO194" si="62">AN131*L131</f>
        <v>739.00400000000002</v>
      </c>
      <c r="AP131" s="7">
        <f t="shared" ref="AP131:AP194" si="63">AF131-AM131</f>
        <v>1055.72</v>
      </c>
      <c r="AQ131" s="7">
        <f t="shared" ref="AQ131:AQ194" si="64">AP131-AO131</f>
        <v>316.71600000000001</v>
      </c>
      <c r="AR131" s="12">
        <f t="shared" ref="AR131:AR194" si="65">AP131/AO131</f>
        <v>1.4285714285714286</v>
      </c>
    </row>
    <row r="132" spans="1:44" x14ac:dyDescent="0.35">
      <c r="A132" t="s">
        <v>144</v>
      </c>
      <c r="B132">
        <f t="shared" si="44"/>
        <v>200130</v>
      </c>
      <c r="C132" s="2">
        <v>45679</v>
      </c>
      <c r="D132" s="4">
        <v>45679</v>
      </c>
      <c r="E132">
        <f t="shared" si="45"/>
        <v>2025</v>
      </c>
      <c r="F132" s="4" t="str">
        <f t="shared" si="46"/>
        <v>January</v>
      </c>
      <c r="G132" s="4" t="str">
        <f t="shared" si="47"/>
        <v>Wednesday</v>
      </c>
      <c r="H132" t="s">
        <v>1344</v>
      </c>
      <c r="I132">
        <f t="shared" si="48"/>
        <v>29059</v>
      </c>
      <c r="J132" t="s">
        <v>2409</v>
      </c>
      <c r="K132" t="str">
        <f t="shared" si="50"/>
        <v>Desk</v>
      </c>
      <c r="L132">
        <v>3</v>
      </c>
      <c r="M132">
        <v>501.3</v>
      </c>
      <c r="N132" s="7">
        <f t="shared" si="49"/>
        <v>501.3</v>
      </c>
      <c r="O132" t="s">
        <v>2532</v>
      </c>
      <c r="P132" t="str">
        <f t="shared" si="51"/>
        <v>513</v>
      </c>
      <c r="Q132" t="str">
        <f t="shared" si="52"/>
        <v>Main St</v>
      </c>
      <c r="R132" t="s">
        <v>3066</v>
      </c>
      <c r="S132" t="str">
        <f t="shared" si="53"/>
        <v>Online</v>
      </c>
      <c r="T132" t="s">
        <v>3071</v>
      </c>
      <c r="U132" t="str">
        <f t="shared" si="54"/>
        <v>Cancelled</v>
      </c>
      <c r="V132" t="s">
        <v>3205</v>
      </c>
      <c r="W132" t="str">
        <f t="shared" si="55"/>
        <v>88360704</v>
      </c>
      <c r="X132">
        <v>3</v>
      </c>
      <c r="Y132" t="s">
        <v>4277</v>
      </c>
      <c r="Z132" t="str">
        <f t="shared" si="56"/>
        <v>WINTER15</v>
      </c>
      <c r="AA132" t="str">
        <f t="shared" si="57"/>
        <v>YES</v>
      </c>
      <c r="AB132" t="s">
        <v>4281</v>
      </c>
      <c r="AC132" t="str">
        <f t="shared" si="58"/>
        <v>Facebook</v>
      </c>
      <c r="AD132">
        <v>1503.9</v>
      </c>
      <c r="AE132" s="7">
        <v>1503.9</v>
      </c>
      <c r="AF132" s="7">
        <f t="shared" si="59"/>
        <v>1503.9</v>
      </c>
      <c r="AG132" t="str">
        <f>_xlfn.XLOOKUP(H132, 'Customer Data'!A132,'Customer Data'!B132)</f>
        <v>Customer_132</v>
      </c>
      <c r="AH132" t="str">
        <f>_xlfn.XLOOKUP(H132,'Customer Data'!A132,'Customer Data'!C132)</f>
        <v>Female</v>
      </c>
      <c r="AI132">
        <f>_xlfn.XLOOKUP(H132,'Customer Data'!A132,'Customer Data'!D132)</f>
        <v>49</v>
      </c>
      <c r="AJ132" t="str">
        <f>_xlfn.XLOOKUP(H132,'Customer Data'!A132,'Customer Data'!E132)</f>
        <v>Kano</v>
      </c>
      <c r="AK132" t="str">
        <f>VLOOKUP(K132,'Product Category'!A:B,2,FALSE)</f>
        <v>Furniture</v>
      </c>
      <c r="AL132">
        <f>VLOOKUP(Z132,Coupons!A:B,2,FALSE)</f>
        <v>0.15</v>
      </c>
      <c r="AM132" s="7">
        <f t="shared" si="60"/>
        <v>225.58500000000001</v>
      </c>
      <c r="AN132" s="7">
        <f t="shared" si="61"/>
        <v>350.90999999999997</v>
      </c>
      <c r="AO132" s="7">
        <f t="shared" si="62"/>
        <v>1052.73</v>
      </c>
      <c r="AP132" s="7">
        <f t="shared" si="63"/>
        <v>1278.3150000000001</v>
      </c>
      <c r="AQ132" s="7">
        <f t="shared" si="64"/>
        <v>225.58500000000004</v>
      </c>
      <c r="AR132" s="12">
        <f t="shared" si="65"/>
        <v>1.2142857142857144</v>
      </c>
    </row>
    <row r="133" spans="1:44" x14ac:dyDescent="0.35">
      <c r="A133" t="s">
        <v>145</v>
      </c>
      <c r="B133">
        <f t="shared" si="44"/>
        <v>200131</v>
      </c>
      <c r="C133" s="2">
        <v>44934</v>
      </c>
      <c r="D133" s="4">
        <v>44934</v>
      </c>
      <c r="E133">
        <f t="shared" si="45"/>
        <v>2023</v>
      </c>
      <c r="F133" s="4" t="str">
        <f t="shared" si="46"/>
        <v>January</v>
      </c>
      <c r="G133" s="4" t="str">
        <f t="shared" si="47"/>
        <v>Sunday</v>
      </c>
      <c r="H133" t="s">
        <v>1345</v>
      </c>
      <c r="I133">
        <f t="shared" si="48"/>
        <v>72862</v>
      </c>
      <c r="J133" t="s">
        <v>2405</v>
      </c>
      <c r="K133" t="str">
        <f t="shared" si="50"/>
        <v>Tablet</v>
      </c>
      <c r="L133">
        <v>1</v>
      </c>
      <c r="M133">
        <v>84.8</v>
      </c>
      <c r="N133" s="7">
        <f t="shared" si="49"/>
        <v>84.8</v>
      </c>
      <c r="O133" t="s">
        <v>2533</v>
      </c>
      <c r="P133" t="str">
        <f t="shared" si="51"/>
        <v>606</v>
      </c>
      <c r="Q133" t="str">
        <f t="shared" si="52"/>
        <v>Main St</v>
      </c>
      <c r="R133" t="s">
        <v>3068</v>
      </c>
      <c r="S133" t="str">
        <f t="shared" si="53"/>
        <v>Gift Card</v>
      </c>
      <c r="T133" t="s">
        <v>3074</v>
      </c>
      <c r="U133" t="str">
        <f t="shared" si="54"/>
        <v>Pending</v>
      </c>
      <c r="V133" t="s">
        <v>3206</v>
      </c>
      <c r="W133" t="str">
        <f t="shared" si="55"/>
        <v>51648833</v>
      </c>
      <c r="X133">
        <v>5</v>
      </c>
      <c r="Z133" t="str">
        <f t="shared" si="56"/>
        <v>NO COUPON</v>
      </c>
      <c r="AA133" t="str">
        <f t="shared" si="57"/>
        <v>NO</v>
      </c>
      <c r="AB133" t="s">
        <v>4278</v>
      </c>
      <c r="AC133" t="str">
        <f t="shared" si="58"/>
        <v>Instagram</v>
      </c>
      <c r="AD133">
        <v>84.8</v>
      </c>
      <c r="AE133" s="7">
        <v>84.8</v>
      </c>
      <c r="AF133" s="7">
        <f t="shared" si="59"/>
        <v>84.8</v>
      </c>
      <c r="AG133" t="str">
        <f>_xlfn.XLOOKUP(H133, 'Customer Data'!A133,'Customer Data'!B133)</f>
        <v>Customer_133</v>
      </c>
      <c r="AH133" t="str">
        <f>_xlfn.XLOOKUP(H133,'Customer Data'!A133,'Customer Data'!C133)</f>
        <v>Female</v>
      </c>
      <c r="AI133">
        <f>_xlfn.XLOOKUP(H133,'Customer Data'!A133,'Customer Data'!D133)</f>
        <v>27</v>
      </c>
      <c r="AJ133" t="str">
        <f>_xlfn.XLOOKUP(H133,'Customer Data'!A133,'Customer Data'!E133)</f>
        <v>Kano</v>
      </c>
      <c r="AK133" t="str">
        <f>VLOOKUP(K133,'Product Category'!A:B,2,FALSE)</f>
        <v>Electronics</v>
      </c>
      <c r="AL133">
        <f>VLOOKUP(Z133,Coupons!A:B,2,FALSE)</f>
        <v>0</v>
      </c>
      <c r="AM133" s="7">
        <f t="shared" si="60"/>
        <v>0</v>
      </c>
      <c r="AN133" s="7">
        <f t="shared" si="61"/>
        <v>59.359999999999992</v>
      </c>
      <c r="AO133" s="7">
        <f t="shared" si="62"/>
        <v>59.359999999999992</v>
      </c>
      <c r="AP133" s="7">
        <f t="shared" si="63"/>
        <v>84.8</v>
      </c>
      <c r="AQ133" s="7">
        <f t="shared" si="64"/>
        <v>25.440000000000005</v>
      </c>
      <c r="AR133" s="12">
        <f t="shared" si="65"/>
        <v>1.4285714285714286</v>
      </c>
    </row>
    <row r="134" spans="1:44" x14ac:dyDescent="0.35">
      <c r="A134" t="s">
        <v>146</v>
      </c>
      <c r="B134">
        <f t="shared" si="44"/>
        <v>200132</v>
      </c>
      <c r="C134" s="2">
        <v>45013</v>
      </c>
      <c r="D134" s="4">
        <v>45013</v>
      </c>
      <c r="E134">
        <f t="shared" si="45"/>
        <v>2023</v>
      </c>
      <c r="F134" s="4" t="str">
        <f t="shared" si="46"/>
        <v>March</v>
      </c>
      <c r="G134" s="4" t="str">
        <f t="shared" si="47"/>
        <v>Tuesday</v>
      </c>
      <c r="H134" t="s">
        <v>1346</v>
      </c>
      <c r="I134">
        <f t="shared" si="48"/>
        <v>96257</v>
      </c>
      <c r="J134" t="s">
        <v>2405</v>
      </c>
      <c r="K134" t="str">
        <f t="shared" si="50"/>
        <v>Tablet</v>
      </c>
      <c r="L134">
        <v>4</v>
      </c>
      <c r="M134">
        <v>450.75</v>
      </c>
      <c r="N134" s="7">
        <f t="shared" si="49"/>
        <v>450.75</v>
      </c>
      <c r="O134" t="s">
        <v>2534</v>
      </c>
      <c r="P134" t="str">
        <f t="shared" si="51"/>
        <v>583</v>
      </c>
      <c r="Q134" t="str">
        <f t="shared" si="52"/>
        <v>Main St</v>
      </c>
      <c r="R134" t="s">
        <v>3067</v>
      </c>
      <c r="S134" t="str">
        <f t="shared" si="53"/>
        <v>Credit Card</v>
      </c>
      <c r="T134" t="s">
        <v>3070</v>
      </c>
      <c r="U134" t="str">
        <f t="shared" si="54"/>
        <v>Shipped</v>
      </c>
      <c r="V134" t="s">
        <v>3207</v>
      </c>
      <c r="W134" t="str">
        <f t="shared" si="55"/>
        <v>13137948</v>
      </c>
      <c r="X134">
        <v>6</v>
      </c>
      <c r="Y134" t="s">
        <v>4277</v>
      </c>
      <c r="Z134" t="str">
        <f t="shared" si="56"/>
        <v>WINTER15</v>
      </c>
      <c r="AA134" t="str">
        <f t="shared" si="57"/>
        <v>YES</v>
      </c>
      <c r="AB134" t="s">
        <v>4280</v>
      </c>
      <c r="AC134" t="str">
        <f t="shared" si="58"/>
        <v>Email</v>
      </c>
      <c r="AD134">
        <v>1803</v>
      </c>
      <c r="AE134" s="7">
        <v>1803</v>
      </c>
      <c r="AF134" s="7">
        <f t="shared" si="59"/>
        <v>1803</v>
      </c>
      <c r="AG134" t="str">
        <f>_xlfn.XLOOKUP(H134, 'Customer Data'!A134,'Customer Data'!B134)</f>
        <v>Customer_134</v>
      </c>
      <c r="AH134" t="str">
        <f>_xlfn.XLOOKUP(H134,'Customer Data'!A134,'Customer Data'!C134)</f>
        <v>Male</v>
      </c>
      <c r="AI134">
        <f>_xlfn.XLOOKUP(H134,'Customer Data'!A134,'Customer Data'!D134)</f>
        <v>52</v>
      </c>
      <c r="AJ134" t="str">
        <f>_xlfn.XLOOKUP(H134,'Customer Data'!A134,'Customer Data'!E134)</f>
        <v>Owerri</v>
      </c>
      <c r="AK134" t="str">
        <f>VLOOKUP(K134,'Product Category'!A:B,2,FALSE)</f>
        <v>Electronics</v>
      </c>
      <c r="AL134">
        <f>VLOOKUP(Z134,Coupons!A:B,2,FALSE)</f>
        <v>0.15</v>
      </c>
      <c r="AM134" s="7">
        <f t="shared" si="60"/>
        <v>270.45</v>
      </c>
      <c r="AN134" s="7">
        <f t="shared" si="61"/>
        <v>315.52499999999998</v>
      </c>
      <c r="AO134" s="7">
        <f t="shared" si="62"/>
        <v>1262.0999999999999</v>
      </c>
      <c r="AP134" s="7">
        <f t="shared" si="63"/>
        <v>1532.55</v>
      </c>
      <c r="AQ134" s="7">
        <f t="shared" si="64"/>
        <v>270.45000000000005</v>
      </c>
      <c r="AR134" s="12">
        <f t="shared" si="65"/>
        <v>1.2142857142857144</v>
      </c>
    </row>
    <row r="135" spans="1:44" x14ac:dyDescent="0.35">
      <c r="A135" t="s">
        <v>147</v>
      </c>
      <c r="B135">
        <f t="shared" si="44"/>
        <v>200133</v>
      </c>
      <c r="C135" s="2">
        <v>45828</v>
      </c>
      <c r="D135" s="4">
        <v>45828</v>
      </c>
      <c r="E135">
        <f t="shared" si="45"/>
        <v>2025</v>
      </c>
      <c r="F135" s="4" t="str">
        <f t="shared" si="46"/>
        <v>June</v>
      </c>
      <c r="G135" s="4" t="str">
        <f t="shared" si="47"/>
        <v>Friday</v>
      </c>
      <c r="H135" t="s">
        <v>1347</v>
      </c>
      <c r="I135">
        <f t="shared" si="48"/>
        <v>87432</v>
      </c>
      <c r="J135" t="s">
        <v>2406</v>
      </c>
      <c r="K135" t="str">
        <f t="shared" si="50"/>
        <v>Chair</v>
      </c>
      <c r="L135">
        <v>4</v>
      </c>
      <c r="M135">
        <v>302.05</v>
      </c>
      <c r="N135" s="7">
        <f t="shared" si="49"/>
        <v>302.05</v>
      </c>
      <c r="O135" t="s">
        <v>2535</v>
      </c>
      <c r="P135" t="str">
        <f t="shared" si="51"/>
        <v>636</v>
      </c>
      <c r="Q135" t="str">
        <f t="shared" si="52"/>
        <v>Main St</v>
      </c>
      <c r="R135" t="s">
        <v>3065</v>
      </c>
      <c r="S135" t="str">
        <f t="shared" si="53"/>
        <v>Debit Card</v>
      </c>
      <c r="T135" t="s">
        <v>3071</v>
      </c>
      <c r="U135" t="str">
        <f t="shared" si="54"/>
        <v>Cancelled</v>
      </c>
      <c r="V135" t="s">
        <v>3208</v>
      </c>
      <c r="W135" t="str">
        <f t="shared" si="55"/>
        <v>68969625</v>
      </c>
      <c r="X135">
        <v>6</v>
      </c>
      <c r="Y135" t="s">
        <v>4275</v>
      </c>
      <c r="Z135" t="str">
        <f t="shared" si="56"/>
        <v>SAVE10</v>
      </c>
      <c r="AA135" t="str">
        <f t="shared" si="57"/>
        <v>YES</v>
      </c>
      <c r="AB135" t="s">
        <v>4282</v>
      </c>
      <c r="AC135" t="str">
        <f t="shared" si="58"/>
        <v>Google</v>
      </c>
      <c r="AD135">
        <v>1208.2</v>
      </c>
      <c r="AE135" s="7">
        <v>1208.2</v>
      </c>
      <c r="AF135" s="7">
        <f t="shared" si="59"/>
        <v>1208.2</v>
      </c>
      <c r="AG135" t="str">
        <f>_xlfn.XLOOKUP(H135, 'Customer Data'!A135,'Customer Data'!B135)</f>
        <v>Customer_135</v>
      </c>
      <c r="AH135" t="str">
        <f>_xlfn.XLOOKUP(H135,'Customer Data'!A135,'Customer Data'!C135)</f>
        <v>Male</v>
      </c>
      <c r="AI135">
        <f>_xlfn.XLOOKUP(H135,'Customer Data'!A135,'Customer Data'!D135)</f>
        <v>35</v>
      </c>
      <c r="AJ135" t="str">
        <f>_xlfn.XLOOKUP(H135,'Customer Data'!A135,'Customer Data'!E135)</f>
        <v>Enugu</v>
      </c>
      <c r="AK135" t="str">
        <f>VLOOKUP(K135,'Product Category'!A:B,2,FALSE)</f>
        <v>Furniture</v>
      </c>
      <c r="AL135">
        <f>VLOOKUP(Z135,Coupons!A:B,2,FALSE)</f>
        <v>0.1</v>
      </c>
      <c r="AM135" s="7">
        <f t="shared" si="60"/>
        <v>120.82000000000001</v>
      </c>
      <c r="AN135" s="7">
        <f t="shared" si="61"/>
        <v>211.435</v>
      </c>
      <c r="AO135" s="7">
        <f t="shared" si="62"/>
        <v>845.74</v>
      </c>
      <c r="AP135" s="7">
        <f t="shared" si="63"/>
        <v>1087.3800000000001</v>
      </c>
      <c r="AQ135" s="7">
        <f t="shared" si="64"/>
        <v>241.6400000000001</v>
      </c>
      <c r="AR135" s="12">
        <f t="shared" si="65"/>
        <v>1.2857142857142858</v>
      </c>
    </row>
    <row r="136" spans="1:44" x14ac:dyDescent="0.35">
      <c r="A136" t="s">
        <v>148</v>
      </c>
      <c r="B136">
        <f t="shared" si="44"/>
        <v>200134</v>
      </c>
      <c r="C136" s="2">
        <v>45831</v>
      </c>
      <c r="D136" s="4">
        <v>45831</v>
      </c>
      <c r="E136">
        <f t="shared" si="45"/>
        <v>2025</v>
      </c>
      <c r="F136" s="4" t="str">
        <f t="shared" si="46"/>
        <v>June</v>
      </c>
      <c r="G136" s="4" t="str">
        <f t="shared" si="47"/>
        <v>Monday</v>
      </c>
      <c r="H136" t="s">
        <v>1348</v>
      </c>
      <c r="I136">
        <f t="shared" si="48"/>
        <v>16253</v>
      </c>
      <c r="J136" t="s">
        <v>2408</v>
      </c>
      <c r="K136" t="str">
        <f t="shared" si="50"/>
        <v>Laptop</v>
      </c>
      <c r="L136">
        <v>2</v>
      </c>
      <c r="M136">
        <v>199.7</v>
      </c>
      <c r="N136" s="7">
        <f t="shared" si="49"/>
        <v>199.7</v>
      </c>
      <c r="O136" t="s">
        <v>2534</v>
      </c>
      <c r="P136" t="str">
        <f t="shared" si="51"/>
        <v>583</v>
      </c>
      <c r="Q136" t="str">
        <f t="shared" si="52"/>
        <v>Main St</v>
      </c>
      <c r="R136" t="s">
        <v>3069</v>
      </c>
      <c r="S136" t="str">
        <f t="shared" si="53"/>
        <v>Cash</v>
      </c>
      <c r="T136" t="s">
        <v>3074</v>
      </c>
      <c r="U136" t="str">
        <f t="shared" si="54"/>
        <v>Pending</v>
      </c>
      <c r="V136" t="s">
        <v>3209</v>
      </c>
      <c r="W136" t="str">
        <f t="shared" si="55"/>
        <v>17354894</v>
      </c>
      <c r="X136">
        <v>4</v>
      </c>
      <c r="Z136" t="str">
        <f t="shared" si="56"/>
        <v>NO COUPON</v>
      </c>
      <c r="AA136" t="str">
        <f t="shared" si="57"/>
        <v>NO</v>
      </c>
      <c r="AB136" t="s">
        <v>4280</v>
      </c>
      <c r="AC136" t="str">
        <f t="shared" si="58"/>
        <v>Email</v>
      </c>
      <c r="AD136">
        <v>399.4</v>
      </c>
      <c r="AE136" s="7">
        <v>399.4</v>
      </c>
      <c r="AF136" s="7">
        <f t="shared" si="59"/>
        <v>399.4</v>
      </c>
      <c r="AG136" t="str">
        <f>_xlfn.XLOOKUP(H136, 'Customer Data'!A136,'Customer Data'!B136)</f>
        <v>Customer_136</v>
      </c>
      <c r="AH136" t="str">
        <f>_xlfn.XLOOKUP(H136,'Customer Data'!A136,'Customer Data'!C136)</f>
        <v>Male</v>
      </c>
      <c r="AI136">
        <f>_xlfn.XLOOKUP(H136,'Customer Data'!A136,'Customer Data'!D136)</f>
        <v>20</v>
      </c>
      <c r="AJ136" t="str">
        <f>_xlfn.XLOOKUP(H136,'Customer Data'!A136,'Customer Data'!E136)</f>
        <v>Kano</v>
      </c>
      <c r="AK136" t="str">
        <f>VLOOKUP(K136,'Product Category'!A:B,2,FALSE)</f>
        <v>Electronics</v>
      </c>
      <c r="AL136">
        <f>VLOOKUP(Z136,Coupons!A:B,2,FALSE)</f>
        <v>0</v>
      </c>
      <c r="AM136" s="7">
        <f t="shared" si="60"/>
        <v>0</v>
      </c>
      <c r="AN136" s="7">
        <f t="shared" si="61"/>
        <v>139.79</v>
      </c>
      <c r="AO136" s="7">
        <f t="shared" si="62"/>
        <v>279.58</v>
      </c>
      <c r="AP136" s="7">
        <f t="shared" si="63"/>
        <v>399.4</v>
      </c>
      <c r="AQ136" s="7">
        <f t="shared" si="64"/>
        <v>119.82</v>
      </c>
      <c r="AR136" s="12">
        <f t="shared" si="65"/>
        <v>1.4285714285714286</v>
      </c>
    </row>
    <row r="137" spans="1:44" x14ac:dyDescent="0.35">
      <c r="A137" t="s">
        <v>149</v>
      </c>
      <c r="B137">
        <f t="shared" si="44"/>
        <v>200135</v>
      </c>
      <c r="C137" s="2">
        <v>45142</v>
      </c>
      <c r="D137" s="4">
        <v>45142</v>
      </c>
      <c r="E137">
        <f t="shared" si="45"/>
        <v>2023</v>
      </c>
      <c r="F137" s="4" t="str">
        <f t="shared" si="46"/>
        <v>August</v>
      </c>
      <c r="G137" s="4" t="str">
        <f t="shared" si="47"/>
        <v>Friday</v>
      </c>
      <c r="H137" t="s">
        <v>1349</v>
      </c>
      <c r="I137">
        <f t="shared" si="48"/>
        <v>79909</v>
      </c>
      <c r="J137" t="s">
        <v>2407</v>
      </c>
      <c r="K137" t="str">
        <f t="shared" si="50"/>
        <v>Printer</v>
      </c>
      <c r="L137">
        <v>2</v>
      </c>
      <c r="M137">
        <v>68.81</v>
      </c>
      <c r="N137" s="7">
        <f t="shared" si="49"/>
        <v>68.81</v>
      </c>
      <c r="O137" t="s">
        <v>2536</v>
      </c>
      <c r="P137" t="str">
        <f t="shared" si="51"/>
        <v>642</v>
      </c>
      <c r="Q137" t="str">
        <f t="shared" si="52"/>
        <v>Main St</v>
      </c>
      <c r="R137" t="s">
        <v>3068</v>
      </c>
      <c r="S137" t="str">
        <f t="shared" si="53"/>
        <v>Gift Card</v>
      </c>
      <c r="T137" t="s">
        <v>3070</v>
      </c>
      <c r="U137" t="str">
        <f t="shared" si="54"/>
        <v>Shipped</v>
      </c>
      <c r="V137" t="s">
        <v>3210</v>
      </c>
      <c r="W137" t="str">
        <f t="shared" si="55"/>
        <v>86742257</v>
      </c>
      <c r="X137">
        <v>5</v>
      </c>
      <c r="Y137" t="s">
        <v>4275</v>
      </c>
      <c r="Z137" t="str">
        <f t="shared" si="56"/>
        <v>SAVE10</v>
      </c>
      <c r="AA137" t="str">
        <f t="shared" si="57"/>
        <v>YES</v>
      </c>
      <c r="AB137" t="s">
        <v>4279</v>
      </c>
      <c r="AC137" t="str">
        <f t="shared" si="58"/>
        <v>Referral</v>
      </c>
      <c r="AD137">
        <v>137.62</v>
      </c>
      <c r="AE137" s="7">
        <v>137.62</v>
      </c>
      <c r="AF137" s="7">
        <f t="shared" si="59"/>
        <v>137.62</v>
      </c>
      <c r="AG137" t="str">
        <f>_xlfn.XLOOKUP(H137, 'Customer Data'!A137,'Customer Data'!B137)</f>
        <v>Customer_137</v>
      </c>
      <c r="AH137" t="str">
        <f>_xlfn.XLOOKUP(H137,'Customer Data'!A137,'Customer Data'!C137)</f>
        <v>Female</v>
      </c>
      <c r="AI137">
        <f>_xlfn.XLOOKUP(H137,'Customer Data'!A137,'Customer Data'!D137)</f>
        <v>19</v>
      </c>
      <c r="AJ137" t="str">
        <f>_xlfn.XLOOKUP(H137,'Customer Data'!A137,'Customer Data'!E137)</f>
        <v>Lagos</v>
      </c>
      <c r="AK137" t="str">
        <f>VLOOKUP(K137,'Product Category'!A:B,2,FALSE)</f>
        <v>Electronics</v>
      </c>
      <c r="AL137">
        <f>VLOOKUP(Z137,Coupons!A:B,2,FALSE)</f>
        <v>0.1</v>
      </c>
      <c r="AM137" s="7">
        <f t="shared" si="60"/>
        <v>13.762</v>
      </c>
      <c r="AN137" s="7">
        <f t="shared" si="61"/>
        <v>48.167000000000002</v>
      </c>
      <c r="AO137" s="7">
        <f t="shared" si="62"/>
        <v>96.334000000000003</v>
      </c>
      <c r="AP137" s="7">
        <f t="shared" si="63"/>
        <v>123.858</v>
      </c>
      <c r="AQ137" s="7">
        <f t="shared" si="64"/>
        <v>27.524000000000001</v>
      </c>
      <c r="AR137" s="12">
        <f t="shared" si="65"/>
        <v>1.2857142857142858</v>
      </c>
    </row>
    <row r="138" spans="1:44" x14ac:dyDescent="0.35">
      <c r="A138" t="s">
        <v>150</v>
      </c>
      <c r="B138">
        <f t="shared" si="44"/>
        <v>200136</v>
      </c>
      <c r="C138" s="2">
        <v>45409</v>
      </c>
      <c r="D138" s="4">
        <v>45409</v>
      </c>
      <c r="E138">
        <f t="shared" si="45"/>
        <v>2024</v>
      </c>
      <c r="F138" s="4" t="str">
        <f t="shared" si="46"/>
        <v>April</v>
      </c>
      <c r="G138" s="4" t="str">
        <f t="shared" si="47"/>
        <v>Saturday</v>
      </c>
      <c r="H138" t="s">
        <v>1350</v>
      </c>
      <c r="I138">
        <f t="shared" si="48"/>
        <v>73370</v>
      </c>
      <c r="J138" t="s">
        <v>2408</v>
      </c>
      <c r="K138" t="str">
        <f t="shared" si="50"/>
        <v>Laptop</v>
      </c>
      <c r="L138">
        <v>1</v>
      </c>
      <c r="M138">
        <v>44.35</v>
      </c>
      <c r="N138" s="7">
        <f t="shared" si="49"/>
        <v>44.35</v>
      </c>
      <c r="O138" t="s">
        <v>2537</v>
      </c>
      <c r="P138" t="str">
        <f t="shared" si="51"/>
        <v>595</v>
      </c>
      <c r="Q138" t="str">
        <f t="shared" si="52"/>
        <v>Main St</v>
      </c>
      <c r="R138" t="s">
        <v>3068</v>
      </c>
      <c r="S138" t="str">
        <f t="shared" si="53"/>
        <v>Gift Card</v>
      </c>
      <c r="T138" t="s">
        <v>3071</v>
      </c>
      <c r="U138" t="str">
        <f t="shared" si="54"/>
        <v>Cancelled</v>
      </c>
      <c r="V138" t="s">
        <v>3211</v>
      </c>
      <c r="W138" t="str">
        <f t="shared" si="55"/>
        <v>67820278</v>
      </c>
      <c r="X138">
        <v>1</v>
      </c>
      <c r="Y138" t="s">
        <v>4275</v>
      </c>
      <c r="Z138" t="str">
        <f t="shared" si="56"/>
        <v>SAVE10</v>
      </c>
      <c r="AA138" t="str">
        <f t="shared" si="57"/>
        <v>YES</v>
      </c>
      <c r="AB138" t="s">
        <v>4278</v>
      </c>
      <c r="AC138" t="str">
        <f t="shared" si="58"/>
        <v>Instagram</v>
      </c>
      <c r="AD138">
        <v>44.35</v>
      </c>
      <c r="AE138" s="7">
        <v>44.35</v>
      </c>
      <c r="AF138" s="7">
        <f t="shared" si="59"/>
        <v>44.35</v>
      </c>
      <c r="AG138" t="str">
        <f>_xlfn.XLOOKUP(H138, 'Customer Data'!A138,'Customer Data'!B138)</f>
        <v>Customer_138</v>
      </c>
      <c r="AH138" t="str">
        <f>_xlfn.XLOOKUP(H138,'Customer Data'!A138,'Customer Data'!C138)</f>
        <v>Female</v>
      </c>
      <c r="AI138">
        <f>_xlfn.XLOOKUP(H138,'Customer Data'!A138,'Customer Data'!D138)</f>
        <v>48</v>
      </c>
      <c r="AJ138" t="str">
        <f>_xlfn.XLOOKUP(H138,'Customer Data'!A138,'Customer Data'!E138)</f>
        <v>Abuja</v>
      </c>
      <c r="AK138" t="str">
        <f>VLOOKUP(K138,'Product Category'!A:B,2,FALSE)</f>
        <v>Electronics</v>
      </c>
      <c r="AL138">
        <f>VLOOKUP(Z138,Coupons!A:B,2,FALSE)</f>
        <v>0.1</v>
      </c>
      <c r="AM138" s="7">
        <f t="shared" si="60"/>
        <v>4.4350000000000005</v>
      </c>
      <c r="AN138" s="7">
        <f t="shared" si="61"/>
        <v>31.044999999999998</v>
      </c>
      <c r="AO138" s="7">
        <f t="shared" si="62"/>
        <v>31.044999999999998</v>
      </c>
      <c r="AP138" s="7">
        <f t="shared" si="63"/>
        <v>39.914999999999999</v>
      </c>
      <c r="AQ138" s="7">
        <f t="shared" si="64"/>
        <v>8.870000000000001</v>
      </c>
      <c r="AR138" s="12">
        <f t="shared" si="65"/>
        <v>1.2857142857142858</v>
      </c>
    </row>
    <row r="139" spans="1:44" x14ac:dyDescent="0.35">
      <c r="A139" t="s">
        <v>151</v>
      </c>
      <c r="B139">
        <f t="shared" si="44"/>
        <v>200137</v>
      </c>
      <c r="C139" s="2">
        <v>45622</v>
      </c>
      <c r="D139" s="4">
        <v>45622</v>
      </c>
      <c r="E139">
        <f t="shared" si="45"/>
        <v>2024</v>
      </c>
      <c r="F139" s="4" t="str">
        <f t="shared" si="46"/>
        <v>November</v>
      </c>
      <c r="G139" s="4" t="str">
        <f t="shared" si="47"/>
        <v>Tuesday</v>
      </c>
      <c r="H139" t="s">
        <v>1351</v>
      </c>
      <c r="I139">
        <f t="shared" si="48"/>
        <v>50682</v>
      </c>
      <c r="J139" t="s">
        <v>2403</v>
      </c>
      <c r="K139" t="str">
        <f t="shared" si="50"/>
        <v>Monitor</v>
      </c>
      <c r="L139">
        <v>2</v>
      </c>
      <c r="M139">
        <v>250.98</v>
      </c>
      <c r="N139" s="7">
        <f t="shared" si="49"/>
        <v>250.98</v>
      </c>
      <c r="O139" t="s">
        <v>2538</v>
      </c>
      <c r="P139" t="str">
        <f t="shared" si="51"/>
        <v>598</v>
      </c>
      <c r="Q139" t="str">
        <f t="shared" si="52"/>
        <v>Main St</v>
      </c>
      <c r="R139" t="s">
        <v>3067</v>
      </c>
      <c r="S139" t="str">
        <f t="shared" si="53"/>
        <v>Credit Card</v>
      </c>
      <c r="T139" t="s">
        <v>3073</v>
      </c>
      <c r="U139" t="str">
        <f t="shared" si="54"/>
        <v>Delivered</v>
      </c>
      <c r="V139" t="s">
        <v>3212</v>
      </c>
      <c r="W139" t="str">
        <f t="shared" si="55"/>
        <v>12242337</v>
      </c>
      <c r="X139">
        <v>5</v>
      </c>
      <c r="Z139" t="str">
        <f t="shared" si="56"/>
        <v>NO COUPON</v>
      </c>
      <c r="AA139" t="str">
        <f t="shared" si="57"/>
        <v>NO</v>
      </c>
      <c r="AB139" t="s">
        <v>4282</v>
      </c>
      <c r="AC139" t="str">
        <f t="shared" si="58"/>
        <v>Google</v>
      </c>
      <c r="AD139">
        <v>501.96</v>
      </c>
      <c r="AE139" s="7">
        <v>501.96</v>
      </c>
      <c r="AF139" s="7">
        <f t="shared" si="59"/>
        <v>501.96</v>
      </c>
      <c r="AG139" t="str">
        <f>_xlfn.XLOOKUP(H139, 'Customer Data'!A139,'Customer Data'!B139)</f>
        <v>Customer_139</v>
      </c>
      <c r="AH139" t="str">
        <f>_xlfn.XLOOKUP(H139,'Customer Data'!A139,'Customer Data'!C139)</f>
        <v>Female</v>
      </c>
      <c r="AI139">
        <f>_xlfn.XLOOKUP(H139,'Customer Data'!A139,'Customer Data'!D139)</f>
        <v>49</v>
      </c>
      <c r="AJ139" t="str">
        <f>_xlfn.XLOOKUP(H139,'Customer Data'!A139,'Customer Data'!E139)</f>
        <v>Kano</v>
      </c>
      <c r="AK139" t="str">
        <f>VLOOKUP(K139,'Product Category'!A:B,2,FALSE)</f>
        <v>Electronics</v>
      </c>
      <c r="AL139">
        <f>VLOOKUP(Z139,Coupons!A:B,2,FALSE)</f>
        <v>0</v>
      </c>
      <c r="AM139" s="7">
        <f t="shared" si="60"/>
        <v>0</v>
      </c>
      <c r="AN139" s="7">
        <f t="shared" si="61"/>
        <v>175.68599999999998</v>
      </c>
      <c r="AO139" s="7">
        <f t="shared" si="62"/>
        <v>351.37199999999996</v>
      </c>
      <c r="AP139" s="7">
        <f t="shared" si="63"/>
        <v>501.96</v>
      </c>
      <c r="AQ139" s="7">
        <f t="shared" si="64"/>
        <v>150.58800000000002</v>
      </c>
      <c r="AR139" s="12">
        <f t="shared" si="65"/>
        <v>1.4285714285714286</v>
      </c>
    </row>
    <row r="140" spans="1:44" x14ac:dyDescent="0.35">
      <c r="A140" t="s">
        <v>152</v>
      </c>
      <c r="B140">
        <f t="shared" si="44"/>
        <v>200138</v>
      </c>
      <c r="C140" s="2">
        <v>45281</v>
      </c>
      <c r="D140" s="4">
        <v>45281</v>
      </c>
      <c r="E140">
        <f t="shared" si="45"/>
        <v>2023</v>
      </c>
      <c r="F140" s="4" t="str">
        <f t="shared" si="46"/>
        <v>December</v>
      </c>
      <c r="G140" s="4" t="str">
        <f t="shared" si="47"/>
        <v>Thursday</v>
      </c>
      <c r="H140" t="s">
        <v>1352</v>
      </c>
      <c r="I140">
        <f t="shared" si="48"/>
        <v>21905</v>
      </c>
      <c r="J140" t="s">
        <v>2405</v>
      </c>
      <c r="K140" t="str">
        <f t="shared" si="50"/>
        <v>Tablet</v>
      </c>
      <c r="L140">
        <v>1</v>
      </c>
      <c r="M140">
        <v>298.06</v>
      </c>
      <c r="N140" s="7">
        <f t="shared" si="49"/>
        <v>298.06</v>
      </c>
      <c r="O140" t="s">
        <v>2539</v>
      </c>
      <c r="P140" t="str">
        <f t="shared" si="51"/>
        <v>478</v>
      </c>
      <c r="Q140" t="str">
        <f t="shared" si="52"/>
        <v>Main St</v>
      </c>
      <c r="R140" t="s">
        <v>3065</v>
      </c>
      <c r="S140" t="str">
        <f t="shared" si="53"/>
        <v>Debit Card</v>
      </c>
      <c r="T140" t="s">
        <v>3074</v>
      </c>
      <c r="U140" t="str">
        <f t="shared" si="54"/>
        <v>Pending</v>
      </c>
      <c r="V140" t="s">
        <v>3213</v>
      </c>
      <c r="W140" t="str">
        <f t="shared" si="55"/>
        <v>31863841</v>
      </c>
      <c r="X140">
        <v>3</v>
      </c>
      <c r="Y140" t="s">
        <v>4277</v>
      </c>
      <c r="Z140" t="str">
        <f t="shared" si="56"/>
        <v>WINTER15</v>
      </c>
      <c r="AA140" t="str">
        <f t="shared" si="57"/>
        <v>YES</v>
      </c>
      <c r="AB140" t="s">
        <v>4282</v>
      </c>
      <c r="AC140" t="str">
        <f t="shared" si="58"/>
        <v>Google</v>
      </c>
      <c r="AD140">
        <v>298.06</v>
      </c>
      <c r="AE140" s="7">
        <v>298.06</v>
      </c>
      <c r="AF140" s="7">
        <f t="shared" si="59"/>
        <v>298.06</v>
      </c>
      <c r="AG140" t="str">
        <f>_xlfn.XLOOKUP(H140, 'Customer Data'!A140,'Customer Data'!B140)</f>
        <v>Customer_140</v>
      </c>
      <c r="AH140" t="str">
        <f>_xlfn.XLOOKUP(H140,'Customer Data'!A140,'Customer Data'!C140)</f>
        <v>Female</v>
      </c>
      <c r="AI140">
        <f>_xlfn.XLOOKUP(H140,'Customer Data'!A140,'Customer Data'!D140)</f>
        <v>33</v>
      </c>
      <c r="AJ140" t="str">
        <f>_xlfn.XLOOKUP(H140,'Customer Data'!A140,'Customer Data'!E140)</f>
        <v>Lagos</v>
      </c>
      <c r="AK140" t="str">
        <f>VLOOKUP(K140,'Product Category'!A:B,2,FALSE)</f>
        <v>Electronics</v>
      </c>
      <c r="AL140">
        <f>VLOOKUP(Z140,Coupons!A:B,2,FALSE)</f>
        <v>0.15</v>
      </c>
      <c r="AM140" s="7">
        <f t="shared" si="60"/>
        <v>44.708999999999996</v>
      </c>
      <c r="AN140" s="7">
        <f t="shared" si="61"/>
        <v>208.642</v>
      </c>
      <c r="AO140" s="7">
        <f t="shared" si="62"/>
        <v>208.642</v>
      </c>
      <c r="AP140" s="7">
        <f t="shared" si="63"/>
        <v>253.351</v>
      </c>
      <c r="AQ140" s="7">
        <f t="shared" si="64"/>
        <v>44.709000000000003</v>
      </c>
      <c r="AR140" s="12">
        <f t="shared" si="65"/>
        <v>1.2142857142857144</v>
      </c>
    </row>
    <row r="141" spans="1:44" x14ac:dyDescent="0.35">
      <c r="A141" t="s">
        <v>153</v>
      </c>
      <c r="B141">
        <f t="shared" si="44"/>
        <v>200139</v>
      </c>
      <c r="C141" s="2">
        <v>45026</v>
      </c>
      <c r="D141" s="4">
        <v>45026</v>
      </c>
      <c r="E141">
        <f t="shared" si="45"/>
        <v>2023</v>
      </c>
      <c r="F141" s="4" t="str">
        <f t="shared" si="46"/>
        <v>April</v>
      </c>
      <c r="G141" s="4" t="str">
        <f t="shared" si="47"/>
        <v>Monday</v>
      </c>
      <c r="H141" t="s">
        <v>1353</v>
      </c>
      <c r="I141">
        <f t="shared" si="48"/>
        <v>61440</v>
      </c>
      <c r="J141" t="s">
        <v>2404</v>
      </c>
      <c r="K141" t="str">
        <f t="shared" si="50"/>
        <v>Phone</v>
      </c>
      <c r="L141">
        <v>1</v>
      </c>
      <c r="M141">
        <v>583.9</v>
      </c>
      <c r="N141" s="7">
        <f t="shared" si="49"/>
        <v>583.9</v>
      </c>
      <c r="O141" t="s">
        <v>2540</v>
      </c>
      <c r="P141" t="str">
        <f t="shared" si="51"/>
        <v>714</v>
      </c>
      <c r="Q141" t="str">
        <f t="shared" si="52"/>
        <v>Main St</v>
      </c>
      <c r="R141" t="s">
        <v>3069</v>
      </c>
      <c r="S141" t="str">
        <f t="shared" si="53"/>
        <v>Cash</v>
      </c>
      <c r="T141" t="s">
        <v>3072</v>
      </c>
      <c r="U141" t="str">
        <f t="shared" si="54"/>
        <v>Returned</v>
      </c>
      <c r="V141" t="s">
        <v>3214</v>
      </c>
      <c r="W141" t="str">
        <f t="shared" si="55"/>
        <v>33114521</v>
      </c>
      <c r="X141">
        <v>1</v>
      </c>
      <c r="Z141" t="str">
        <f t="shared" si="56"/>
        <v>NO COUPON</v>
      </c>
      <c r="AA141" t="str">
        <f t="shared" si="57"/>
        <v>NO</v>
      </c>
      <c r="AB141" t="s">
        <v>4280</v>
      </c>
      <c r="AC141" t="str">
        <f t="shared" si="58"/>
        <v>Email</v>
      </c>
      <c r="AD141">
        <v>583.9</v>
      </c>
      <c r="AE141" s="7">
        <v>583.9</v>
      </c>
      <c r="AF141" s="7">
        <f t="shared" si="59"/>
        <v>583.9</v>
      </c>
      <c r="AG141" t="str">
        <f>_xlfn.XLOOKUP(H141, 'Customer Data'!A141,'Customer Data'!B141)</f>
        <v>Customer_141</v>
      </c>
      <c r="AH141" t="str">
        <f>_xlfn.XLOOKUP(H141,'Customer Data'!A141,'Customer Data'!C141)</f>
        <v>Male</v>
      </c>
      <c r="AI141">
        <f>_xlfn.XLOOKUP(H141,'Customer Data'!A141,'Customer Data'!D141)</f>
        <v>31</v>
      </c>
      <c r="AJ141" t="str">
        <f>_xlfn.XLOOKUP(H141,'Customer Data'!A141,'Customer Data'!E141)</f>
        <v>Kano</v>
      </c>
      <c r="AK141" t="str">
        <f>VLOOKUP(K141,'Product Category'!A:B,2,FALSE)</f>
        <v>Electronics</v>
      </c>
      <c r="AL141">
        <f>VLOOKUP(Z141,Coupons!A:B,2,FALSE)</f>
        <v>0</v>
      </c>
      <c r="AM141" s="7">
        <f t="shared" si="60"/>
        <v>0</v>
      </c>
      <c r="AN141" s="7">
        <f t="shared" si="61"/>
        <v>408.72999999999996</v>
      </c>
      <c r="AO141" s="7">
        <f t="shared" si="62"/>
        <v>408.72999999999996</v>
      </c>
      <c r="AP141" s="7">
        <f t="shared" si="63"/>
        <v>583.9</v>
      </c>
      <c r="AQ141" s="7">
        <f t="shared" si="64"/>
        <v>175.17000000000002</v>
      </c>
      <c r="AR141" s="12">
        <f t="shared" si="65"/>
        <v>1.4285714285714286</v>
      </c>
    </row>
    <row r="142" spans="1:44" x14ac:dyDescent="0.35">
      <c r="A142" t="s">
        <v>154</v>
      </c>
      <c r="B142">
        <f t="shared" si="44"/>
        <v>200140</v>
      </c>
      <c r="C142" s="2">
        <v>45808</v>
      </c>
      <c r="D142" s="4">
        <v>45808</v>
      </c>
      <c r="E142">
        <f t="shared" si="45"/>
        <v>2025</v>
      </c>
      <c r="F142" s="4" t="str">
        <f t="shared" si="46"/>
        <v>May</v>
      </c>
      <c r="G142" s="4" t="str">
        <f t="shared" si="47"/>
        <v>Saturday</v>
      </c>
      <c r="H142" t="s">
        <v>1354</v>
      </c>
      <c r="I142">
        <f t="shared" si="48"/>
        <v>33110</v>
      </c>
      <c r="J142" t="s">
        <v>2406</v>
      </c>
      <c r="K142" t="str">
        <f t="shared" si="50"/>
        <v>Chair</v>
      </c>
      <c r="L142">
        <v>3</v>
      </c>
      <c r="M142">
        <v>528.14</v>
      </c>
      <c r="N142" s="7">
        <f t="shared" si="49"/>
        <v>528.14</v>
      </c>
      <c r="O142" t="s">
        <v>2513</v>
      </c>
      <c r="P142" t="str">
        <f t="shared" si="51"/>
        <v>388</v>
      </c>
      <c r="Q142" t="str">
        <f t="shared" si="52"/>
        <v>Main St</v>
      </c>
      <c r="R142" t="s">
        <v>3066</v>
      </c>
      <c r="S142" t="str">
        <f t="shared" si="53"/>
        <v>Online</v>
      </c>
      <c r="T142" t="s">
        <v>3073</v>
      </c>
      <c r="U142" t="str">
        <f t="shared" si="54"/>
        <v>Delivered</v>
      </c>
      <c r="V142" t="s">
        <v>3215</v>
      </c>
      <c r="W142" t="str">
        <f t="shared" si="55"/>
        <v>38624225</v>
      </c>
      <c r="X142">
        <v>3</v>
      </c>
      <c r="Y142" t="s">
        <v>4276</v>
      </c>
      <c r="Z142" t="str">
        <f t="shared" si="56"/>
        <v>FREESHIP</v>
      </c>
      <c r="AA142" t="str">
        <f t="shared" si="57"/>
        <v>YES</v>
      </c>
      <c r="AB142" t="s">
        <v>4280</v>
      </c>
      <c r="AC142" t="str">
        <f t="shared" si="58"/>
        <v>Email</v>
      </c>
      <c r="AD142">
        <v>1584.42</v>
      </c>
      <c r="AE142" s="7">
        <v>1584.42</v>
      </c>
      <c r="AF142" s="7">
        <f t="shared" si="59"/>
        <v>1584.42</v>
      </c>
      <c r="AG142" t="str">
        <f>_xlfn.XLOOKUP(H142, 'Customer Data'!A142,'Customer Data'!B142)</f>
        <v>Customer_142</v>
      </c>
      <c r="AH142" t="str">
        <f>_xlfn.XLOOKUP(H142,'Customer Data'!A142,'Customer Data'!C142)</f>
        <v>Male</v>
      </c>
      <c r="AI142">
        <f>_xlfn.XLOOKUP(H142,'Customer Data'!A142,'Customer Data'!D142)</f>
        <v>59</v>
      </c>
      <c r="AJ142" t="str">
        <f>_xlfn.XLOOKUP(H142,'Customer Data'!A142,'Customer Data'!E142)</f>
        <v>Port-Harcourt</v>
      </c>
      <c r="AK142" t="str">
        <f>VLOOKUP(K142,'Product Category'!A:B,2,FALSE)</f>
        <v>Furniture</v>
      </c>
      <c r="AL142">
        <f>VLOOKUP(Z142,Coupons!A:B,2,FALSE)</f>
        <v>0</v>
      </c>
      <c r="AM142" s="7">
        <f t="shared" si="60"/>
        <v>0</v>
      </c>
      <c r="AN142" s="7">
        <f t="shared" si="61"/>
        <v>369.69799999999998</v>
      </c>
      <c r="AO142" s="7">
        <f t="shared" si="62"/>
        <v>1109.0940000000001</v>
      </c>
      <c r="AP142" s="7">
        <f t="shared" si="63"/>
        <v>1584.42</v>
      </c>
      <c r="AQ142" s="7">
        <f t="shared" si="64"/>
        <v>475.32600000000002</v>
      </c>
      <c r="AR142" s="12">
        <f t="shared" si="65"/>
        <v>1.4285714285714286</v>
      </c>
    </row>
    <row r="143" spans="1:44" x14ac:dyDescent="0.35">
      <c r="A143" t="s">
        <v>155</v>
      </c>
      <c r="B143">
        <f t="shared" si="44"/>
        <v>200141</v>
      </c>
      <c r="C143" s="2">
        <v>45248</v>
      </c>
      <c r="D143" s="4">
        <v>45248</v>
      </c>
      <c r="E143">
        <f t="shared" si="45"/>
        <v>2023</v>
      </c>
      <c r="F143" s="4" t="str">
        <f t="shared" si="46"/>
        <v>November</v>
      </c>
      <c r="G143" s="4" t="str">
        <f t="shared" si="47"/>
        <v>Saturday</v>
      </c>
      <c r="H143" t="s">
        <v>1355</v>
      </c>
      <c r="I143">
        <f t="shared" si="48"/>
        <v>80004</v>
      </c>
      <c r="J143" t="s">
        <v>2407</v>
      </c>
      <c r="K143" t="str">
        <f t="shared" si="50"/>
        <v>Printer</v>
      </c>
      <c r="L143">
        <v>3</v>
      </c>
      <c r="M143">
        <v>684.14</v>
      </c>
      <c r="N143" s="7">
        <f t="shared" si="49"/>
        <v>684.14</v>
      </c>
      <c r="O143" t="s">
        <v>2541</v>
      </c>
      <c r="P143" t="str">
        <f t="shared" si="51"/>
        <v>151</v>
      </c>
      <c r="Q143" t="str">
        <f t="shared" si="52"/>
        <v>Main St</v>
      </c>
      <c r="R143" t="s">
        <v>3069</v>
      </c>
      <c r="S143" t="str">
        <f t="shared" si="53"/>
        <v>Cash</v>
      </c>
      <c r="T143" t="s">
        <v>3071</v>
      </c>
      <c r="U143" t="str">
        <f t="shared" si="54"/>
        <v>Cancelled</v>
      </c>
      <c r="V143" t="s">
        <v>3216</v>
      </c>
      <c r="W143" t="str">
        <f t="shared" si="55"/>
        <v>66230753</v>
      </c>
      <c r="X143">
        <v>3</v>
      </c>
      <c r="Y143" t="s">
        <v>4277</v>
      </c>
      <c r="Z143" t="str">
        <f t="shared" si="56"/>
        <v>WINTER15</v>
      </c>
      <c r="AA143" t="str">
        <f t="shared" si="57"/>
        <v>YES</v>
      </c>
      <c r="AB143" t="s">
        <v>4278</v>
      </c>
      <c r="AC143" t="str">
        <f t="shared" si="58"/>
        <v>Instagram</v>
      </c>
      <c r="AD143">
        <v>2052.42</v>
      </c>
      <c r="AE143" s="7">
        <v>2052.42</v>
      </c>
      <c r="AF143" s="7">
        <f t="shared" si="59"/>
        <v>2052.42</v>
      </c>
      <c r="AG143" t="str">
        <f>_xlfn.XLOOKUP(H143, 'Customer Data'!A143,'Customer Data'!B143)</f>
        <v>Customer_143</v>
      </c>
      <c r="AH143" t="str">
        <f>_xlfn.XLOOKUP(H143,'Customer Data'!A143,'Customer Data'!C143)</f>
        <v>Male</v>
      </c>
      <c r="AI143">
        <f>_xlfn.XLOOKUP(H143,'Customer Data'!A143,'Customer Data'!D143)</f>
        <v>33</v>
      </c>
      <c r="AJ143" t="str">
        <f>_xlfn.XLOOKUP(H143,'Customer Data'!A143,'Customer Data'!E143)</f>
        <v>Enugu</v>
      </c>
      <c r="AK143" t="str">
        <f>VLOOKUP(K143,'Product Category'!A:B,2,FALSE)</f>
        <v>Electronics</v>
      </c>
      <c r="AL143">
        <f>VLOOKUP(Z143,Coupons!A:B,2,FALSE)</f>
        <v>0.15</v>
      </c>
      <c r="AM143" s="7">
        <f t="shared" si="60"/>
        <v>307.863</v>
      </c>
      <c r="AN143" s="7">
        <f t="shared" si="61"/>
        <v>478.89799999999997</v>
      </c>
      <c r="AO143" s="7">
        <f t="shared" si="62"/>
        <v>1436.694</v>
      </c>
      <c r="AP143" s="7">
        <f t="shared" si="63"/>
        <v>1744.557</v>
      </c>
      <c r="AQ143" s="7">
        <f t="shared" si="64"/>
        <v>307.86300000000006</v>
      </c>
      <c r="AR143" s="12">
        <f t="shared" si="65"/>
        <v>1.2142857142857144</v>
      </c>
    </row>
    <row r="144" spans="1:44" x14ac:dyDescent="0.35">
      <c r="A144" t="s">
        <v>156</v>
      </c>
      <c r="B144">
        <f t="shared" si="44"/>
        <v>200142</v>
      </c>
      <c r="C144" s="2">
        <v>45175</v>
      </c>
      <c r="D144" s="4">
        <v>45175</v>
      </c>
      <c r="E144">
        <f t="shared" si="45"/>
        <v>2023</v>
      </c>
      <c r="F144" s="4" t="str">
        <f t="shared" si="46"/>
        <v>September</v>
      </c>
      <c r="G144" s="4" t="str">
        <f t="shared" si="47"/>
        <v>Wednesday</v>
      </c>
      <c r="H144" t="s">
        <v>1356</v>
      </c>
      <c r="I144">
        <f t="shared" si="48"/>
        <v>86374</v>
      </c>
      <c r="J144" t="s">
        <v>2409</v>
      </c>
      <c r="K144" t="str">
        <f t="shared" si="50"/>
        <v>Desk</v>
      </c>
      <c r="L144">
        <v>5</v>
      </c>
      <c r="M144">
        <v>272.77</v>
      </c>
      <c r="N144" s="7">
        <f t="shared" si="49"/>
        <v>272.77</v>
      </c>
      <c r="O144" t="s">
        <v>2542</v>
      </c>
      <c r="P144" t="str">
        <f t="shared" si="51"/>
        <v>573</v>
      </c>
      <c r="Q144" t="str">
        <f t="shared" si="52"/>
        <v>Main St</v>
      </c>
      <c r="R144" t="s">
        <v>3069</v>
      </c>
      <c r="S144" t="str">
        <f t="shared" si="53"/>
        <v>Cash</v>
      </c>
      <c r="T144" t="s">
        <v>3074</v>
      </c>
      <c r="U144" t="str">
        <f t="shared" si="54"/>
        <v>Pending</v>
      </c>
      <c r="V144" t="s">
        <v>3217</v>
      </c>
      <c r="W144" t="str">
        <f t="shared" si="55"/>
        <v>79451491</v>
      </c>
      <c r="X144">
        <v>7</v>
      </c>
      <c r="Y144" t="s">
        <v>4277</v>
      </c>
      <c r="Z144" t="str">
        <f t="shared" si="56"/>
        <v>WINTER15</v>
      </c>
      <c r="AA144" t="str">
        <f t="shared" si="57"/>
        <v>YES</v>
      </c>
      <c r="AB144" t="s">
        <v>4280</v>
      </c>
      <c r="AC144" t="str">
        <f t="shared" si="58"/>
        <v>Email</v>
      </c>
      <c r="AD144">
        <v>1363.85</v>
      </c>
      <c r="AE144" s="7">
        <v>1363.85</v>
      </c>
      <c r="AF144" s="7">
        <f t="shared" si="59"/>
        <v>1363.85</v>
      </c>
      <c r="AG144" t="str">
        <f>_xlfn.XLOOKUP(H144, 'Customer Data'!A144,'Customer Data'!B144)</f>
        <v>Customer_144</v>
      </c>
      <c r="AH144" t="str">
        <f>_xlfn.XLOOKUP(H144,'Customer Data'!A144,'Customer Data'!C144)</f>
        <v>Male</v>
      </c>
      <c r="AI144">
        <f>_xlfn.XLOOKUP(H144,'Customer Data'!A144,'Customer Data'!D144)</f>
        <v>23</v>
      </c>
      <c r="AJ144" t="str">
        <f>_xlfn.XLOOKUP(H144,'Customer Data'!A144,'Customer Data'!E144)</f>
        <v>Port-Harcourt</v>
      </c>
      <c r="AK144" t="str">
        <f>VLOOKUP(K144,'Product Category'!A:B,2,FALSE)</f>
        <v>Furniture</v>
      </c>
      <c r="AL144">
        <f>VLOOKUP(Z144,Coupons!A:B,2,FALSE)</f>
        <v>0.15</v>
      </c>
      <c r="AM144" s="7">
        <f t="shared" si="60"/>
        <v>204.57749999999999</v>
      </c>
      <c r="AN144" s="7">
        <f t="shared" si="61"/>
        <v>190.93899999999996</v>
      </c>
      <c r="AO144" s="7">
        <f t="shared" si="62"/>
        <v>954.69499999999982</v>
      </c>
      <c r="AP144" s="7">
        <f t="shared" si="63"/>
        <v>1159.2725</v>
      </c>
      <c r="AQ144" s="7">
        <f t="shared" si="64"/>
        <v>204.57750000000021</v>
      </c>
      <c r="AR144" s="12">
        <f t="shared" si="65"/>
        <v>1.2142857142857146</v>
      </c>
    </row>
    <row r="145" spans="1:44" x14ac:dyDescent="0.35">
      <c r="A145" t="s">
        <v>157</v>
      </c>
      <c r="B145">
        <f t="shared" si="44"/>
        <v>200143</v>
      </c>
      <c r="C145" s="2">
        <v>45456</v>
      </c>
      <c r="D145" s="4">
        <v>45456</v>
      </c>
      <c r="E145">
        <f t="shared" si="45"/>
        <v>2024</v>
      </c>
      <c r="F145" s="4" t="str">
        <f t="shared" si="46"/>
        <v>June</v>
      </c>
      <c r="G145" s="4" t="str">
        <f t="shared" si="47"/>
        <v>Thursday</v>
      </c>
      <c r="H145" t="s">
        <v>1357</v>
      </c>
      <c r="I145">
        <f t="shared" si="48"/>
        <v>66521</v>
      </c>
      <c r="J145" t="s">
        <v>2406</v>
      </c>
      <c r="K145" t="str">
        <f t="shared" si="50"/>
        <v>Chair</v>
      </c>
      <c r="L145">
        <v>4</v>
      </c>
      <c r="M145">
        <v>400.07</v>
      </c>
      <c r="N145" s="7">
        <f t="shared" si="49"/>
        <v>400.07</v>
      </c>
      <c r="O145" t="s">
        <v>2543</v>
      </c>
      <c r="P145" t="str">
        <f t="shared" si="51"/>
        <v>933</v>
      </c>
      <c r="Q145" t="str">
        <f t="shared" si="52"/>
        <v>Main St</v>
      </c>
      <c r="R145" t="s">
        <v>3066</v>
      </c>
      <c r="S145" t="str">
        <f t="shared" si="53"/>
        <v>Online</v>
      </c>
      <c r="T145" t="s">
        <v>3070</v>
      </c>
      <c r="U145" t="str">
        <f t="shared" si="54"/>
        <v>Shipped</v>
      </c>
      <c r="V145" t="s">
        <v>3218</v>
      </c>
      <c r="W145" t="str">
        <f t="shared" si="55"/>
        <v>34654244</v>
      </c>
      <c r="X145">
        <v>5</v>
      </c>
      <c r="Z145" t="str">
        <f t="shared" si="56"/>
        <v>NO COUPON</v>
      </c>
      <c r="AA145" t="str">
        <f t="shared" si="57"/>
        <v>NO</v>
      </c>
      <c r="AB145" t="s">
        <v>4279</v>
      </c>
      <c r="AC145" t="str">
        <f t="shared" si="58"/>
        <v>Referral</v>
      </c>
      <c r="AD145">
        <v>1600.28</v>
      </c>
      <c r="AE145" s="7">
        <v>1600.28</v>
      </c>
      <c r="AF145" s="7">
        <f t="shared" si="59"/>
        <v>1600.28</v>
      </c>
      <c r="AG145" t="str">
        <f>_xlfn.XLOOKUP(H145, 'Customer Data'!A145,'Customer Data'!B145)</f>
        <v>Customer_145</v>
      </c>
      <c r="AH145" t="str">
        <f>_xlfn.XLOOKUP(H145,'Customer Data'!A145,'Customer Data'!C145)</f>
        <v>Male</v>
      </c>
      <c r="AI145">
        <f>_xlfn.XLOOKUP(H145,'Customer Data'!A145,'Customer Data'!D145)</f>
        <v>55</v>
      </c>
      <c r="AJ145" t="str">
        <f>_xlfn.XLOOKUP(H145,'Customer Data'!A145,'Customer Data'!E145)</f>
        <v>Lagos</v>
      </c>
      <c r="AK145" t="str">
        <f>VLOOKUP(K145,'Product Category'!A:B,2,FALSE)</f>
        <v>Furniture</v>
      </c>
      <c r="AL145">
        <f>VLOOKUP(Z145,Coupons!A:B,2,FALSE)</f>
        <v>0</v>
      </c>
      <c r="AM145" s="7">
        <f t="shared" si="60"/>
        <v>0</v>
      </c>
      <c r="AN145" s="7">
        <f t="shared" si="61"/>
        <v>280.04899999999998</v>
      </c>
      <c r="AO145" s="7">
        <f t="shared" si="62"/>
        <v>1120.1959999999999</v>
      </c>
      <c r="AP145" s="7">
        <f t="shared" si="63"/>
        <v>1600.28</v>
      </c>
      <c r="AQ145" s="7">
        <f t="shared" si="64"/>
        <v>480.08400000000006</v>
      </c>
      <c r="AR145" s="12">
        <f t="shared" si="65"/>
        <v>1.4285714285714286</v>
      </c>
    </row>
    <row r="146" spans="1:44" x14ac:dyDescent="0.35">
      <c r="A146" t="s">
        <v>158</v>
      </c>
      <c r="B146">
        <f t="shared" si="44"/>
        <v>200144</v>
      </c>
      <c r="C146" s="2">
        <v>45142</v>
      </c>
      <c r="D146" s="4">
        <v>45142</v>
      </c>
      <c r="E146">
        <f t="shared" si="45"/>
        <v>2023</v>
      </c>
      <c r="F146" s="4" t="str">
        <f t="shared" si="46"/>
        <v>August</v>
      </c>
      <c r="G146" s="4" t="str">
        <f t="shared" si="47"/>
        <v>Friday</v>
      </c>
      <c r="H146" t="s">
        <v>1358</v>
      </c>
      <c r="I146">
        <f t="shared" si="48"/>
        <v>63365</v>
      </c>
      <c r="J146" t="s">
        <v>2409</v>
      </c>
      <c r="K146" t="str">
        <f t="shared" si="50"/>
        <v>Desk</v>
      </c>
      <c r="L146">
        <v>5</v>
      </c>
      <c r="M146">
        <v>219.78</v>
      </c>
      <c r="N146" s="7">
        <f t="shared" si="49"/>
        <v>219.78</v>
      </c>
      <c r="O146" t="s">
        <v>2440</v>
      </c>
      <c r="P146" t="str">
        <f t="shared" si="51"/>
        <v>895</v>
      </c>
      <c r="Q146" t="str">
        <f t="shared" si="52"/>
        <v>Main St</v>
      </c>
      <c r="R146" t="s">
        <v>3067</v>
      </c>
      <c r="S146" t="str">
        <f t="shared" si="53"/>
        <v>Credit Card</v>
      </c>
      <c r="T146" t="s">
        <v>3074</v>
      </c>
      <c r="U146" t="str">
        <f t="shared" si="54"/>
        <v>Pending</v>
      </c>
      <c r="V146" t="s">
        <v>3219</v>
      </c>
      <c r="W146" t="str">
        <f t="shared" si="55"/>
        <v>80100887</v>
      </c>
      <c r="X146">
        <v>8</v>
      </c>
      <c r="Z146" t="str">
        <f t="shared" si="56"/>
        <v>NO COUPON</v>
      </c>
      <c r="AA146" t="str">
        <f t="shared" si="57"/>
        <v>NO</v>
      </c>
      <c r="AB146" t="s">
        <v>4281</v>
      </c>
      <c r="AC146" t="str">
        <f t="shared" si="58"/>
        <v>Facebook</v>
      </c>
      <c r="AD146">
        <v>1098.9000000000001</v>
      </c>
      <c r="AE146" s="7">
        <v>1098.9000000000001</v>
      </c>
      <c r="AF146" s="7">
        <f t="shared" si="59"/>
        <v>1098.9000000000001</v>
      </c>
      <c r="AG146" t="str">
        <f>_xlfn.XLOOKUP(H146, 'Customer Data'!A146,'Customer Data'!B146)</f>
        <v>Customer_146</v>
      </c>
      <c r="AH146" t="str">
        <f>_xlfn.XLOOKUP(H146,'Customer Data'!A146,'Customer Data'!C146)</f>
        <v>Male</v>
      </c>
      <c r="AI146">
        <f>_xlfn.XLOOKUP(H146,'Customer Data'!A146,'Customer Data'!D146)</f>
        <v>24</v>
      </c>
      <c r="AJ146" t="str">
        <f>_xlfn.XLOOKUP(H146,'Customer Data'!A146,'Customer Data'!E146)</f>
        <v>Owerri</v>
      </c>
      <c r="AK146" t="str">
        <f>VLOOKUP(K146,'Product Category'!A:B,2,FALSE)</f>
        <v>Furniture</v>
      </c>
      <c r="AL146">
        <f>VLOOKUP(Z146,Coupons!A:B,2,FALSE)</f>
        <v>0</v>
      </c>
      <c r="AM146" s="7">
        <f t="shared" si="60"/>
        <v>0</v>
      </c>
      <c r="AN146" s="7">
        <f t="shared" si="61"/>
        <v>153.846</v>
      </c>
      <c r="AO146" s="7">
        <f t="shared" si="62"/>
        <v>769.23</v>
      </c>
      <c r="AP146" s="7">
        <f t="shared" si="63"/>
        <v>1098.9000000000001</v>
      </c>
      <c r="AQ146" s="7">
        <f t="shared" si="64"/>
        <v>329.67000000000007</v>
      </c>
      <c r="AR146" s="12">
        <f t="shared" si="65"/>
        <v>1.4285714285714286</v>
      </c>
    </row>
    <row r="147" spans="1:44" x14ac:dyDescent="0.35">
      <c r="A147" t="s">
        <v>159</v>
      </c>
      <c r="B147">
        <f t="shared" si="44"/>
        <v>200145</v>
      </c>
      <c r="C147" s="2">
        <v>45353</v>
      </c>
      <c r="D147" s="4">
        <v>45353</v>
      </c>
      <c r="E147">
        <f t="shared" si="45"/>
        <v>2024</v>
      </c>
      <c r="F147" s="4" t="str">
        <f t="shared" si="46"/>
        <v>March</v>
      </c>
      <c r="G147" s="4" t="str">
        <f t="shared" si="47"/>
        <v>Saturday</v>
      </c>
      <c r="H147" t="s">
        <v>1359</v>
      </c>
      <c r="I147">
        <f t="shared" si="48"/>
        <v>85929</v>
      </c>
      <c r="J147" t="s">
        <v>2407</v>
      </c>
      <c r="K147" t="str">
        <f t="shared" si="50"/>
        <v>Printer</v>
      </c>
      <c r="L147">
        <v>3</v>
      </c>
      <c r="M147">
        <v>146.91</v>
      </c>
      <c r="N147" s="7">
        <f t="shared" si="49"/>
        <v>146.91</v>
      </c>
      <c r="O147" t="s">
        <v>2544</v>
      </c>
      <c r="P147" t="str">
        <f t="shared" si="51"/>
        <v>798</v>
      </c>
      <c r="Q147" t="str">
        <f t="shared" si="52"/>
        <v>Main St</v>
      </c>
      <c r="R147" t="s">
        <v>3067</v>
      </c>
      <c r="S147" t="str">
        <f t="shared" si="53"/>
        <v>Credit Card</v>
      </c>
      <c r="T147" t="s">
        <v>3073</v>
      </c>
      <c r="U147" t="str">
        <f t="shared" si="54"/>
        <v>Delivered</v>
      </c>
      <c r="V147" t="s">
        <v>3220</v>
      </c>
      <c r="W147" t="str">
        <f t="shared" si="55"/>
        <v>29318610</v>
      </c>
      <c r="X147">
        <v>6</v>
      </c>
      <c r="Y147" t="s">
        <v>4276</v>
      </c>
      <c r="Z147" t="str">
        <f t="shared" si="56"/>
        <v>FREESHIP</v>
      </c>
      <c r="AA147" t="str">
        <f t="shared" si="57"/>
        <v>YES</v>
      </c>
      <c r="AB147" t="s">
        <v>4282</v>
      </c>
      <c r="AC147" t="str">
        <f t="shared" si="58"/>
        <v>Google</v>
      </c>
      <c r="AD147">
        <v>440.73</v>
      </c>
      <c r="AE147" s="7">
        <v>440.73</v>
      </c>
      <c r="AF147" s="7">
        <f t="shared" si="59"/>
        <v>440.73</v>
      </c>
      <c r="AG147" t="str">
        <f>_xlfn.XLOOKUP(H147, 'Customer Data'!A147,'Customer Data'!B147)</f>
        <v>Customer_147</v>
      </c>
      <c r="AH147" t="str">
        <f>_xlfn.XLOOKUP(H147,'Customer Data'!A147,'Customer Data'!C147)</f>
        <v>Male</v>
      </c>
      <c r="AI147">
        <f>_xlfn.XLOOKUP(H147,'Customer Data'!A147,'Customer Data'!D147)</f>
        <v>27</v>
      </c>
      <c r="AJ147" t="str">
        <f>_xlfn.XLOOKUP(H147,'Customer Data'!A147,'Customer Data'!E147)</f>
        <v>Enugu</v>
      </c>
      <c r="AK147" t="str">
        <f>VLOOKUP(K147,'Product Category'!A:B,2,FALSE)</f>
        <v>Electronics</v>
      </c>
      <c r="AL147">
        <f>VLOOKUP(Z147,Coupons!A:B,2,FALSE)</f>
        <v>0</v>
      </c>
      <c r="AM147" s="7">
        <f t="shared" si="60"/>
        <v>0</v>
      </c>
      <c r="AN147" s="7">
        <f t="shared" si="61"/>
        <v>102.83699999999999</v>
      </c>
      <c r="AO147" s="7">
        <f t="shared" si="62"/>
        <v>308.51099999999997</v>
      </c>
      <c r="AP147" s="7">
        <f t="shared" si="63"/>
        <v>440.73</v>
      </c>
      <c r="AQ147" s="7">
        <f t="shared" si="64"/>
        <v>132.21900000000005</v>
      </c>
      <c r="AR147" s="12">
        <f t="shared" si="65"/>
        <v>1.4285714285714288</v>
      </c>
    </row>
    <row r="148" spans="1:44" x14ac:dyDescent="0.35">
      <c r="A148" t="s">
        <v>160</v>
      </c>
      <c r="B148">
        <f t="shared" si="44"/>
        <v>200146</v>
      </c>
      <c r="C148" s="2">
        <v>45777</v>
      </c>
      <c r="D148" s="4">
        <v>45777</v>
      </c>
      <c r="E148">
        <f t="shared" si="45"/>
        <v>2025</v>
      </c>
      <c r="F148" s="4" t="str">
        <f t="shared" si="46"/>
        <v>April</v>
      </c>
      <c r="G148" s="4" t="str">
        <f t="shared" si="47"/>
        <v>Wednesday</v>
      </c>
      <c r="H148" t="s">
        <v>1360</v>
      </c>
      <c r="I148">
        <f t="shared" si="48"/>
        <v>84645</v>
      </c>
      <c r="J148" t="s">
        <v>2405</v>
      </c>
      <c r="K148" t="str">
        <f t="shared" si="50"/>
        <v>Tablet</v>
      </c>
      <c r="L148">
        <v>2</v>
      </c>
      <c r="M148">
        <v>411.49</v>
      </c>
      <c r="N148" s="7">
        <f t="shared" si="49"/>
        <v>411.49</v>
      </c>
      <c r="O148" t="s">
        <v>2545</v>
      </c>
      <c r="P148" t="str">
        <f t="shared" si="51"/>
        <v>404</v>
      </c>
      <c r="Q148" t="str">
        <f t="shared" si="52"/>
        <v>Main St</v>
      </c>
      <c r="R148" t="s">
        <v>3067</v>
      </c>
      <c r="S148" t="str">
        <f t="shared" si="53"/>
        <v>Credit Card</v>
      </c>
      <c r="T148" t="s">
        <v>3072</v>
      </c>
      <c r="U148" t="str">
        <f t="shared" si="54"/>
        <v>Returned</v>
      </c>
      <c r="V148" t="s">
        <v>3221</v>
      </c>
      <c r="W148" t="str">
        <f t="shared" si="55"/>
        <v>68893369</v>
      </c>
      <c r="X148">
        <v>4</v>
      </c>
      <c r="Z148" t="str">
        <f t="shared" si="56"/>
        <v>NO COUPON</v>
      </c>
      <c r="AA148" t="str">
        <f t="shared" si="57"/>
        <v>NO</v>
      </c>
      <c r="AB148" t="s">
        <v>4278</v>
      </c>
      <c r="AC148" t="str">
        <f t="shared" si="58"/>
        <v>Instagram</v>
      </c>
      <c r="AD148">
        <v>822.98</v>
      </c>
      <c r="AE148" s="7">
        <v>822.98</v>
      </c>
      <c r="AF148" s="7">
        <f t="shared" si="59"/>
        <v>822.98</v>
      </c>
      <c r="AG148" t="str">
        <f>_xlfn.XLOOKUP(H148, 'Customer Data'!A148,'Customer Data'!B148)</f>
        <v>Customer_148</v>
      </c>
      <c r="AH148" t="str">
        <f>_xlfn.XLOOKUP(H148,'Customer Data'!A148,'Customer Data'!C148)</f>
        <v>Male</v>
      </c>
      <c r="AI148">
        <f>_xlfn.XLOOKUP(H148,'Customer Data'!A148,'Customer Data'!D148)</f>
        <v>41</v>
      </c>
      <c r="AJ148" t="str">
        <f>_xlfn.XLOOKUP(H148,'Customer Data'!A148,'Customer Data'!E148)</f>
        <v>Port-Harcourt</v>
      </c>
      <c r="AK148" t="str">
        <f>VLOOKUP(K148,'Product Category'!A:B,2,FALSE)</f>
        <v>Electronics</v>
      </c>
      <c r="AL148">
        <f>VLOOKUP(Z148,Coupons!A:B,2,FALSE)</f>
        <v>0</v>
      </c>
      <c r="AM148" s="7">
        <f t="shared" si="60"/>
        <v>0</v>
      </c>
      <c r="AN148" s="7">
        <f t="shared" si="61"/>
        <v>288.04300000000001</v>
      </c>
      <c r="AO148" s="7">
        <f t="shared" si="62"/>
        <v>576.08600000000001</v>
      </c>
      <c r="AP148" s="7">
        <f t="shared" si="63"/>
        <v>822.98</v>
      </c>
      <c r="AQ148" s="7">
        <f t="shared" si="64"/>
        <v>246.89400000000001</v>
      </c>
      <c r="AR148" s="12">
        <f t="shared" si="65"/>
        <v>1.4285714285714286</v>
      </c>
    </row>
    <row r="149" spans="1:44" x14ac:dyDescent="0.35">
      <c r="A149" t="s">
        <v>161</v>
      </c>
      <c r="B149">
        <f t="shared" si="44"/>
        <v>200147</v>
      </c>
      <c r="C149" s="2">
        <v>45783</v>
      </c>
      <c r="D149" s="4">
        <v>45783</v>
      </c>
      <c r="E149">
        <f t="shared" si="45"/>
        <v>2025</v>
      </c>
      <c r="F149" s="4" t="str">
        <f t="shared" si="46"/>
        <v>May</v>
      </c>
      <c r="G149" s="4" t="str">
        <f t="shared" si="47"/>
        <v>Tuesday</v>
      </c>
      <c r="H149" t="s">
        <v>1361</v>
      </c>
      <c r="I149">
        <f t="shared" si="48"/>
        <v>46316</v>
      </c>
      <c r="J149" t="s">
        <v>2408</v>
      </c>
      <c r="K149" t="str">
        <f t="shared" si="50"/>
        <v>Laptop</v>
      </c>
      <c r="L149">
        <v>2</v>
      </c>
      <c r="M149">
        <v>465.18</v>
      </c>
      <c r="N149" s="7">
        <f t="shared" si="49"/>
        <v>465.18</v>
      </c>
      <c r="O149" t="s">
        <v>2546</v>
      </c>
      <c r="P149" t="str">
        <f t="shared" si="51"/>
        <v>893</v>
      </c>
      <c r="Q149" t="str">
        <f t="shared" si="52"/>
        <v>Main St</v>
      </c>
      <c r="R149" t="s">
        <v>3067</v>
      </c>
      <c r="S149" t="str">
        <f t="shared" si="53"/>
        <v>Credit Card</v>
      </c>
      <c r="T149" t="s">
        <v>3071</v>
      </c>
      <c r="U149" t="str">
        <f t="shared" si="54"/>
        <v>Cancelled</v>
      </c>
      <c r="V149" t="s">
        <v>3222</v>
      </c>
      <c r="W149" t="str">
        <f t="shared" si="55"/>
        <v>16196000</v>
      </c>
      <c r="X149">
        <v>2</v>
      </c>
      <c r="Y149" t="s">
        <v>4275</v>
      </c>
      <c r="Z149" t="str">
        <f t="shared" si="56"/>
        <v>SAVE10</v>
      </c>
      <c r="AA149" t="str">
        <f t="shared" si="57"/>
        <v>YES</v>
      </c>
      <c r="AB149" t="s">
        <v>4282</v>
      </c>
      <c r="AC149" t="str">
        <f t="shared" si="58"/>
        <v>Google</v>
      </c>
      <c r="AD149">
        <v>930.36</v>
      </c>
      <c r="AE149" s="7">
        <v>930.36</v>
      </c>
      <c r="AF149" s="7">
        <f t="shared" si="59"/>
        <v>930.36</v>
      </c>
      <c r="AG149" t="str">
        <f>_xlfn.XLOOKUP(H149, 'Customer Data'!A149,'Customer Data'!B149)</f>
        <v>Customer_149</v>
      </c>
      <c r="AH149" t="str">
        <f>_xlfn.XLOOKUP(H149,'Customer Data'!A149,'Customer Data'!C149)</f>
        <v>Male</v>
      </c>
      <c r="AI149">
        <f>_xlfn.XLOOKUP(H149,'Customer Data'!A149,'Customer Data'!D149)</f>
        <v>41</v>
      </c>
      <c r="AJ149" t="str">
        <f>_xlfn.XLOOKUP(H149,'Customer Data'!A149,'Customer Data'!E149)</f>
        <v>Kano</v>
      </c>
      <c r="AK149" t="str">
        <f>VLOOKUP(K149,'Product Category'!A:B,2,FALSE)</f>
        <v>Electronics</v>
      </c>
      <c r="AL149">
        <f>VLOOKUP(Z149,Coupons!A:B,2,FALSE)</f>
        <v>0.1</v>
      </c>
      <c r="AM149" s="7">
        <f t="shared" si="60"/>
        <v>93.036000000000001</v>
      </c>
      <c r="AN149" s="7">
        <f t="shared" si="61"/>
        <v>325.62599999999998</v>
      </c>
      <c r="AO149" s="7">
        <f t="shared" si="62"/>
        <v>651.25199999999995</v>
      </c>
      <c r="AP149" s="7">
        <f t="shared" si="63"/>
        <v>837.32400000000007</v>
      </c>
      <c r="AQ149" s="7">
        <f t="shared" si="64"/>
        <v>186.07200000000012</v>
      </c>
      <c r="AR149" s="12">
        <f t="shared" si="65"/>
        <v>1.2857142857142858</v>
      </c>
    </row>
    <row r="150" spans="1:44" x14ac:dyDescent="0.35">
      <c r="A150" t="s">
        <v>162</v>
      </c>
      <c r="B150">
        <f t="shared" si="44"/>
        <v>200148</v>
      </c>
      <c r="C150" s="2">
        <v>45641</v>
      </c>
      <c r="D150" s="4">
        <v>45641</v>
      </c>
      <c r="E150">
        <f t="shared" si="45"/>
        <v>2024</v>
      </c>
      <c r="F150" s="4" t="str">
        <f t="shared" si="46"/>
        <v>December</v>
      </c>
      <c r="G150" s="4" t="str">
        <f t="shared" si="47"/>
        <v>Sunday</v>
      </c>
      <c r="H150" t="s">
        <v>1362</v>
      </c>
      <c r="I150">
        <f t="shared" si="48"/>
        <v>35100</v>
      </c>
      <c r="J150" t="s">
        <v>2404</v>
      </c>
      <c r="K150" t="str">
        <f t="shared" si="50"/>
        <v>Phone</v>
      </c>
      <c r="L150">
        <v>2</v>
      </c>
      <c r="M150">
        <v>319.91000000000003</v>
      </c>
      <c r="N150" s="7">
        <f t="shared" si="49"/>
        <v>319.91000000000003</v>
      </c>
      <c r="O150" t="s">
        <v>2547</v>
      </c>
      <c r="P150" t="str">
        <f t="shared" si="51"/>
        <v>139</v>
      </c>
      <c r="Q150" t="str">
        <f t="shared" si="52"/>
        <v>Main St</v>
      </c>
      <c r="R150" t="s">
        <v>3067</v>
      </c>
      <c r="S150" t="str">
        <f t="shared" si="53"/>
        <v>Credit Card</v>
      </c>
      <c r="T150" t="s">
        <v>3071</v>
      </c>
      <c r="U150" t="str">
        <f t="shared" si="54"/>
        <v>Cancelled</v>
      </c>
      <c r="V150" t="s">
        <v>3223</v>
      </c>
      <c r="W150" t="str">
        <f t="shared" si="55"/>
        <v>56853491</v>
      </c>
      <c r="X150">
        <v>3</v>
      </c>
      <c r="Y150" t="s">
        <v>4277</v>
      </c>
      <c r="Z150" t="str">
        <f t="shared" si="56"/>
        <v>WINTER15</v>
      </c>
      <c r="AA150" t="str">
        <f t="shared" si="57"/>
        <v>YES</v>
      </c>
      <c r="AB150" t="s">
        <v>4282</v>
      </c>
      <c r="AC150" t="str">
        <f t="shared" si="58"/>
        <v>Google</v>
      </c>
      <c r="AD150">
        <v>639.82000000000005</v>
      </c>
      <c r="AE150" s="7">
        <v>639.82000000000005</v>
      </c>
      <c r="AF150" s="7">
        <f t="shared" si="59"/>
        <v>639.82000000000005</v>
      </c>
      <c r="AG150" t="str">
        <f>_xlfn.XLOOKUP(H150, 'Customer Data'!A150,'Customer Data'!B150)</f>
        <v>Customer_150</v>
      </c>
      <c r="AH150" t="str">
        <f>_xlfn.XLOOKUP(H150,'Customer Data'!A150,'Customer Data'!C150)</f>
        <v>Female</v>
      </c>
      <c r="AI150">
        <f>_xlfn.XLOOKUP(H150,'Customer Data'!A150,'Customer Data'!D150)</f>
        <v>46</v>
      </c>
      <c r="AJ150" t="str">
        <f>_xlfn.XLOOKUP(H150,'Customer Data'!A150,'Customer Data'!E150)</f>
        <v>Lagos</v>
      </c>
      <c r="AK150" t="str">
        <f>VLOOKUP(K150,'Product Category'!A:B,2,FALSE)</f>
        <v>Electronics</v>
      </c>
      <c r="AL150">
        <f>VLOOKUP(Z150,Coupons!A:B,2,FALSE)</f>
        <v>0.15</v>
      </c>
      <c r="AM150" s="7">
        <f t="shared" si="60"/>
        <v>95.972999999999999</v>
      </c>
      <c r="AN150" s="7">
        <f t="shared" si="61"/>
        <v>223.93700000000001</v>
      </c>
      <c r="AO150" s="7">
        <f t="shared" si="62"/>
        <v>447.87400000000002</v>
      </c>
      <c r="AP150" s="7">
        <f t="shared" si="63"/>
        <v>543.84700000000009</v>
      </c>
      <c r="AQ150" s="7">
        <f t="shared" si="64"/>
        <v>95.97300000000007</v>
      </c>
      <c r="AR150" s="12">
        <f t="shared" si="65"/>
        <v>1.2142857142857144</v>
      </c>
    </row>
    <row r="151" spans="1:44" x14ac:dyDescent="0.35">
      <c r="A151" t="s">
        <v>163</v>
      </c>
      <c r="B151">
        <f t="shared" si="44"/>
        <v>200149</v>
      </c>
      <c r="C151" s="2">
        <v>45287</v>
      </c>
      <c r="D151" s="4">
        <v>45287</v>
      </c>
      <c r="E151">
        <f t="shared" si="45"/>
        <v>2023</v>
      </c>
      <c r="F151" s="4" t="str">
        <f t="shared" si="46"/>
        <v>December</v>
      </c>
      <c r="G151" s="4" t="str">
        <f t="shared" si="47"/>
        <v>Wednesday</v>
      </c>
      <c r="H151" t="s">
        <v>1363</v>
      </c>
      <c r="I151">
        <f t="shared" si="48"/>
        <v>39671</v>
      </c>
      <c r="J151" t="s">
        <v>2408</v>
      </c>
      <c r="K151" t="str">
        <f t="shared" si="50"/>
        <v>Laptop</v>
      </c>
      <c r="L151">
        <v>1</v>
      </c>
      <c r="M151">
        <v>217.56</v>
      </c>
      <c r="N151" s="7">
        <f t="shared" si="49"/>
        <v>217.56</v>
      </c>
      <c r="O151" t="s">
        <v>2548</v>
      </c>
      <c r="P151" t="str">
        <f t="shared" si="51"/>
        <v>174</v>
      </c>
      <c r="Q151" t="str">
        <f t="shared" si="52"/>
        <v>Main St</v>
      </c>
      <c r="R151" t="s">
        <v>3065</v>
      </c>
      <c r="S151" t="str">
        <f t="shared" si="53"/>
        <v>Debit Card</v>
      </c>
      <c r="T151" t="s">
        <v>3073</v>
      </c>
      <c r="U151" t="str">
        <f t="shared" si="54"/>
        <v>Delivered</v>
      </c>
      <c r="V151" t="s">
        <v>3224</v>
      </c>
      <c r="W151" t="str">
        <f t="shared" si="55"/>
        <v>47153818</v>
      </c>
      <c r="X151">
        <v>3</v>
      </c>
      <c r="Z151" t="str">
        <f t="shared" si="56"/>
        <v>NO COUPON</v>
      </c>
      <c r="AA151" t="str">
        <f t="shared" si="57"/>
        <v>NO</v>
      </c>
      <c r="AB151" t="s">
        <v>4281</v>
      </c>
      <c r="AC151" t="str">
        <f t="shared" si="58"/>
        <v>Facebook</v>
      </c>
      <c r="AD151">
        <v>217.56</v>
      </c>
      <c r="AE151" s="7">
        <v>217.56</v>
      </c>
      <c r="AF151" s="7">
        <f t="shared" si="59"/>
        <v>217.56</v>
      </c>
      <c r="AG151" t="str">
        <f>_xlfn.XLOOKUP(H151, 'Customer Data'!A151,'Customer Data'!B151)</f>
        <v>Customer_151</v>
      </c>
      <c r="AH151" t="str">
        <f>_xlfn.XLOOKUP(H151,'Customer Data'!A151,'Customer Data'!C151)</f>
        <v>Male</v>
      </c>
      <c r="AI151">
        <f>_xlfn.XLOOKUP(H151,'Customer Data'!A151,'Customer Data'!D151)</f>
        <v>46</v>
      </c>
      <c r="AJ151" t="str">
        <f>_xlfn.XLOOKUP(H151,'Customer Data'!A151,'Customer Data'!E151)</f>
        <v>Lagos</v>
      </c>
      <c r="AK151" t="str">
        <f>VLOOKUP(K151,'Product Category'!A:B,2,FALSE)</f>
        <v>Electronics</v>
      </c>
      <c r="AL151">
        <f>VLOOKUP(Z151,Coupons!A:B,2,FALSE)</f>
        <v>0</v>
      </c>
      <c r="AM151" s="7">
        <f t="shared" si="60"/>
        <v>0</v>
      </c>
      <c r="AN151" s="7">
        <f t="shared" si="61"/>
        <v>152.292</v>
      </c>
      <c r="AO151" s="7">
        <f t="shared" si="62"/>
        <v>152.292</v>
      </c>
      <c r="AP151" s="7">
        <f t="shared" si="63"/>
        <v>217.56</v>
      </c>
      <c r="AQ151" s="7">
        <f t="shared" si="64"/>
        <v>65.268000000000001</v>
      </c>
      <c r="AR151" s="12">
        <f t="shared" si="65"/>
        <v>1.4285714285714286</v>
      </c>
    </row>
    <row r="152" spans="1:44" x14ac:dyDescent="0.35">
      <c r="A152" t="s">
        <v>164</v>
      </c>
      <c r="B152">
        <f t="shared" si="44"/>
        <v>200150</v>
      </c>
      <c r="C152" s="2">
        <v>45273</v>
      </c>
      <c r="D152" s="4">
        <v>45273</v>
      </c>
      <c r="E152">
        <f t="shared" si="45"/>
        <v>2023</v>
      </c>
      <c r="F152" s="4" t="str">
        <f t="shared" si="46"/>
        <v>December</v>
      </c>
      <c r="G152" s="4" t="str">
        <f t="shared" si="47"/>
        <v>Wednesday</v>
      </c>
      <c r="H152" t="s">
        <v>1364</v>
      </c>
      <c r="I152">
        <f t="shared" si="48"/>
        <v>25503</v>
      </c>
      <c r="J152" t="s">
        <v>2404</v>
      </c>
      <c r="K152" t="str">
        <f t="shared" si="50"/>
        <v>Phone</v>
      </c>
      <c r="L152">
        <v>2</v>
      </c>
      <c r="M152">
        <v>105.57</v>
      </c>
      <c r="N152" s="7">
        <f t="shared" si="49"/>
        <v>105.57</v>
      </c>
      <c r="O152" t="s">
        <v>2549</v>
      </c>
      <c r="P152" t="str">
        <f t="shared" si="51"/>
        <v>981</v>
      </c>
      <c r="Q152" t="str">
        <f t="shared" si="52"/>
        <v>Main St</v>
      </c>
      <c r="R152" t="s">
        <v>3065</v>
      </c>
      <c r="S152" t="str">
        <f t="shared" si="53"/>
        <v>Debit Card</v>
      </c>
      <c r="T152" t="s">
        <v>3072</v>
      </c>
      <c r="U152" t="str">
        <f t="shared" si="54"/>
        <v>Returned</v>
      </c>
      <c r="V152" t="s">
        <v>3225</v>
      </c>
      <c r="W152" t="str">
        <f t="shared" si="55"/>
        <v>29878837</v>
      </c>
      <c r="X152">
        <v>5</v>
      </c>
      <c r="Y152" t="s">
        <v>4277</v>
      </c>
      <c r="Z152" t="str">
        <f t="shared" si="56"/>
        <v>WINTER15</v>
      </c>
      <c r="AA152" t="str">
        <f t="shared" si="57"/>
        <v>YES</v>
      </c>
      <c r="AB152" t="s">
        <v>4282</v>
      </c>
      <c r="AC152" t="str">
        <f t="shared" si="58"/>
        <v>Google</v>
      </c>
      <c r="AD152">
        <v>211.14</v>
      </c>
      <c r="AE152" s="7">
        <v>211.14</v>
      </c>
      <c r="AF152" s="7">
        <f t="shared" si="59"/>
        <v>211.14</v>
      </c>
      <c r="AG152" t="str">
        <f>_xlfn.XLOOKUP(H152, 'Customer Data'!A152,'Customer Data'!B152)</f>
        <v>Customer_152</v>
      </c>
      <c r="AH152" t="str">
        <f>_xlfn.XLOOKUP(H152,'Customer Data'!A152,'Customer Data'!C152)</f>
        <v>Male</v>
      </c>
      <c r="AI152">
        <f>_xlfn.XLOOKUP(H152,'Customer Data'!A152,'Customer Data'!D152)</f>
        <v>51</v>
      </c>
      <c r="AJ152" t="str">
        <f>_xlfn.XLOOKUP(H152,'Customer Data'!A152,'Customer Data'!E152)</f>
        <v>Port-Harcourt</v>
      </c>
      <c r="AK152" t="str">
        <f>VLOOKUP(K152,'Product Category'!A:B,2,FALSE)</f>
        <v>Electronics</v>
      </c>
      <c r="AL152">
        <f>VLOOKUP(Z152,Coupons!A:B,2,FALSE)</f>
        <v>0.15</v>
      </c>
      <c r="AM152" s="7">
        <f t="shared" si="60"/>
        <v>31.670999999999996</v>
      </c>
      <c r="AN152" s="7">
        <f t="shared" si="61"/>
        <v>73.898999999999987</v>
      </c>
      <c r="AO152" s="7">
        <f t="shared" si="62"/>
        <v>147.79799999999997</v>
      </c>
      <c r="AP152" s="7">
        <f t="shared" si="63"/>
        <v>179.46899999999999</v>
      </c>
      <c r="AQ152" s="7">
        <f t="shared" si="64"/>
        <v>31.671000000000021</v>
      </c>
      <c r="AR152" s="12">
        <f t="shared" si="65"/>
        <v>1.2142857142857144</v>
      </c>
    </row>
    <row r="153" spans="1:44" x14ac:dyDescent="0.35">
      <c r="A153" t="s">
        <v>165</v>
      </c>
      <c r="B153">
        <f t="shared" si="44"/>
        <v>200151</v>
      </c>
      <c r="C153" s="2">
        <v>45261</v>
      </c>
      <c r="D153" s="4">
        <v>45261</v>
      </c>
      <c r="E153">
        <f t="shared" si="45"/>
        <v>2023</v>
      </c>
      <c r="F153" s="4" t="str">
        <f t="shared" si="46"/>
        <v>December</v>
      </c>
      <c r="G153" s="4" t="str">
        <f t="shared" si="47"/>
        <v>Friday</v>
      </c>
      <c r="H153" t="s">
        <v>1365</v>
      </c>
      <c r="I153">
        <f t="shared" si="48"/>
        <v>32960</v>
      </c>
      <c r="J153" t="s">
        <v>2407</v>
      </c>
      <c r="K153" t="str">
        <f t="shared" si="50"/>
        <v>Printer</v>
      </c>
      <c r="L153">
        <v>5</v>
      </c>
      <c r="M153">
        <v>444.76</v>
      </c>
      <c r="N153" s="7">
        <f t="shared" si="49"/>
        <v>444.76</v>
      </c>
      <c r="O153" t="s">
        <v>2550</v>
      </c>
      <c r="P153" t="str">
        <f t="shared" si="51"/>
        <v>947</v>
      </c>
      <c r="Q153" t="str">
        <f t="shared" si="52"/>
        <v>Main St</v>
      </c>
      <c r="R153" t="s">
        <v>3065</v>
      </c>
      <c r="S153" t="str">
        <f t="shared" si="53"/>
        <v>Debit Card</v>
      </c>
      <c r="T153" t="s">
        <v>3072</v>
      </c>
      <c r="U153" t="str">
        <f t="shared" si="54"/>
        <v>Returned</v>
      </c>
      <c r="V153" t="s">
        <v>3226</v>
      </c>
      <c r="W153" t="str">
        <f t="shared" si="55"/>
        <v>91226500</v>
      </c>
      <c r="X153">
        <v>7</v>
      </c>
      <c r="Z153" t="str">
        <f t="shared" si="56"/>
        <v>NO COUPON</v>
      </c>
      <c r="AA153" t="str">
        <f t="shared" si="57"/>
        <v>NO</v>
      </c>
      <c r="AB153" t="s">
        <v>4280</v>
      </c>
      <c r="AC153" t="str">
        <f t="shared" si="58"/>
        <v>Email</v>
      </c>
      <c r="AD153">
        <v>2223.8000000000002</v>
      </c>
      <c r="AE153" s="7">
        <v>2223.8000000000002</v>
      </c>
      <c r="AF153" s="7">
        <f t="shared" si="59"/>
        <v>2223.8000000000002</v>
      </c>
      <c r="AG153" t="str">
        <f>_xlfn.XLOOKUP(H153, 'Customer Data'!A153,'Customer Data'!B153)</f>
        <v>Customer_153</v>
      </c>
      <c r="AH153" t="str">
        <f>_xlfn.XLOOKUP(H153,'Customer Data'!A153,'Customer Data'!C153)</f>
        <v>Female</v>
      </c>
      <c r="AI153">
        <f>_xlfn.XLOOKUP(H153,'Customer Data'!A153,'Customer Data'!D153)</f>
        <v>46</v>
      </c>
      <c r="AJ153" t="str">
        <f>_xlfn.XLOOKUP(H153,'Customer Data'!A153,'Customer Data'!E153)</f>
        <v>Enugu</v>
      </c>
      <c r="AK153" t="str">
        <f>VLOOKUP(K153,'Product Category'!A:B,2,FALSE)</f>
        <v>Electronics</v>
      </c>
      <c r="AL153">
        <f>VLOOKUP(Z153,Coupons!A:B,2,FALSE)</f>
        <v>0</v>
      </c>
      <c r="AM153" s="7">
        <f t="shared" si="60"/>
        <v>0</v>
      </c>
      <c r="AN153" s="7">
        <f t="shared" si="61"/>
        <v>311.33199999999999</v>
      </c>
      <c r="AO153" s="7">
        <f t="shared" si="62"/>
        <v>1556.6599999999999</v>
      </c>
      <c r="AP153" s="7">
        <f t="shared" si="63"/>
        <v>2223.8000000000002</v>
      </c>
      <c r="AQ153" s="7">
        <f t="shared" si="64"/>
        <v>667.14000000000033</v>
      </c>
      <c r="AR153" s="12">
        <f t="shared" si="65"/>
        <v>1.4285714285714288</v>
      </c>
    </row>
    <row r="154" spans="1:44" x14ac:dyDescent="0.35">
      <c r="A154" t="s">
        <v>166</v>
      </c>
      <c r="B154">
        <f t="shared" si="44"/>
        <v>200152</v>
      </c>
      <c r="C154" s="2">
        <v>45659</v>
      </c>
      <c r="D154" s="4">
        <v>45659</v>
      </c>
      <c r="E154">
        <f t="shared" si="45"/>
        <v>2025</v>
      </c>
      <c r="F154" s="4" t="str">
        <f t="shared" si="46"/>
        <v>January</v>
      </c>
      <c r="G154" s="4" t="str">
        <f t="shared" si="47"/>
        <v>Thursday</v>
      </c>
      <c r="H154" t="s">
        <v>1366</v>
      </c>
      <c r="I154">
        <f t="shared" si="48"/>
        <v>77736</v>
      </c>
      <c r="J154" t="s">
        <v>2406</v>
      </c>
      <c r="K154" t="str">
        <f t="shared" si="50"/>
        <v>Chair</v>
      </c>
      <c r="L154">
        <v>2</v>
      </c>
      <c r="M154">
        <v>399.04</v>
      </c>
      <c r="N154" s="7">
        <f t="shared" si="49"/>
        <v>399.04</v>
      </c>
      <c r="O154" t="s">
        <v>2551</v>
      </c>
      <c r="P154" t="str">
        <f t="shared" si="51"/>
        <v>659</v>
      </c>
      <c r="Q154" t="str">
        <f t="shared" si="52"/>
        <v>Main St</v>
      </c>
      <c r="R154" t="s">
        <v>3069</v>
      </c>
      <c r="S154" t="str">
        <f t="shared" si="53"/>
        <v>Cash</v>
      </c>
      <c r="T154" t="s">
        <v>3071</v>
      </c>
      <c r="U154" t="str">
        <f t="shared" si="54"/>
        <v>Cancelled</v>
      </c>
      <c r="V154" t="s">
        <v>3227</v>
      </c>
      <c r="W154" t="str">
        <f t="shared" si="55"/>
        <v>90329250</v>
      </c>
      <c r="X154">
        <v>3</v>
      </c>
      <c r="Y154" t="s">
        <v>4276</v>
      </c>
      <c r="Z154" t="str">
        <f t="shared" si="56"/>
        <v>FREESHIP</v>
      </c>
      <c r="AA154" t="str">
        <f t="shared" si="57"/>
        <v>YES</v>
      </c>
      <c r="AB154" t="s">
        <v>4279</v>
      </c>
      <c r="AC154" t="str">
        <f t="shared" si="58"/>
        <v>Referral</v>
      </c>
      <c r="AD154">
        <v>798.08</v>
      </c>
      <c r="AE154" s="7">
        <v>798.08</v>
      </c>
      <c r="AF154" s="7">
        <f t="shared" si="59"/>
        <v>798.08</v>
      </c>
      <c r="AG154" t="str">
        <f>_xlfn.XLOOKUP(H154, 'Customer Data'!A154,'Customer Data'!B154)</f>
        <v>Customer_154</v>
      </c>
      <c r="AH154" t="str">
        <f>_xlfn.XLOOKUP(H154,'Customer Data'!A154,'Customer Data'!C154)</f>
        <v>Female</v>
      </c>
      <c r="AI154">
        <f>_xlfn.XLOOKUP(H154,'Customer Data'!A154,'Customer Data'!D154)</f>
        <v>31</v>
      </c>
      <c r="AJ154" t="str">
        <f>_xlfn.XLOOKUP(H154,'Customer Data'!A154,'Customer Data'!E154)</f>
        <v>Kano</v>
      </c>
      <c r="AK154" t="str">
        <f>VLOOKUP(K154,'Product Category'!A:B,2,FALSE)</f>
        <v>Furniture</v>
      </c>
      <c r="AL154">
        <f>VLOOKUP(Z154,Coupons!A:B,2,FALSE)</f>
        <v>0</v>
      </c>
      <c r="AM154" s="7">
        <f t="shared" si="60"/>
        <v>0</v>
      </c>
      <c r="AN154" s="7">
        <f t="shared" si="61"/>
        <v>279.32799999999997</v>
      </c>
      <c r="AO154" s="7">
        <f t="shared" si="62"/>
        <v>558.65599999999995</v>
      </c>
      <c r="AP154" s="7">
        <f t="shared" si="63"/>
        <v>798.08</v>
      </c>
      <c r="AQ154" s="7">
        <f t="shared" si="64"/>
        <v>239.42400000000009</v>
      </c>
      <c r="AR154" s="12">
        <f t="shared" si="65"/>
        <v>1.4285714285714288</v>
      </c>
    </row>
    <row r="155" spans="1:44" x14ac:dyDescent="0.35">
      <c r="A155" t="s">
        <v>167</v>
      </c>
      <c r="B155">
        <f t="shared" si="44"/>
        <v>200153</v>
      </c>
      <c r="C155" s="2">
        <v>45644</v>
      </c>
      <c r="D155" s="4">
        <v>45644</v>
      </c>
      <c r="E155">
        <f t="shared" si="45"/>
        <v>2024</v>
      </c>
      <c r="F155" s="4" t="str">
        <f t="shared" si="46"/>
        <v>December</v>
      </c>
      <c r="G155" s="4" t="str">
        <f t="shared" si="47"/>
        <v>Wednesday</v>
      </c>
      <c r="H155" t="s">
        <v>1367</v>
      </c>
      <c r="I155">
        <f t="shared" si="48"/>
        <v>71570</v>
      </c>
      <c r="J155" t="s">
        <v>2406</v>
      </c>
      <c r="K155" t="str">
        <f t="shared" si="50"/>
        <v>Chair</v>
      </c>
      <c r="L155">
        <v>4</v>
      </c>
      <c r="M155">
        <v>534.48</v>
      </c>
      <c r="N155" s="7">
        <f t="shared" si="49"/>
        <v>534.48</v>
      </c>
      <c r="O155" t="s">
        <v>2552</v>
      </c>
      <c r="P155" t="str">
        <f t="shared" si="51"/>
        <v>437</v>
      </c>
      <c r="Q155" t="str">
        <f t="shared" si="52"/>
        <v>Main St</v>
      </c>
      <c r="R155" t="s">
        <v>3066</v>
      </c>
      <c r="S155" t="str">
        <f t="shared" si="53"/>
        <v>Online</v>
      </c>
      <c r="T155" t="s">
        <v>3072</v>
      </c>
      <c r="U155" t="str">
        <f t="shared" si="54"/>
        <v>Returned</v>
      </c>
      <c r="V155" t="s">
        <v>3228</v>
      </c>
      <c r="W155" t="str">
        <f t="shared" si="55"/>
        <v>95992269</v>
      </c>
      <c r="X155">
        <v>9</v>
      </c>
      <c r="Y155" t="s">
        <v>4277</v>
      </c>
      <c r="Z155" t="str">
        <f t="shared" si="56"/>
        <v>WINTER15</v>
      </c>
      <c r="AA155" t="str">
        <f t="shared" si="57"/>
        <v>YES</v>
      </c>
      <c r="AB155" t="s">
        <v>4278</v>
      </c>
      <c r="AC155" t="str">
        <f t="shared" si="58"/>
        <v>Instagram</v>
      </c>
      <c r="AD155">
        <v>2137.92</v>
      </c>
      <c r="AE155" s="7">
        <v>2137.92</v>
      </c>
      <c r="AF155" s="7">
        <f t="shared" si="59"/>
        <v>2137.92</v>
      </c>
      <c r="AG155" t="str">
        <f>_xlfn.XLOOKUP(H155, 'Customer Data'!A155,'Customer Data'!B155)</f>
        <v>Customer_155</v>
      </c>
      <c r="AH155" t="str">
        <f>_xlfn.XLOOKUP(H155,'Customer Data'!A155,'Customer Data'!C155)</f>
        <v>Male</v>
      </c>
      <c r="AI155">
        <f>_xlfn.XLOOKUP(H155,'Customer Data'!A155,'Customer Data'!D155)</f>
        <v>52</v>
      </c>
      <c r="AJ155" t="str">
        <f>_xlfn.XLOOKUP(H155,'Customer Data'!A155,'Customer Data'!E155)</f>
        <v>Kano</v>
      </c>
      <c r="AK155" t="str">
        <f>VLOOKUP(K155,'Product Category'!A:B,2,FALSE)</f>
        <v>Furniture</v>
      </c>
      <c r="AL155">
        <f>VLOOKUP(Z155,Coupons!A:B,2,FALSE)</f>
        <v>0.15</v>
      </c>
      <c r="AM155" s="7">
        <f t="shared" si="60"/>
        <v>320.68799999999999</v>
      </c>
      <c r="AN155" s="7">
        <f t="shared" si="61"/>
        <v>374.13599999999997</v>
      </c>
      <c r="AO155" s="7">
        <f t="shared" si="62"/>
        <v>1496.5439999999999</v>
      </c>
      <c r="AP155" s="7">
        <f t="shared" si="63"/>
        <v>1817.232</v>
      </c>
      <c r="AQ155" s="7">
        <f t="shared" si="64"/>
        <v>320.6880000000001</v>
      </c>
      <c r="AR155" s="12">
        <f t="shared" si="65"/>
        <v>1.2142857142857144</v>
      </c>
    </row>
    <row r="156" spans="1:44" x14ac:dyDescent="0.35">
      <c r="A156" t="s">
        <v>168</v>
      </c>
      <c r="B156">
        <f t="shared" si="44"/>
        <v>200154</v>
      </c>
      <c r="C156" s="2">
        <v>45127</v>
      </c>
      <c r="D156" s="4">
        <v>45127</v>
      </c>
      <c r="E156">
        <f t="shared" si="45"/>
        <v>2023</v>
      </c>
      <c r="F156" s="4" t="str">
        <f t="shared" si="46"/>
        <v>July</v>
      </c>
      <c r="G156" s="4" t="str">
        <f t="shared" si="47"/>
        <v>Thursday</v>
      </c>
      <c r="H156" t="s">
        <v>1368</v>
      </c>
      <c r="I156">
        <f t="shared" si="48"/>
        <v>73587</v>
      </c>
      <c r="J156" t="s">
        <v>2404</v>
      </c>
      <c r="K156" t="str">
        <f t="shared" si="50"/>
        <v>Phone</v>
      </c>
      <c r="L156">
        <v>4</v>
      </c>
      <c r="M156">
        <v>408.21</v>
      </c>
      <c r="N156" s="7">
        <f t="shared" si="49"/>
        <v>408.21</v>
      </c>
      <c r="O156" t="s">
        <v>2525</v>
      </c>
      <c r="P156" t="str">
        <f t="shared" si="51"/>
        <v>727</v>
      </c>
      <c r="Q156" t="str">
        <f t="shared" si="52"/>
        <v>Main St</v>
      </c>
      <c r="R156" t="s">
        <v>3067</v>
      </c>
      <c r="S156" t="str">
        <f t="shared" si="53"/>
        <v>Credit Card</v>
      </c>
      <c r="T156" t="s">
        <v>3074</v>
      </c>
      <c r="U156" t="str">
        <f t="shared" si="54"/>
        <v>Pending</v>
      </c>
      <c r="V156" t="s">
        <v>3229</v>
      </c>
      <c r="W156" t="str">
        <f t="shared" si="55"/>
        <v>13955543</v>
      </c>
      <c r="X156">
        <v>9</v>
      </c>
      <c r="Z156" t="str">
        <f t="shared" si="56"/>
        <v>NO COUPON</v>
      </c>
      <c r="AA156" t="str">
        <f t="shared" si="57"/>
        <v>NO</v>
      </c>
      <c r="AB156" t="s">
        <v>4278</v>
      </c>
      <c r="AC156" t="str">
        <f t="shared" si="58"/>
        <v>Instagram</v>
      </c>
      <c r="AD156">
        <v>1632.84</v>
      </c>
      <c r="AE156" s="7">
        <v>1632.84</v>
      </c>
      <c r="AF156" s="7">
        <f t="shared" si="59"/>
        <v>1632.84</v>
      </c>
      <c r="AG156" t="str">
        <f>_xlfn.XLOOKUP(H156, 'Customer Data'!A156,'Customer Data'!B156)</f>
        <v>Customer_156</v>
      </c>
      <c r="AH156" t="str">
        <f>_xlfn.XLOOKUP(H156,'Customer Data'!A156,'Customer Data'!C156)</f>
        <v>Female</v>
      </c>
      <c r="AI156">
        <f>_xlfn.XLOOKUP(H156,'Customer Data'!A156,'Customer Data'!D156)</f>
        <v>57</v>
      </c>
      <c r="AJ156" t="str">
        <f>_xlfn.XLOOKUP(H156,'Customer Data'!A156,'Customer Data'!E156)</f>
        <v>Enugu</v>
      </c>
      <c r="AK156" t="str">
        <f>VLOOKUP(K156,'Product Category'!A:B,2,FALSE)</f>
        <v>Electronics</v>
      </c>
      <c r="AL156">
        <f>VLOOKUP(Z156,Coupons!A:B,2,FALSE)</f>
        <v>0</v>
      </c>
      <c r="AM156" s="7">
        <f t="shared" si="60"/>
        <v>0</v>
      </c>
      <c r="AN156" s="7">
        <f t="shared" si="61"/>
        <v>285.74699999999996</v>
      </c>
      <c r="AO156" s="7">
        <f t="shared" si="62"/>
        <v>1142.9879999999998</v>
      </c>
      <c r="AP156" s="7">
        <f t="shared" si="63"/>
        <v>1632.84</v>
      </c>
      <c r="AQ156" s="7">
        <f t="shared" si="64"/>
        <v>489.85200000000009</v>
      </c>
      <c r="AR156" s="12">
        <f t="shared" si="65"/>
        <v>1.4285714285714286</v>
      </c>
    </row>
    <row r="157" spans="1:44" x14ac:dyDescent="0.35">
      <c r="A157" t="s">
        <v>169</v>
      </c>
      <c r="B157">
        <f t="shared" si="44"/>
        <v>200155</v>
      </c>
      <c r="C157" s="2">
        <v>44984</v>
      </c>
      <c r="D157" s="4">
        <v>44984</v>
      </c>
      <c r="E157">
        <f t="shared" si="45"/>
        <v>2023</v>
      </c>
      <c r="F157" s="4" t="str">
        <f t="shared" si="46"/>
        <v>February</v>
      </c>
      <c r="G157" s="4" t="str">
        <f t="shared" si="47"/>
        <v>Monday</v>
      </c>
      <c r="H157" t="s">
        <v>1369</v>
      </c>
      <c r="I157">
        <f t="shared" si="48"/>
        <v>62740</v>
      </c>
      <c r="J157" t="s">
        <v>2404</v>
      </c>
      <c r="K157" t="str">
        <f t="shared" si="50"/>
        <v>Phone</v>
      </c>
      <c r="L157">
        <v>1</v>
      </c>
      <c r="M157">
        <v>424.4</v>
      </c>
      <c r="N157" s="7">
        <f t="shared" si="49"/>
        <v>424.4</v>
      </c>
      <c r="O157" t="s">
        <v>2457</v>
      </c>
      <c r="P157" t="str">
        <f t="shared" si="51"/>
        <v>446</v>
      </c>
      <c r="Q157" t="str">
        <f t="shared" si="52"/>
        <v>Main St</v>
      </c>
      <c r="R157" t="s">
        <v>3066</v>
      </c>
      <c r="S157" t="str">
        <f t="shared" si="53"/>
        <v>Online</v>
      </c>
      <c r="T157" t="s">
        <v>3070</v>
      </c>
      <c r="U157" t="str">
        <f t="shared" si="54"/>
        <v>Shipped</v>
      </c>
      <c r="V157" t="s">
        <v>3230</v>
      </c>
      <c r="W157" t="str">
        <f t="shared" si="55"/>
        <v>20706408</v>
      </c>
      <c r="X157">
        <v>6</v>
      </c>
      <c r="Y157" t="s">
        <v>4277</v>
      </c>
      <c r="Z157" t="str">
        <f t="shared" si="56"/>
        <v>WINTER15</v>
      </c>
      <c r="AA157" t="str">
        <f t="shared" si="57"/>
        <v>YES</v>
      </c>
      <c r="AB157" t="s">
        <v>4279</v>
      </c>
      <c r="AC157" t="str">
        <f t="shared" si="58"/>
        <v>Referral</v>
      </c>
      <c r="AD157">
        <v>424.4</v>
      </c>
      <c r="AE157" s="7">
        <v>424.4</v>
      </c>
      <c r="AF157" s="7">
        <f t="shared" si="59"/>
        <v>424.4</v>
      </c>
      <c r="AG157" t="str">
        <f>_xlfn.XLOOKUP(H157, 'Customer Data'!A157,'Customer Data'!B157)</f>
        <v>Customer_157</v>
      </c>
      <c r="AH157" t="str">
        <f>_xlfn.XLOOKUP(H157,'Customer Data'!A157,'Customer Data'!C157)</f>
        <v>Female</v>
      </c>
      <c r="AI157">
        <f>_xlfn.XLOOKUP(H157,'Customer Data'!A157,'Customer Data'!D157)</f>
        <v>23</v>
      </c>
      <c r="AJ157" t="str">
        <f>_xlfn.XLOOKUP(H157,'Customer Data'!A157,'Customer Data'!E157)</f>
        <v>Enugu</v>
      </c>
      <c r="AK157" t="str">
        <f>VLOOKUP(K157,'Product Category'!A:B,2,FALSE)</f>
        <v>Electronics</v>
      </c>
      <c r="AL157">
        <f>VLOOKUP(Z157,Coupons!A:B,2,FALSE)</f>
        <v>0.15</v>
      </c>
      <c r="AM157" s="7">
        <f t="shared" si="60"/>
        <v>63.66</v>
      </c>
      <c r="AN157" s="7">
        <f t="shared" si="61"/>
        <v>297.08</v>
      </c>
      <c r="AO157" s="7">
        <f t="shared" si="62"/>
        <v>297.08</v>
      </c>
      <c r="AP157" s="7">
        <f t="shared" si="63"/>
        <v>360.74</v>
      </c>
      <c r="AQ157" s="7">
        <f t="shared" si="64"/>
        <v>63.660000000000025</v>
      </c>
      <c r="AR157" s="12">
        <f t="shared" si="65"/>
        <v>1.2142857142857144</v>
      </c>
    </row>
    <row r="158" spans="1:44" x14ac:dyDescent="0.35">
      <c r="A158" t="s">
        <v>170</v>
      </c>
      <c r="B158">
        <f t="shared" si="44"/>
        <v>200156</v>
      </c>
      <c r="C158" s="2">
        <v>45604</v>
      </c>
      <c r="D158" s="4">
        <v>45604</v>
      </c>
      <c r="E158">
        <f t="shared" si="45"/>
        <v>2024</v>
      </c>
      <c r="F158" s="4" t="str">
        <f t="shared" si="46"/>
        <v>November</v>
      </c>
      <c r="G158" s="4" t="str">
        <f t="shared" si="47"/>
        <v>Friday</v>
      </c>
      <c r="H158" t="s">
        <v>1370</v>
      </c>
      <c r="I158">
        <f t="shared" si="48"/>
        <v>58808</v>
      </c>
      <c r="J158" t="s">
        <v>2406</v>
      </c>
      <c r="K158" t="str">
        <f t="shared" si="50"/>
        <v>Chair</v>
      </c>
      <c r="L158">
        <v>2</v>
      </c>
      <c r="M158">
        <v>269.83</v>
      </c>
      <c r="N158" s="7">
        <f t="shared" si="49"/>
        <v>269.83</v>
      </c>
      <c r="O158" t="s">
        <v>2553</v>
      </c>
      <c r="P158" t="str">
        <f t="shared" si="51"/>
        <v>651</v>
      </c>
      <c r="Q158" t="str">
        <f t="shared" si="52"/>
        <v>Main St</v>
      </c>
      <c r="R158" t="s">
        <v>3066</v>
      </c>
      <c r="S158" t="str">
        <f t="shared" si="53"/>
        <v>Online</v>
      </c>
      <c r="T158" t="s">
        <v>3073</v>
      </c>
      <c r="U158" t="str">
        <f t="shared" si="54"/>
        <v>Delivered</v>
      </c>
      <c r="V158" t="s">
        <v>3231</v>
      </c>
      <c r="W158" t="str">
        <f t="shared" si="55"/>
        <v>24451893</v>
      </c>
      <c r="X158">
        <v>4</v>
      </c>
      <c r="Y158" t="s">
        <v>4275</v>
      </c>
      <c r="Z158" t="str">
        <f t="shared" si="56"/>
        <v>SAVE10</v>
      </c>
      <c r="AA158" t="str">
        <f t="shared" si="57"/>
        <v>YES</v>
      </c>
      <c r="AB158" t="s">
        <v>4280</v>
      </c>
      <c r="AC158" t="str">
        <f t="shared" si="58"/>
        <v>Email</v>
      </c>
      <c r="AD158">
        <v>539.66</v>
      </c>
      <c r="AE158" s="7">
        <v>539.66</v>
      </c>
      <c r="AF158" s="7">
        <f t="shared" si="59"/>
        <v>539.66</v>
      </c>
      <c r="AG158" t="str">
        <f>_xlfn.XLOOKUP(H158, 'Customer Data'!A158,'Customer Data'!B158)</f>
        <v>Customer_158</v>
      </c>
      <c r="AH158" t="str">
        <f>_xlfn.XLOOKUP(H158,'Customer Data'!A158,'Customer Data'!C158)</f>
        <v>Male</v>
      </c>
      <c r="AI158">
        <f>_xlfn.XLOOKUP(H158,'Customer Data'!A158,'Customer Data'!D158)</f>
        <v>60</v>
      </c>
      <c r="AJ158" t="str">
        <f>_xlfn.XLOOKUP(H158,'Customer Data'!A158,'Customer Data'!E158)</f>
        <v>Enugu</v>
      </c>
      <c r="AK158" t="str">
        <f>VLOOKUP(K158,'Product Category'!A:B,2,FALSE)</f>
        <v>Furniture</v>
      </c>
      <c r="AL158">
        <f>VLOOKUP(Z158,Coupons!A:B,2,FALSE)</f>
        <v>0.1</v>
      </c>
      <c r="AM158" s="7">
        <f t="shared" si="60"/>
        <v>53.966000000000001</v>
      </c>
      <c r="AN158" s="7">
        <f t="shared" si="61"/>
        <v>188.88099999999997</v>
      </c>
      <c r="AO158" s="7">
        <f t="shared" si="62"/>
        <v>377.76199999999994</v>
      </c>
      <c r="AP158" s="7">
        <f t="shared" si="63"/>
        <v>485.69399999999996</v>
      </c>
      <c r="AQ158" s="7">
        <f t="shared" si="64"/>
        <v>107.93200000000002</v>
      </c>
      <c r="AR158" s="12">
        <f t="shared" si="65"/>
        <v>1.2857142857142858</v>
      </c>
    </row>
    <row r="159" spans="1:44" x14ac:dyDescent="0.35">
      <c r="A159" t="s">
        <v>171</v>
      </c>
      <c r="B159">
        <f t="shared" si="44"/>
        <v>200157</v>
      </c>
      <c r="C159" s="2">
        <v>45709</v>
      </c>
      <c r="D159" s="4">
        <v>45709</v>
      </c>
      <c r="E159">
        <f t="shared" si="45"/>
        <v>2025</v>
      </c>
      <c r="F159" s="4" t="str">
        <f t="shared" si="46"/>
        <v>February</v>
      </c>
      <c r="G159" s="4" t="str">
        <f t="shared" si="47"/>
        <v>Friday</v>
      </c>
      <c r="H159" t="s">
        <v>1371</v>
      </c>
      <c r="I159">
        <f t="shared" si="48"/>
        <v>50422</v>
      </c>
      <c r="J159" t="s">
        <v>2403</v>
      </c>
      <c r="K159" t="str">
        <f t="shared" si="50"/>
        <v>Monitor</v>
      </c>
      <c r="L159">
        <v>2</v>
      </c>
      <c r="M159">
        <v>564.58000000000004</v>
      </c>
      <c r="N159" s="7">
        <f t="shared" si="49"/>
        <v>564.58000000000004</v>
      </c>
      <c r="O159" t="s">
        <v>2535</v>
      </c>
      <c r="P159" t="str">
        <f t="shared" si="51"/>
        <v>636</v>
      </c>
      <c r="Q159" t="str">
        <f t="shared" si="52"/>
        <v>Main St</v>
      </c>
      <c r="R159" t="s">
        <v>3066</v>
      </c>
      <c r="S159" t="str">
        <f t="shared" si="53"/>
        <v>Online</v>
      </c>
      <c r="T159" t="s">
        <v>3072</v>
      </c>
      <c r="U159" t="str">
        <f t="shared" si="54"/>
        <v>Returned</v>
      </c>
      <c r="V159" t="s">
        <v>3232</v>
      </c>
      <c r="W159" t="str">
        <f t="shared" si="55"/>
        <v>71227815</v>
      </c>
      <c r="X159">
        <v>4</v>
      </c>
      <c r="Y159" t="s">
        <v>4277</v>
      </c>
      <c r="Z159" t="str">
        <f t="shared" si="56"/>
        <v>WINTER15</v>
      </c>
      <c r="AA159" t="str">
        <f t="shared" si="57"/>
        <v>YES</v>
      </c>
      <c r="AB159" t="s">
        <v>4281</v>
      </c>
      <c r="AC159" t="str">
        <f t="shared" si="58"/>
        <v>Facebook</v>
      </c>
      <c r="AD159">
        <v>1129.1600000000001</v>
      </c>
      <c r="AE159" s="7">
        <v>1129.1600000000001</v>
      </c>
      <c r="AF159" s="7">
        <f t="shared" si="59"/>
        <v>1129.1600000000001</v>
      </c>
      <c r="AG159" t="str">
        <f>_xlfn.XLOOKUP(H159, 'Customer Data'!A159,'Customer Data'!B159)</f>
        <v>Customer_159</v>
      </c>
      <c r="AH159" t="str">
        <f>_xlfn.XLOOKUP(H159,'Customer Data'!A159,'Customer Data'!C159)</f>
        <v>Female</v>
      </c>
      <c r="AI159">
        <f>_xlfn.XLOOKUP(H159,'Customer Data'!A159,'Customer Data'!D159)</f>
        <v>56</v>
      </c>
      <c r="AJ159" t="str">
        <f>_xlfn.XLOOKUP(H159,'Customer Data'!A159,'Customer Data'!E159)</f>
        <v>Lagos</v>
      </c>
      <c r="AK159" t="str">
        <f>VLOOKUP(K159,'Product Category'!A:B,2,FALSE)</f>
        <v>Electronics</v>
      </c>
      <c r="AL159">
        <f>VLOOKUP(Z159,Coupons!A:B,2,FALSE)</f>
        <v>0.15</v>
      </c>
      <c r="AM159" s="7">
        <f t="shared" si="60"/>
        <v>169.374</v>
      </c>
      <c r="AN159" s="7">
        <f t="shared" si="61"/>
        <v>395.20600000000002</v>
      </c>
      <c r="AO159" s="7">
        <f t="shared" si="62"/>
        <v>790.41200000000003</v>
      </c>
      <c r="AP159" s="7">
        <f t="shared" si="63"/>
        <v>959.78600000000006</v>
      </c>
      <c r="AQ159" s="7">
        <f t="shared" si="64"/>
        <v>169.37400000000002</v>
      </c>
      <c r="AR159" s="12">
        <f t="shared" si="65"/>
        <v>1.2142857142857144</v>
      </c>
    </row>
    <row r="160" spans="1:44" x14ac:dyDescent="0.35">
      <c r="A160" t="s">
        <v>172</v>
      </c>
      <c r="B160">
        <f t="shared" si="44"/>
        <v>200158</v>
      </c>
      <c r="C160" s="2">
        <v>45428</v>
      </c>
      <c r="D160" s="4">
        <v>45428</v>
      </c>
      <c r="E160">
        <f t="shared" si="45"/>
        <v>2024</v>
      </c>
      <c r="F160" s="4" t="str">
        <f t="shared" si="46"/>
        <v>May</v>
      </c>
      <c r="G160" s="4" t="str">
        <f t="shared" si="47"/>
        <v>Thursday</v>
      </c>
      <c r="H160" t="s">
        <v>1372</v>
      </c>
      <c r="I160">
        <f t="shared" si="48"/>
        <v>23334</v>
      </c>
      <c r="J160" t="s">
        <v>2405</v>
      </c>
      <c r="K160" t="str">
        <f t="shared" si="50"/>
        <v>Tablet</v>
      </c>
      <c r="L160">
        <v>1</v>
      </c>
      <c r="M160">
        <v>331.06</v>
      </c>
      <c r="N160" s="7">
        <f t="shared" si="49"/>
        <v>331.06</v>
      </c>
      <c r="O160" t="s">
        <v>2554</v>
      </c>
      <c r="P160" t="str">
        <f t="shared" si="51"/>
        <v>737</v>
      </c>
      <c r="Q160" t="str">
        <f t="shared" si="52"/>
        <v>Main St</v>
      </c>
      <c r="R160" t="s">
        <v>3067</v>
      </c>
      <c r="S160" t="str">
        <f t="shared" si="53"/>
        <v>Credit Card</v>
      </c>
      <c r="T160" t="s">
        <v>3074</v>
      </c>
      <c r="U160" t="str">
        <f t="shared" si="54"/>
        <v>Pending</v>
      </c>
      <c r="V160" t="s">
        <v>3233</v>
      </c>
      <c r="W160" t="str">
        <f t="shared" si="55"/>
        <v>46335144</v>
      </c>
      <c r="X160">
        <v>5</v>
      </c>
      <c r="Y160" t="s">
        <v>4277</v>
      </c>
      <c r="Z160" t="str">
        <f t="shared" si="56"/>
        <v>WINTER15</v>
      </c>
      <c r="AA160" t="str">
        <f t="shared" si="57"/>
        <v>YES</v>
      </c>
      <c r="AB160" t="s">
        <v>4278</v>
      </c>
      <c r="AC160" t="str">
        <f t="shared" si="58"/>
        <v>Instagram</v>
      </c>
      <c r="AD160">
        <v>331.06</v>
      </c>
      <c r="AE160" s="7">
        <v>331.06</v>
      </c>
      <c r="AF160" s="7">
        <f t="shared" si="59"/>
        <v>331.06</v>
      </c>
      <c r="AG160" t="str">
        <f>_xlfn.XLOOKUP(H160, 'Customer Data'!A160,'Customer Data'!B160)</f>
        <v>Customer_160</v>
      </c>
      <c r="AH160" t="str">
        <f>_xlfn.XLOOKUP(H160,'Customer Data'!A160,'Customer Data'!C160)</f>
        <v>Male</v>
      </c>
      <c r="AI160">
        <f>_xlfn.XLOOKUP(H160,'Customer Data'!A160,'Customer Data'!D160)</f>
        <v>21</v>
      </c>
      <c r="AJ160" t="str">
        <f>_xlfn.XLOOKUP(H160,'Customer Data'!A160,'Customer Data'!E160)</f>
        <v>Abuja</v>
      </c>
      <c r="AK160" t="str">
        <f>VLOOKUP(K160,'Product Category'!A:B,2,FALSE)</f>
        <v>Electronics</v>
      </c>
      <c r="AL160">
        <f>VLOOKUP(Z160,Coupons!A:B,2,FALSE)</f>
        <v>0.15</v>
      </c>
      <c r="AM160" s="7">
        <f t="shared" si="60"/>
        <v>49.658999999999999</v>
      </c>
      <c r="AN160" s="7">
        <f t="shared" si="61"/>
        <v>231.74199999999999</v>
      </c>
      <c r="AO160" s="7">
        <f t="shared" si="62"/>
        <v>231.74199999999999</v>
      </c>
      <c r="AP160" s="7">
        <f t="shared" si="63"/>
        <v>281.40100000000001</v>
      </c>
      <c r="AQ160" s="7">
        <f t="shared" si="64"/>
        <v>49.65900000000002</v>
      </c>
      <c r="AR160" s="12">
        <f t="shared" si="65"/>
        <v>1.2142857142857144</v>
      </c>
    </row>
    <row r="161" spans="1:44" x14ac:dyDescent="0.35">
      <c r="A161" t="s">
        <v>173</v>
      </c>
      <c r="B161">
        <f t="shared" si="44"/>
        <v>200159</v>
      </c>
      <c r="C161" s="2">
        <v>45230</v>
      </c>
      <c r="D161" s="4">
        <v>45230</v>
      </c>
      <c r="E161">
        <f t="shared" si="45"/>
        <v>2023</v>
      </c>
      <c r="F161" s="4" t="str">
        <f t="shared" si="46"/>
        <v>October</v>
      </c>
      <c r="G161" s="4" t="str">
        <f t="shared" si="47"/>
        <v>Tuesday</v>
      </c>
      <c r="H161" t="s">
        <v>1373</v>
      </c>
      <c r="I161">
        <f t="shared" si="48"/>
        <v>48965</v>
      </c>
      <c r="J161" t="s">
        <v>2407</v>
      </c>
      <c r="K161" t="str">
        <f t="shared" si="50"/>
        <v>Printer</v>
      </c>
      <c r="L161">
        <v>1</v>
      </c>
      <c r="M161">
        <v>299.35000000000002</v>
      </c>
      <c r="N161" s="7">
        <f t="shared" si="49"/>
        <v>299.35000000000002</v>
      </c>
      <c r="O161" t="s">
        <v>2555</v>
      </c>
      <c r="P161" t="str">
        <f t="shared" si="51"/>
        <v>819</v>
      </c>
      <c r="Q161" t="str">
        <f t="shared" si="52"/>
        <v>Main St</v>
      </c>
      <c r="R161" t="s">
        <v>3067</v>
      </c>
      <c r="S161" t="str">
        <f t="shared" si="53"/>
        <v>Credit Card</v>
      </c>
      <c r="T161" t="s">
        <v>3071</v>
      </c>
      <c r="U161" t="str">
        <f t="shared" si="54"/>
        <v>Cancelled</v>
      </c>
      <c r="V161" t="s">
        <v>3234</v>
      </c>
      <c r="W161" t="str">
        <f t="shared" si="55"/>
        <v>50921780</v>
      </c>
      <c r="X161">
        <v>5</v>
      </c>
      <c r="Y161" t="s">
        <v>4277</v>
      </c>
      <c r="Z161" t="str">
        <f t="shared" si="56"/>
        <v>WINTER15</v>
      </c>
      <c r="AA161" t="str">
        <f t="shared" si="57"/>
        <v>YES</v>
      </c>
      <c r="AB161" t="s">
        <v>4280</v>
      </c>
      <c r="AC161" t="str">
        <f t="shared" si="58"/>
        <v>Email</v>
      </c>
      <c r="AD161">
        <v>299.35000000000002</v>
      </c>
      <c r="AE161" s="7">
        <v>299.35000000000002</v>
      </c>
      <c r="AF161" s="7">
        <f t="shared" si="59"/>
        <v>299.35000000000002</v>
      </c>
      <c r="AG161" t="str">
        <f>_xlfn.XLOOKUP(H161, 'Customer Data'!A161,'Customer Data'!B161)</f>
        <v>Customer_161</v>
      </c>
      <c r="AH161" t="str">
        <f>_xlfn.XLOOKUP(H161,'Customer Data'!A161,'Customer Data'!C161)</f>
        <v>Female</v>
      </c>
      <c r="AI161">
        <f>_xlfn.XLOOKUP(H161,'Customer Data'!A161,'Customer Data'!D161)</f>
        <v>34</v>
      </c>
      <c r="AJ161" t="str">
        <f>_xlfn.XLOOKUP(H161,'Customer Data'!A161,'Customer Data'!E161)</f>
        <v>Owerri</v>
      </c>
      <c r="AK161" t="str">
        <f>VLOOKUP(K161,'Product Category'!A:B,2,FALSE)</f>
        <v>Electronics</v>
      </c>
      <c r="AL161">
        <f>VLOOKUP(Z161,Coupons!A:B,2,FALSE)</f>
        <v>0.15</v>
      </c>
      <c r="AM161" s="7">
        <f t="shared" si="60"/>
        <v>44.902500000000003</v>
      </c>
      <c r="AN161" s="7">
        <f t="shared" si="61"/>
        <v>209.54500000000002</v>
      </c>
      <c r="AO161" s="7">
        <f t="shared" si="62"/>
        <v>209.54500000000002</v>
      </c>
      <c r="AP161" s="7">
        <f t="shared" si="63"/>
        <v>254.44750000000002</v>
      </c>
      <c r="AQ161" s="7">
        <f t="shared" si="64"/>
        <v>44.902500000000003</v>
      </c>
      <c r="AR161" s="12">
        <f t="shared" si="65"/>
        <v>1.2142857142857142</v>
      </c>
    </row>
    <row r="162" spans="1:44" x14ac:dyDescent="0.35">
      <c r="A162" t="s">
        <v>174</v>
      </c>
      <c r="B162">
        <f t="shared" si="44"/>
        <v>200160</v>
      </c>
      <c r="C162" s="2">
        <v>44974</v>
      </c>
      <c r="D162" s="4">
        <v>44974</v>
      </c>
      <c r="E162">
        <f t="shared" si="45"/>
        <v>2023</v>
      </c>
      <c r="F162" s="4" t="str">
        <f t="shared" si="46"/>
        <v>February</v>
      </c>
      <c r="G162" s="4" t="str">
        <f t="shared" si="47"/>
        <v>Friday</v>
      </c>
      <c r="H162" t="s">
        <v>1374</v>
      </c>
      <c r="I162">
        <f t="shared" si="48"/>
        <v>38669</v>
      </c>
      <c r="J162" t="s">
        <v>2403</v>
      </c>
      <c r="K162" t="str">
        <f t="shared" si="50"/>
        <v>Monitor</v>
      </c>
      <c r="L162">
        <v>4</v>
      </c>
      <c r="M162">
        <v>101.32</v>
      </c>
      <c r="N162" s="7">
        <f t="shared" si="49"/>
        <v>101.32</v>
      </c>
      <c r="O162" t="s">
        <v>2556</v>
      </c>
      <c r="P162" t="str">
        <f t="shared" si="51"/>
        <v>240</v>
      </c>
      <c r="Q162" t="str">
        <f t="shared" si="52"/>
        <v>Main St</v>
      </c>
      <c r="R162" t="s">
        <v>3069</v>
      </c>
      <c r="S162" t="str">
        <f t="shared" si="53"/>
        <v>Cash</v>
      </c>
      <c r="T162" t="s">
        <v>3074</v>
      </c>
      <c r="U162" t="str">
        <f t="shared" si="54"/>
        <v>Pending</v>
      </c>
      <c r="V162" t="s">
        <v>3235</v>
      </c>
      <c r="W162" t="str">
        <f t="shared" si="55"/>
        <v>81738254</v>
      </c>
      <c r="X162">
        <v>7</v>
      </c>
      <c r="Z162" t="str">
        <f t="shared" si="56"/>
        <v>NO COUPON</v>
      </c>
      <c r="AA162" t="str">
        <f t="shared" si="57"/>
        <v>NO</v>
      </c>
      <c r="AB162" t="s">
        <v>4279</v>
      </c>
      <c r="AC162" t="str">
        <f t="shared" si="58"/>
        <v>Referral</v>
      </c>
      <c r="AD162">
        <v>405.28</v>
      </c>
      <c r="AE162" s="7">
        <v>405.28</v>
      </c>
      <c r="AF162" s="7">
        <f t="shared" si="59"/>
        <v>405.28</v>
      </c>
      <c r="AG162" t="str">
        <f>_xlfn.XLOOKUP(H162, 'Customer Data'!A162,'Customer Data'!B162)</f>
        <v>Customer_162</v>
      </c>
      <c r="AH162" t="str">
        <f>_xlfn.XLOOKUP(H162,'Customer Data'!A162,'Customer Data'!C162)</f>
        <v>Male</v>
      </c>
      <c r="AI162">
        <f>_xlfn.XLOOKUP(H162,'Customer Data'!A162,'Customer Data'!D162)</f>
        <v>53</v>
      </c>
      <c r="AJ162" t="str">
        <f>_xlfn.XLOOKUP(H162,'Customer Data'!A162,'Customer Data'!E162)</f>
        <v>Abuja</v>
      </c>
      <c r="AK162" t="str">
        <f>VLOOKUP(K162,'Product Category'!A:B,2,FALSE)</f>
        <v>Electronics</v>
      </c>
      <c r="AL162">
        <f>VLOOKUP(Z162,Coupons!A:B,2,FALSE)</f>
        <v>0</v>
      </c>
      <c r="AM162" s="7">
        <f t="shared" si="60"/>
        <v>0</v>
      </c>
      <c r="AN162" s="7">
        <f t="shared" si="61"/>
        <v>70.923999999999992</v>
      </c>
      <c r="AO162" s="7">
        <f t="shared" si="62"/>
        <v>283.69599999999997</v>
      </c>
      <c r="AP162" s="7">
        <f t="shared" si="63"/>
        <v>405.28</v>
      </c>
      <c r="AQ162" s="7">
        <f t="shared" si="64"/>
        <v>121.584</v>
      </c>
      <c r="AR162" s="12">
        <f t="shared" si="65"/>
        <v>1.4285714285714286</v>
      </c>
    </row>
    <row r="163" spans="1:44" x14ac:dyDescent="0.35">
      <c r="A163" t="s">
        <v>175</v>
      </c>
      <c r="B163">
        <f t="shared" si="44"/>
        <v>200161</v>
      </c>
      <c r="C163" s="2">
        <v>45380</v>
      </c>
      <c r="D163" s="4">
        <v>45380</v>
      </c>
      <c r="E163">
        <f t="shared" si="45"/>
        <v>2024</v>
      </c>
      <c r="F163" s="4" t="str">
        <f t="shared" si="46"/>
        <v>March</v>
      </c>
      <c r="G163" s="4" t="str">
        <f t="shared" si="47"/>
        <v>Friday</v>
      </c>
      <c r="H163" t="s">
        <v>1375</v>
      </c>
      <c r="I163">
        <f t="shared" si="48"/>
        <v>35091</v>
      </c>
      <c r="J163" t="s">
        <v>2403</v>
      </c>
      <c r="K163" t="str">
        <f t="shared" si="50"/>
        <v>Monitor</v>
      </c>
      <c r="L163">
        <v>1</v>
      </c>
      <c r="M163">
        <v>211.14</v>
      </c>
      <c r="N163" s="7">
        <f t="shared" si="49"/>
        <v>211.14</v>
      </c>
      <c r="O163" t="s">
        <v>2532</v>
      </c>
      <c r="P163" t="str">
        <f t="shared" si="51"/>
        <v>513</v>
      </c>
      <c r="Q163" t="str">
        <f t="shared" si="52"/>
        <v>Main St</v>
      </c>
      <c r="R163" t="s">
        <v>3067</v>
      </c>
      <c r="S163" t="str">
        <f t="shared" si="53"/>
        <v>Credit Card</v>
      </c>
      <c r="T163" t="s">
        <v>3071</v>
      </c>
      <c r="U163" t="str">
        <f t="shared" si="54"/>
        <v>Cancelled</v>
      </c>
      <c r="V163" t="s">
        <v>3236</v>
      </c>
      <c r="W163" t="str">
        <f t="shared" si="55"/>
        <v>53784452</v>
      </c>
      <c r="X163">
        <v>1</v>
      </c>
      <c r="Y163" t="s">
        <v>4275</v>
      </c>
      <c r="Z163" t="str">
        <f t="shared" si="56"/>
        <v>SAVE10</v>
      </c>
      <c r="AA163" t="str">
        <f t="shared" si="57"/>
        <v>YES</v>
      </c>
      <c r="AB163" t="s">
        <v>4281</v>
      </c>
      <c r="AC163" t="str">
        <f t="shared" si="58"/>
        <v>Facebook</v>
      </c>
      <c r="AD163">
        <v>211.14</v>
      </c>
      <c r="AE163" s="7">
        <v>211.14</v>
      </c>
      <c r="AF163" s="7">
        <f t="shared" si="59"/>
        <v>211.14</v>
      </c>
      <c r="AG163" t="str">
        <f>_xlfn.XLOOKUP(H163, 'Customer Data'!A163,'Customer Data'!B163)</f>
        <v>Customer_163</v>
      </c>
      <c r="AH163" t="str">
        <f>_xlfn.XLOOKUP(H163,'Customer Data'!A163,'Customer Data'!C163)</f>
        <v>Male</v>
      </c>
      <c r="AI163">
        <f>_xlfn.XLOOKUP(H163,'Customer Data'!A163,'Customer Data'!D163)</f>
        <v>53</v>
      </c>
      <c r="AJ163" t="str">
        <f>_xlfn.XLOOKUP(H163,'Customer Data'!A163,'Customer Data'!E163)</f>
        <v>Lagos</v>
      </c>
      <c r="AK163" t="str">
        <f>VLOOKUP(K163,'Product Category'!A:B,2,FALSE)</f>
        <v>Electronics</v>
      </c>
      <c r="AL163">
        <f>VLOOKUP(Z163,Coupons!A:B,2,FALSE)</f>
        <v>0.1</v>
      </c>
      <c r="AM163" s="7">
        <f t="shared" si="60"/>
        <v>21.114000000000001</v>
      </c>
      <c r="AN163" s="7">
        <f t="shared" si="61"/>
        <v>147.79799999999997</v>
      </c>
      <c r="AO163" s="7">
        <f t="shared" si="62"/>
        <v>147.79799999999997</v>
      </c>
      <c r="AP163" s="7">
        <f t="shared" si="63"/>
        <v>190.02599999999998</v>
      </c>
      <c r="AQ163" s="7">
        <f t="shared" si="64"/>
        <v>42.228000000000009</v>
      </c>
      <c r="AR163" s="12">
        <f t="shared" si="65"/>
        <v>1.2857142857142858</v>
      </c>
    </row>
    <row r="164" spans="1:44" x14ac:dyDescent="0.35">
      <c r="A164" t="s">
        <v>176</v>
      </c>
      <c r="B164">
        <f t="shared" si="44"/>
        <v>200162</v>
      </c>
      <c r="C164" s="2">
        <v>45134</v>
      </c>
      <c r="D164" s="4">
        <v>45134</v>
      </c>
      <c r="E164">
        <f t="shared" si="45"/>
        <v>2023</v>
      </c>
      <c r="F164" s="4" t="str">
        <f t="shared" si="46"/>
        <v>July</v>
      </c>
      <c r="G164" s="4" t="str">
        <f t="shared" si="47"/>
        <v>Thursday</v>
      </c>
      <c r="H164" t="s">
        <v>1376</v>
      </c>
      <c r="I164">
        <f t="shared" si="48"/>
        <v>82313</v>
      </c>
      <c r="J164" t="s">
        <v>2406</v>
      </c>
      <c r="K164" t="str">
        <f t="shared" si="50"/>
        <v>Chair</v>
      </c>
      <c r="L164">
        <v>3</v>
      </c>
      <c r="M164">
        <v>65.86</v>
      </c>
      <c r="N164" s="7">
        <f t="shared" si="49"/>
        <v>65.86</v>
      </c>
      <c r="O164" t="s">
        <v>2479</v>
      </c>
      <c r="P164" t="str">
        <f t="shared" si="51"/>
        <v>917</v>
      </c>
      <c r="Q164" t="str">
        <f t="shared" si="52"/>
        <v>Main St</v>
      </c>
      <c r="R164" t="s">
        <v>3066</v>
      </c>
      <c r="S164" t="str">
        <f t="shared" si="53"/>
        <v>Online</v>
      </c>
      <c r="T164" t="s">
        <v>3074</v>
      </c>
      <c r="U164" t="str">
        <f t="shared" si="54"/>
        <v>Pending</v>
      </c>
      <c r="V164" t="s">
        <v>3237</v>
      </c>
      <c r="W164" t="str">
        <f t="shared" si="55"/>
        <v>79854624</v>
      </c>
      <c r="X164">
        <v>8</v>
      </c>
      <c r="Y164" t="s">
        <v>4277</v>
      </c>
      <c r="Z164" t="str">
        <f t="shared" si="56"/>
        <v>WINTER15</v>
      </c>
      <c r="AA164" t="str">
        <f t="shared" si="57"/>
        <v>YES</v>
      </c>
      <c r="AB164" t="s">
        <v>4282</v>
      </c>
      <c r="AC164" t="str">
        <f t="shared" si="58"/>
        <v>Google</v>
      </c>
      <c r="AD164">
        <v>197.58</v>
      </c>
      <c r="AE164" s="7">
        <v>197.58</v>
      </c>
      <c r="AF164" s="7">
        <f t="shared" si="59"/>
        <v>197.57999999999998</v>
      </c>
      <c r="AG164" t="str">
        <f>_xlfn.XLOOKUP(H164, 'Customer Data'!A164,'Customer Data'!B164)</f>
        <v>Customer_164</v>
      </c>
      <c r="AH164" t="str">
        <f>_xlfn.XLOOKUP(H164,'Customer Data'!A164,'Customer Data'!C164)</f>
        <v>Male</v>
      </c>
      <c r="AI164">
        <f>_xlfn.XLOOKUP(H164,'Customer Data'!A164,'Customer Data'!D164)</f>
        <v>43</v>
      </c>
      <c r="AJ164" t="str">
        <f>_xlfn.XLOOKUP(H164,'Customer Data'!A164,'Customer Data'!E164)</f>
        <v>Abuja</v>
      </c>
      <c r="AK164" t="str">
        <f>VLOOKUP(K164,'Product Category'!A:B,2,FALSE)</f>
        <v>Furniture</v>
      </c>
      <c r="AL164">
        <f>VLOOKUP(Z164,Coupons!A:B,2,FALSE)</f>
        <v>0.15</v>
      </c>
      <c r="AM164" s="7">
        <f t="shared" si="60"/>
        <v>29.637</v>
      </c>
      <c r="AN164" s="7">
        <f t="shared" si="61"/>
        <v>46.101999999999997</v>
      </c>
      <c r="AO164" s="7">
        <f t="shared" si="62"/>
        <v>138.30599999999998</v>
      </c>
      <c r="AP164" s="7">
        <f t="shared" si="63"/>
        <v>167.94299999999998</v>
      </c>
      <c r="AQ164" s="7">
        <f t="shared" si="64"/>
        <v>29.637</v>
      </c>
      <c r="AR164" s="12">
        <f t="shared" si="65"/>
        <v>1.2142857142857144</v>
      </c>
    </row>
    <row r="165" spans="1:44" x14ac:dyDescent="0.35">
      <c r="A165" t="s">
        <v>177</v>
      </c>
      <c r="B165">
        <f t="shared" si="44"/>
        <v>200163</v>
      </c>
      <c r="C165" s="2">
        <v>45832</v>
      </c>
      <c r="D165" s="4">
        <v>45832</v>
      </c>
      <c r="E165">
        <f t="shared" si="45"/>
        <v>2025</v>
      </c>
      <c r="F165" s="4" t="str">
        <f t="shared" si="46"/>
        <v>June</v>
      </c>
      <c r="G165" s="4" t="str">
        <f t="shared" si="47"/>
        <v>Tuesday</v>
      </c>
      <c r="H165" t="s">
        <v>1377</v>
      </c>
      <c r="I165">
        <f t="shared" si="48"/>
        <v>99589</v>
      </c>
      <c r="J165" t="s">
        <v>2405</v>
      </c>
      <c r="K165" t="str">
        <f t="shared" si="50"/>
        <v>Tablet</v>
      </c>
      <c r="L165">
        <v>1</v>
      </c>
      <c r="M165">
        <v>641.39</v>
      </c>
      <c r="N165" s="7">
        <f t="shared" si="49"/>
        <v>641.39</v>
      </c>
      <c r="O165" t="s">
        <v>2557</v>
      </c>
      <c r="P165" t="str">
        <f t="shared" si="51"/>
        <v>277</v>
      </c>
      <c r="Q165" t="str">
        <f t="shared" si="52"/>
        <v>Main St</v>
      </c>
      <c r="R165" t="s">
        <v>3066</v>
      </c>
      <c r="S165" t="str">
        <f t="shared" si="53"/>
        <v>Online</v>
      </c>
      <c r="T165" t="s">
        <v>3071</v>
      </c>
      <c r="U165" t="str">
        <f t="shared" si="54"/>
        <v>Cancelled</v>
      </c>
      <c r="V165" t="s">
        <v>3238</v>
      </c>
      <c r="W165" t="str">
        <f t="shared" si="55"/>
        <v>16695001</v>
      </c>
      <c r="X165">
        <v>1</v>
      </c>
      <c r="Z165" t="str">
        <f t="shared" si="56"/>
        <v>NO COUPON</v>
      </c>
      <c r="AA165" t="str">
        <f t="shared" si="57"/>
        <v>NO</v>
      </c>
      <c r="AB165" t="s">
        <v>4279</v>
      </c>
      <c r="AC165" t="str">
        <f t="shared" si="58"/>
        <v>Referral</v>
      </c>
      <c r="AD165">
        <v>641.39</v>
      </c>
      <c r="AE165" s="7">
        <v>641.39</v>
      </c>
      <c r="AF165" s="7">
        <f t="shared" si="59"/>
        <v>641.39</v>
      </c>
      <c r="AG165" t="str">
        <f>_xlfn.XLOOKUP(H165, 'Customer Data'!A165,'Customer Data'!B165)</f>
        <v>Customer_165</v>
      </c>
      <c r="AH165" t="str">
        <f>_xlfn.XLOOKUP(H165,'Customer Data'!A165,'Customer Data'!C165)</f>
        <v>Female</v>
      </c>
      <c r="AI165">
        <f>_xlfn.XLOOKUP(H165,'Customer Data'!A165,'Customer Data'!D165)</f>
        <v>49</v>
      </c>
      <c r="AJ165" t="str">
        <f>_xlfn.XLOOKUP(H165,'Customer Data'!A165,'Customer Data'!E165)</f>
        <v>Abuja</v>
      </c>
      <c r="AK165" t="str">
        <f>VLOOKUP(K165,'Product Category'!A:B,2,FALSE)</f>
        <v>Electronics</v>
      </c>
      <c r="AL165">
        <f>VLOOKUP(Z165,Coupons!A:B,2,FALSE)</f>
        <v>0</v>
      </c>
      <c r="AM165" s="7">
        <f t="shared" si="60"/>
        <v>0</v>
      </c>
      <c r="AN165" s="7">
        <f t="shared" si="61"/>
        <v>448.97299999999996</v>
      </c>
      <c r="AO165" s="7">
        <f t="shared" si="62"/>
        <v>448.97299999999996</v>
      </c>
      <c r="AP165" s="7">
        <f t="shared" si="63"/>
        <v>641.39</v>
      </c>
      <c r="AQ165" s="7">
        <f t="shared" si="64"/>
        <v>192.41700000000003</v>
      </c>
      <c r="AR165" s="12">
        <f t="shared" si="65"/>
        <v>1.4285714285714286</v>
      </c>
    </row>
    <row r="166" spans="1:44" x14ac:dyDescent="0.35">
      <c r="A166" t="s">
        <v>178</v>
      </c>
      <c r="B166">
        <f t="shared" si="44"/>
        <v>200164</v>
      </c>
      <c r="C166" s="2">
        <v>45288</v>
      </c>
      <c r="D166" s="4">
        <v>45288</v>
      </c>
      <c r="E166">
        <f t="shared" si="45"/>
        <v>2023</v>
      </c>
      <c r="F166" s="4" t="str">
        <f t="shared" si="46"/>
        <v>December</v>
      </c>
      <c r="G166" s="4" t="str">
        <f t="shared" si="47"/>
        <v>Thursday</v>
      </c>
      <c r="H166" t="s">
        <v>1378</v>
      </c>
      <c r="I166">
        <f t="shared" si="48"/>
        <v>70566</v>
      </c>
      <c r="J166" t="s">
        <v>2409</v>
      </c>
      <c r="K166" t="str">
        <f t="shared" si="50"/>
        <v>Desk</v>
      </c>
      <c r="L166">
        <v>5</v>
      </c>
      <c r="M166">
        <v>536.58000000000004</v>
      </c>
      <c r="N166" s="7">
        <f t="shared" si="49"/>
        <v>536.58000000000004</v>
      </c>
      <c r="O166" t="s">
        <v>2558</v>
      </c>
      <c r="P166" t="str">
        <f t="shared" si="51"/>
        <v>667</v>
      </c>
      <c r="Q166" t="str">
        <f t="shared" si="52"/>
        <v>Main St</v>
      </c>
      <c r="R166" t="s">
        <v>3068</v>
      </c>
      <c r="S166" t="str">
        <f t="shared" si="53"/>
        <v>Gift Card</v>
      </c>
      <c r="T166" t="s">
        <v>3074</v>
      </c>
      <c r="U166" t="str">
        <f t="shared" si="54"/>
        <v>Pending</v>
      </c>
      <c r="V166" t="s">
        <v>3239</v>
      </c>
      <c r="W166" t="str">
        <f t="shared" si="55"/>
        <v>49673411</v>
      </c>
      <c r="X166">
        <v>5</v>
      </c>
      <c r="Y166" t="s">
        <v>4275</v>
      </c>
      <c r="Z166" t="str">
        <f t="shared" si="56"/>
        <v>SAVE10</v>
      </c>
      <c r="AA166" t="str">
        <f t="shared" si="57"/>
        <v>YES</v>
      </c>
      <c r="AB166" t="s">
        <v>4282</v>
      </c>
      <c r="AC166" t="str">
        <f t="shared" si="58"/>
        <v>Google</v>
      </c>
      <c r="AD166">
        <v>2682.9</v>
      </c>
      <c r="AE166" s="7">
        <v>2682.9</v>
      </c>
      <c r="AF166" s="7">
        <f t="shared" si="59"/>
        <v>2682.9</v>
      </c>
      <c r="AG166" t="str">
        <f>_xlfn.XLOOKUP(H166, 'Customer Data'!A166,'Customer Data'!B166)</f>
        <v>Customer_166</v>
      </c>
      <c r="AH166" t="str">
        <f>_xlfn.XLOOKUP(H166,'Customer Data'!A166,'Customer Data'!C166)</f>
        <v>Male</v>
      </c>
      <c r="AI166">
        <f>_xlfn.XLOOKUP(H166,'Customer Data'!A166,'Customer Data'!D166)</f>
        <v>53</v>
      </c>
      <c r="AJ166" t="str">
        <f>_xlfn.XLOOKUP(H166,'Customer Data'!A166,'Customer Data'!E166)</f>
        <v>Abuja</v>
      </c>
      <c r="AK166" t="str">
        <f>VLOOKUP(K166,'Product Category'!A:B,2,FALSE)</f>
        <v>Furniture</v>
      </c>
      <c r="AL166">
        <f>VLOOKUP(Z166,Coupons!A:B,2,FALSE)</f>
        <v>0.1</v>
      </c>
      <c r="AM166" s="7">
        <f t="shared" si="60"/>
        <v>268.29000000000002</v>
      </c>
      <c r="AN166" s="7">
        <f t="shared" si="61"/>
        <v>375.60599999999999</v>
      </c>
      <c r="AO166" s="7">
        <f t="shared" si="62"/>
        <v>1878.03</v>
      </c>
      <c r="AP166" s="7">
        <f t="shared" si="63"/>
        <v>2414.61</v>
      </c>
      <c r="AQ166" s="7">
        <f t="shared" si="64"/>
        <v>536.58000000000015</v>
      </c>
      <c r="AR166" s="12">
        <f t="shared" si="65"/>
        <v>1.2857142857142858</v>
      </c>
    </row>
    <row r="167" spans="1:44" x14ac:dyDescent="0.35">
      <c r="A167" t="s">
        <v>179</v>
      </c>
      <c r="B167">
        <f t="shared" si="44"/>
        <v>200165</v>
      </c>
      <c r="C167" s="2">
        <v>45549</v>
      </c>
      <c r="D167" s="4">
        <v>45549</v>
      </c>
      <c r="E167">
        <f t="shared" si="45"/>
        <v>2024</v>
      </c>
      <c r="F167" s="4" t="str">
        <f t="shared" si="46"/>
        <v>September</v>
      </c>
      <c r="G167" s="4" t="str">
        <f t="shared" si="47"/>
        <v>Saturday</v>
      </c>
      <c r="H167" t="s">
        <v>1379</v>
      </c>
      <c r="I167">
        <f t="shared" si="48"/>
        <v>60355</v>
      </c>
      <c r="J167" t="s">
        <v>2403</v>
      </c>
      <c r="K167" t="str">
        <f t="shared" si="50"/>
        <v>Monitor</v>
      </c>
      <c r="L167">
        <v>2</v>
      </c>
      <c r="M167">
        <v>500.29</v>
      </c>
      <c r="N167" s="7">
        <f t="shared" si="49"/>
        <v>500.29</v>
      </c>
      <c r="O167" t="s">
        <v>2559</v>
      </c>
      <c r="P167" t="str">
        <f t="shared" si="51"/>
        <v>226</v>
      </c>
      <c r="Q167" t="str">
        <f t="shared" si="52"/>
        <v>Main St</v>
      </c>
      <c r="R167" t="s">
        <v>3066</v>
      </c>
      <c r="S167" t="str">
        <f t="shared" si="53"/>
        <v>Online</v>
      </c>
      <c r="T167" t="s">
        <v>3072</v>
      </c>
      <c r="U167" t="str">
        <f t="shared" si="54"/>
        <v>Returned</v>
      </c>
      <c r="V167" t="s">
        <v>3240</v>
      </c>
      <c r="W167" t="str">
        <f t="shared" si="55"/>
        <v>30155194</v>
      </c>
      <c r="X167">
        <v>7</v>
      </c>
      <c r="Y167" t="s">
        <v>4277</v>
      </c>
      <c r="Z167" t="str">
        <f t="shared" si="56"/>
        <v>WINTER15</v>
      </c>
      <c r="AA167" t="str">
        <f t="shared" si="57"/>
        <v>YES</v>
      </c>
      <c r="AB167" t="s">
        <v>4282</v>
      </c>
      <c r="AC167" t="str">
        <f t="shared" si="58"/>
        <v>Google</v>
      </c>
      <c r="AD167">
        <v>1000.58</v>
      </c>
      <c r="AE167" s="7">
        <v>1000.58</v>
      </c>
      <c r="AF167" s="7">
        <f t="shared" si="59"/>
        <v>1000.58</v>
      </c>
      <c r="AG167" t="str">
        <f>_xlfn.XLOOKUP(H167, 'Customer Data'!A167,'Customer Data'!B167)</f>
        <v>Customer_167</v>
      </c>
      <c r="AH167" t="str">
        <f>_xlfn.XLOOKUP(H167,'Customer Data'!A167,'Customer Data'!C167)</f>
        <v>Male</v>
      </c>
      <c r="AI167">
        <f>_xlfn.XLOOKUP(H167,'Customer Data'!A167,'Customer Data'!D167)</f>
        <v>47</v>
      </c>
      <c r="AJ167" t="str">
        <f>_xlfn.XLOOKUP(H167,'Customer Data'!A167,'Customer Data'!E167)</f>
        <v>Kano</v>
      </c>
      <c r="AK167" t="str">
        <f>VLOOKUP(K167,'Product Category'!A:B,2,FALSE)</f>
        <v>Electronics</v>
      </c>
      <c r="AL167">
        <f>VLOOKUP(Z167,Coupons!A:B,2,FALSE)</f>
        <v>0.15</v>
      </c>
      <c r="AM167" s="7">
        <f t="shared" si="60"/>
        <v>150.08699999999999</v>
      </c>
      <c r="AN167" s="7">
        <f t="shared" si="61"/>
        <v>350.20299999999997</v>
      </c>
      <c r="AO167" s="7">
        <f t="shared" si="62"/>
        <v>700.40599999999995</v>
      </c>
      <c r="AP167" s="7">
        <f t="shared" si="63"/>
        <v>850.49300000000005</v>
      </c>
      <c r="AQ167" s="7">
        <f t="shared" si="64"/>
        <v>150.0870000000001</v>
      </c>
      <c r="AR167" s="12">
        <f t="shared" si="65"/>
        <v>1.2142857142857144</v>
      </c>
    </row>
    <row r="168" spans="1:44" x14ac:dyDescent="0.35">
      <c r="A168" t="s">
        <v>180</v>
      </c>
      <c r="B168">
        <f t="shared" si="44"/>
        <v>200166</v>
      </c>
      <c r="C168" s="2">
        <v>45720</v>
      </c>
      <c r="D168" s="4">
        <v>45720</v>
      </c>
      <c r="E168">
        <f t="shared" si="45"/>
        <v>2025</v>
      </c>
      <c r="F168" s="4" t="str">
        <f t="shared" si="46"/>
        <v>March</v>
      </c>
      <c r="G168" s="4" t="str">
        <f t="shared" si="47"/>
        <v>Tuesday</v>
      </c>
      <c r="H168" t="s">
        <v>1380</v>
      </c>
      <c r="I168">
        <f t="shared" si="48"/>
        <v>28889</v>
      </c>
      <c r="J168" t="s">
        <v>2406</v>
      </c>
      <c r="K168" t="str">
        <f t="shared" si="50"/>
        <v>Chair</v>
      </c>
      <c r="L168">
        <v>3</v>
      </c>
      <c r="M168">
        <v>86.29</v>
      </c>
      <c r="N168" s="7">
        <f t="shared" si="49"/>
        <v>86.29</v>
      </c>
      <c r="O168" t="s">
        <v>2461</v>
      </c>
      <c r="P168" t="str">
        <f t="shared" si="51"/>
        <v>565</v>
      </c>
      <c r="Q168" t="str">
        <f t="shared" si="52"/>
        <v>Main St</v>
      </c>
      <c r="R168" t="s">
        <v>3069</v>
      </c>
      <c r="S168" t="str">
        <f t="shared" si="53"/>
        <v>Cash</v>
      </c>
      <c r="T168" t="s">
        <v>3073</v>
      </c>
      <c r="U168" t="str">
        <f t="shared" si="54"/>
        <v>Delivered</v>
      </c>
      <c r="V168" t="s">
        <v>3241</v>
      </c>
      <c r="W168" t="str">
        <f t="shared" si="55"/>
        <v>23791726</v>
      </c>
      <c r="X168">
        <v>6</v>
      </c>
      <c r="Y168" t="s">
        <v>4277</v>
      </c>
      <c r="Z168" t="str">
        <f t="shared" si="56"/>
        <v>WINTER15</v>
      </c>
      <c r="AA168" t="str">
        <f t="shared" si="57"/>
        <v>YES</v>
      </c>
      <c r="AB168" t="s">
        <v>4278</v>
      </c>
      <c r="AC168" t="str">
        <f t="shared" si="58"/>
        <v>Instagram</v>
      </c>
      <c r="AD168">
        <v>258.87</v>
      </c>
      <c r="AE168" s="7">
        <v>258.87</v>
      </c>
      <c r="AF168" s="7">
        <f t="shared" si="59"/>
        <v>258.87</v>
      </c>
      <c r="AG168" t="str">
        <f>_xlfn.XLOOKUP(H168, 'Customer Data'!A168,'Customer Data'!B168)</f>
        <v>Customer_168</v>
      </c>
      <c r="AH168" t="str">
        <f>_xlfn.XLOOKUP(H168,'Customer Data'!A168,'Customer Data'!C168)</f>
        <v>Male</v>
      </c>
      <c r="AI168">
        <f>_xlfn.XLOOKUP(H168,'Customer Data'!A168,'Customer Data'!D168)</f>
        <v>44</v>
      </c>
      <c r="AJ168" t="str">
        <f>_xlfn.XLOOKUP(H168,'Customer Data'!A168,'Customer Data'!E168)</f>
        <v>Port-Harcourt</v>
      </c>
      <c r="AK168" t="str">
        <f>VLOOKUP(K168,'Product Category'!A:B,2,FALSE)</f>
        <v>Furniture</v>
      </c>
      <c r="AL168">
        <f>VLOOKUP(Z168,Coupons!A:B,2,FALSE)</f>
        <v>0.15</v>
      </c>
      <c r="AM168" s="7">
        <f t="shared" si="60"/>
        <v>38.830500000000001</v>
      </c>
      <c r="AN168" s="7">
        <f t="shared" si="61"/>
        <v>60.402999999999999</v>
      </c>
      <c r="AO168" s="7">
        <f t="shared" si="62"/>
        <v>181.209</v>
      </c>
      <c r="AP168" s="7">
        <f t="shared" si="63"/>
        <v>220.0395</v>
      </c>
      <c r="AQ168" s="7">
        <f t="shared" si="64"/>
        <v>38.830500000000001</v>
      </c>
      <c r="AR168" s="12">
        <f t="shared" si="65"/>
        <v>1.2142857142857142</v>
      </c>
    </row>
    <row r="169" spans="1:44" x14ac:dyDescent="0.35">
      <c r="A169" t="s">
        <v>181</v>
      </c>
      <c r="B169">
        <f t="shared" si="44"/>
        <v>200167</v>
      </c>
      <c r="C169" s="2">
        <v>45073</v>
      </c>
      <c r="D169" s="4">
        <v>45073</v>
      </c>
      <c r="E169">
        <f t="shared" si="45"/>
        <v>2023</v>
      </c>
      <c r="F169" s="4" t="str">
        <f t="shared" si="46"/>
        <v>May</v>
      </c>
      <c r="G169" s="4" t="str">
        <f t="shared" si="47"/>
        <v>Saturday</v>
      </c>
      <c r="H169" t="s">
        <v>1381</v>
      </c>
      <c r="I169">
        <f t="shared" si="48"/>
        <v>88304</v>
      </c>
      <c r="J169" t="s">
        <v>2406</v>
      </c>
      <c r="K169" t="str">
        <f t="shared" si="50"/>
        <v>Chair</v>
      </c>
      <c r="L169">
        <v>2</v>
      </c>
      <c r="M169">
        <v>384.14</v>
      </c>
      <c r="N169" s="7">
        <f t="shared" si="49"/>
        <v>384.14</v>
      </c>
      <c r="O169" t="s">
        <v>2560</v>
      </c>
      <c r="P169" t="str">
        <f t="shared" si="51"/>
        <v>219</v>
      </c>
      <c r="Q169" t="str">
        <f t="shared" si="52"/>
        <v>Main St</v>
      </c>
      <c r="R169" t="s">
        <v>3066</v>
      </c>
      <c r="S169" t="str">
        <f t="shared" si="53"/>
        <v>Online</v>
      </c>
      <c r="T169" t="s">
        <v>3072</v>
      </c>
      <c r="U169" t="str">
        <f t="shared" si="54"/>
        <v>Returned</v>
      </c>
      <c r="V169" t="s">
        <v>3242</v>
      </c>
      <c r="W169" t="str">
        <f t="shared" si="55"/>
        <v>44268941</v>
      </c>
      <c r="X169">
        <v>2</v>
      </c>
      <c r="Y169" t="s">
        <v>4277</v>
      </c>
      <c r="Z169" t="str">
        <f t="shared" si="56"/>
        <v>WINTER15</v>
      </c>
      <c r="AA169" t="str">
        <f t="shared" si="57"/>
        <v>YES</v>
      </c>
      <c r="AB169" t="s">
        <v>4280</v>
      </c>
      <c r="AC169" t="str">
        <f t="shared" si="58"/>
        <v>Email</v>
      </c>
      <c r="AD169">
        <v>768.28</v>
      </c>
      <c r="AE169" s="7">
        <v>768.28</v>
      </c>
      <c r="AF169" s="7">
        <f t="shared" si="59"/>
        <v>768.28</v>
      </c>
      <c r="AG169" t="str">
        <f>_xlfn.XLOOKUP(H169, 'Customer Data'!A169,'Customer Data'!B169)</f>
        <v>Customer_169</v>
      </c>
      <c r="AH169" t="str">
        <f>_xlfn.XLOOKUP(H169,'Customer Data'!A169,'Customer Data'!C169)</f>
        <v>Female</v>
      </c>
      <c r="AI169">
        <f>_xlfn.XLOOKUP(H169,'Customer Data'!A169,'Customer Data'!D169)</f>
        <v>45</v>
      </c>
      <c r="AJ169" t="str">
        <f>_xlfn.XLOOKUP(H169,'Customer Data'!A169,'Customer Data'!E169)</f>
        <v>Owerri</v>
      </c>
      <c r="AK169" t="str">
        <f>VLOOKUP(K169,'Product Category'!A:B,2,FALSE)</f>
        <v>Furniture</v>
      </c>
      <c r="AL169">
        <f>VLOOKUP(Z169,Coupons!A:B,2,FALSE)</f>
        <v>0.15</v>
      </c>
      <c r="AM169" s="7">
        <f t="shared" si="60"/>
        <v>115.24199999999999</v>
      </c>
      <c r="AN169" s="7">
        <f t="shared" si="61"/>
        <v>268.89799999999997</v>
      </c>
      <c r="AO169" s="7">
        <f t="shared" si="62"/>
        <v>537.79599999999994</v>
      </c>
      <c r="AP169" s="7">
        <f t="shared" si="63"/>
        <v>653.03800000000001</v>
      </c>
      <c r="AQ169" s="7">
        <f t="shared" si="64"/>
        <v>115.24200000000008</v>
      </c>
      <c r="AR169" s="12">
        <f t="shared" si="65"/>
        <v>1.2142857142857144</v>
      </c>
    </row>
    <row r="170" spans="1:44" x14ac:dyDescent="0.35">
      <c r="A170" t="s">
        <v>182</v>
      </c>
      <c r="B170">
        <f t="shared" si="44"/>
        <v>200168</v>
      </c>
      <c r="C170" s="2">
        <v>45661</v>
      </c>
      <c r="D170" s="4">
        <v>45661</v>
      </c>
      <c r="E170">
        <f t="shared" si="45"/>
        <v>2025</v>
      </c>
      <c r="F170" s="4" t="str">
        <f t="shared" si="46"/>
        <v>January</v>
      </c>
      <c r="G170" s="4" t="str">
        <f t="shared" si="47"/>
        <v>Saturday</v>
      </c>
      <c r="H170" t="s">
        <v>1382</v>
      </c>
      <c r="I170">
        <f t="shared" si="48"/>
        <v>49517</v>
      </c>
      <c r="J170" t="s">
        <v>2407</v>
      </c>
      <c r="K170" t="str">
        <f t="shared" si="50"/>
        <v>Printer</v>
      </c>
      <c r="L170">
        <v>1</v>
      </c>
      <c r="M170">
        <v>594.96</v>
      </c>
      <c r="N170" s="7">
        <f t="shared" si="49"/>
        <v>594.96</v>
      </c>
      <c r="O170" t="s">
        <v>2561</v>
      </c>
      <c r="P170" t="str">
        <f t="shared" si="51"/>
        <v>878</v>
      </c>
      <c r="Q170" t="str">
        <f t="shared" si="52"/>
        <v>Main St</v>
      </c>
      <c r="R170" t="s">
        <v>3069</v>
      </c>
      <c r="S170" t="str">
        <f t="shared" si="53"/>
        <v>Cash</v>
      </c>
      <c r="T170" t="s">
        <v>3072</v>
      </c>
      <c r="U170" t="str">
        <f t="shared" si="54"/>
        <v>Returned</v>
      </c>
      <c r="V170" t="s">
        <v>3243</v>
      </c>
      <c r="W170" t="str">
        <f t="shared" si="55"/>
        <v>78551375</v>
      </c>
      <c r="X170">
        <v>6</v>
      </c>
      <c r="Z170" t="str">
        <f t="shared" si="56"/>
        <v>NO COUPON</v>
      </c>
      <c r="AA170" t="str">
        <f t="shared" si="57"/>
        <v>NO</v>
      </c>
      <c r="AB170" t="s">
        <v>4281</v>
      </c>
      <c r="AC170" t="str">
        <f t="shared" si="58"/>
        <v>Facebook</v>
      </c>
      <c r="AD170">
        <v>594.96</v>
      </c>
      <c r="AE170" s="7">
        <v>594.96</v>
      </c>
      <c r="AF170" s="7">
        <f t="shared" si="59"/>
        <v>594.96</v>
      </c>
      <c r="AG170" t="str">
        <f>_xlfn.XLOOKUP(H170, 'Customer Data'!A170,'Customer Data'!B170)</f>
        <v>Customer_170</v>
      </c>
      <c r="AH170" t="str">
        <f>_xlfn.XLOOKUP(H170,'Customer Data'!A170,'Customer Data'!C170)</f>
        <v>Male</v>
      </c>
      <c r="AI170">
        <f>_xlfn.XLOOKUP(H170,'Customer Data'!A170,'Customer Data'!D170)</f>
        <v>20</v>
      </c>
      <c r="AJ170" t="str">
        <f>_xlfn.XLOOKUP(H170,'Customer Data'!A170,'Customer Data'!E170)</f>
        <v>Port-Harcourt</v>
      </c>
      <c r="AK170" t="str">
        <f>VLOOKUP(K170,'Product Category'!A:B,2,FALSE)</f>
        <v>Electronics</v>
      </c>
      <c r="AL170">
        <f>VLOOKUP(Z170,Coupons!A:B,2,FALSE)</f>
        <v>0</v>
      </c>
      <c r="AM170" s="7">
        <f t="shared" si="60"/>
        <v>0</v>
      </c>
      <c r="AN170" s="7">
        <f t="shared" si="61"/>
        <v>416.47199999999998</v>
      </c>
      <c r="AO170" s="7">
        <f t="shared" si="62"/>
        <v>416.47199999999998</v>
      </c>
      <c r="AP170" s="7">
        <f t="shared" si="63"/>
        <v>594.96</v>
      </c>
      <c r="AQ170" s="7">
        <f t="shared" si="64"/>
        <v>178.48800000000006</v>
      </c>
      <c r="AR170" s="12">
        <f t="shared" si="65"/>
        <v>1.4285714285714288</v>
      </c>
    </row>
    <row r="171" spans="1:44" x14ac:dyDescent="0.35">
      <c r="A171" t="s">
        <v>183</v>
      </c>
      <c r="B171">
        <f t="shared" si="44"/>
        <v>200169</v>
      </c>
      <c r="C171" s="2">
        <v>45389</v>
      </c>
      <c r="D171" s="4">
        <v>45389</v>
      </c>
      <c r="E171">
        <f t="shared" si="45"/>
        <v>2024</v>
      </c>
      <c r="F171" s="4" t="str">
        <f t="shared" si="46"/>
        <v>April</v>
      </c>
      <c r="G171" s="4" t="str">
        <f t="shared" si="47"/>
        <v>Sunday</v>
      </c>
      <c r="H171" t="s">
        <v>1383</v>
      </c>
      <c r="I171">
        <f t="shared" si="48"/>
        <v>35785</v>
      </c>
      <c r="J171" t="s">
        <v>2407</v>
      </c>
      <c r="K171" t="str">
        <f t="shared" si="50"/>
        <v>Printer</v>
      </c>
      <c r="L171">
        <v>1</v>
      </c>
      <c r="M171">
        <v>427.82</v>
      </c>
      <c r="N171" s="7">
        <f t="shared" si="49"/>
        <v>427.82</v>
      </c>
      <c r="O171" t="s">
        <v>2562</v>
      </c>
      <c r="P171" t="str">
        <f t="shared" si="51"/>
        <v>732</v>
      </c>
      <c r="Q171" t="str">
        <f t="shared" si="52"/>
        <v>Main St</v>
      </c>
      <c r="R171" t="s">
        <v>3066</v>
      </c>
      <c r="S171" t="str">
        <f t="shared" si="53"/>
        <v>Online</v>
      </c>
      <c r="T171" t="s">
        <v>3073</v>
      </c>
      <c r="U171" t="str">
        <f t="shared" si="54"/>
        <v>Delivered</v>
      </c>
      <c r="V171" t="s">
        <v>3244</v>
      </c>
      <c r="W171" t="str">
        <f t="shared" si="55"/>
        <v>78923089</v>
      </c>
      <c r="X171">
        <v>2</v>
      </c>
      <c r="Y171" t="s">
        <v>4277</v>
      </c>
      <c r="Z171" t="str">
        <f t="shared" si="56"/>
        <v>WINTER15</v>
      </c>
      <c r="AA171" t="str">
        <f t="shared" si="57"/>
        <v>YES</v>
      </c>
      <c r="AB171" t="s">
        <v>4280</v>
      </c>
      <c r="AC171" t="str">
        <f t="shared" si="58"/>
        <v>Email</v>
      </c>
      <c r="AD171">
        <v>427.82</v>
      </c>
      <c r="AE171" s="7">
        <v>427.82</v>
      </c>
      <c r="AF171" s="7">
        <f t="shared" si="59"/>
        <v>427.82</v>
      </c>
      <c r="AG171" t="str">
        <f>_xlfn.XLOOKUP(H171, 'Customer Data'!A171,'Customer Data'!B171)</f>
        <v>Customer_171</v>
      </c>
      <c r="AH171" t="str">
        <f>_xlfn.XLOOKUP(H171,'Customer Data'!A171,'Customer Data'!C171)</f>
        <v>Male</v>
      </c>
      <c r="AI171">
        <f>_xlfn.XLOOKUP(H171,'Customer Data'!A171,'Customer Data'!D171)</f>
        <v>18</v>
      </c>
      <c r="AJ171" t="str">
        <f>_xlfn.XLOOKUP(H171,'Customer Data'!A171,'Customer Data'!E171)</f>
        <v>Abuja</v>
      </c>
      <c r="AK171" t="str">
        <f>VLOOKUP(K171,'Product Category'!A:B,2,FALSE)</f>
        <v>Electronics</v>
      </c>
      <c r="AL171">
        <f>VLOOKUP(Z171,Coupons!A:B,2,FALSE)</f>
        <v>0.15</v>
      </c>
      <c r="AM171" s="7">
        <f t="shared" si="60"/>
        <v>64.173000000000002</v>
      </c>
      <c r="AN171" s="7">
        <f t="shared" si="61"/>
        <v>299.47399999999999</v>
      </c>
      <c r="AO171" s="7">
        <f t="shared" si="62"/>
        <v>299.47399999999999</v>
      </c>
      <c r="AP171" s="7">
        <f t="shared" si="63"/>
        <v>363.64699999999999</v>
      </c>
      <c r="AQ171" s="7">
        <f t="shared" si="64"/>
        <v>64.173000000000002</v>
      </c>
      <c r="AR171" s="12">
        <f t="shared" si="65"/>
        <v>1.2142857142857142</v>
      </c>
    </row>
    <row r="172" spans="1:44" x14ac:dyDescent="0.35">
      <c r="A172" t="s">
        <v>184</v>
      </c>
      <c r="B172">
        <f t="shared" si="44"/>
        <v>200170</v>
      </c>
      <c r="C172" s="2">
        <v>45751</v>
      </c>
      <c r="D172" s="4">
        <v>45751</v>
      </c>
      <c r="E172">
        <f t="shared" si="45"/>
        <v>2025</v>
      </c>
      <c r="F172" s="4" t="str">
        <f t="shared" si="46"/>
        <v>April</v>
      </c>
      <c r="G172" s="4" t="str">
        <f t="shared" si="47"/>
        <v>Friday</v>
      </c>
      <c r="H172" t="s">
        <v>1384</v>
      </c>
      <c r="I172">
        <f t="shared" si="48"/>
        <v>80223</v>
      </c>
      <c r="J172" t="s">
        <v>2409</v>
      </c>
      <c r="K172" t="str">
        <f t="shared" si="50"/>
        <v>Desk</v>
      </c>
      <c r="L172">
        <v>4</v>
      </c>
      <c r="M172">
        <v>662.94</v>
      </c>
      <c r="N172" s="7">
        <f t="shared" si="49"/>
        <v>662.94</v>
      </c>
      <c r="O172" t="s">
        <v>2563</v>
      </c>
      <c r="P172" t="str">
        <f t="shared" si="51"/>
        <v>535</v>
      </c>
      <c r="Q172" t="str">
        <f t="shared" si="52"/>
        <v>Main St</v>
      </c>
      <c r="R172" t="s">
        <v>3069</v>
      </c>
      <c r="S172" t="str">
        <f t="shared" si="53"/>
        <v>Cash</v>
      </c>
      <c r="T172" t="s">
        <v>3071</v>
      </c>
      <c r="U172" t="str">
        <f t="shared" si="54"/>
        <v>Cancelled</v>
      </c>
      <c r="V172" t="s">
        <v>3245</v>
      </c>
      <c r="W172" t="str">
        <f t="shared" si="55"/>
        <v>68632951</v>
      </c>
      <c r="X172">
        <v>8</v>
      </c>
      <c r="Y172" t="s">
        <v>4275</v>
      </c>
      <c r="Z172" t="str">
        <f t="shared" si="56"/>
        <v>SAVE10</v>
      </c>
      <c r="AA172" t="str">
        <f t="shared" si="57"/>
        <v>YES</v>
      </c>
      <c r="AB172" t="s">
        <v>4278</v>
      </c>
      <c r="AC172" t="str">
        <f t="shared" si="58"/>
        <v>Instagram</v>
      </c>
      <c r="AD172">
        <v>2651.76</v>
      </c>
      <c r="AE172" s="7">
        <v>2651.76</v>
      </c>
      <c r="AF172" s="7">
        <f t="shared" si="59"/>
        <v>2651.76</v>
      </c>
      <c r="AG172" t="str">
        <f>_xlfn.XLOOKUP(H172, 'Customer Data'!A172,'Customer Data'!B172)</f>
        <v>Customer_172</v>
      </c>
      <c r="AH172" t="str">
        <f>_xlfn.XLOOKUP(H172,'Customer Data'!A172,'Customer Data'!C172)</f>
        <v>Male</v>
      </c>
      <c r="AI172">
        <f>_xlfn.XLOOKUP(H172,'Customer Data'!A172,'Customer Data'!D172)</f>
        <v>58</v>
      </c>
      <c r="AJ172" t="str">
        <f>_xlfn.XLOOKUP(H172,'Customer Data'!A172,'Customer Data'!E172)</f>
        <v>Lagos</v>
      </c>
      <c r="AK172" t="str">
        <f>VLOOKUP(K172,'Product Category'!A:B,2,FALSE)</f>
        <v>Furniture</v>
      </c>
      <c r="AL172">
        <f>VLOOKUP(Z172,Coupons!A:B,2,FALSE)</f>
        <v>0.1</v>
      </c>
      <c r="AM172" s="7">
        <f t="shared" si="60"/>
        <v>265.17600000000004</v>
      </c>
      <c r="AN172" s="7">
        <f t="shared" si="61"/>
        <v>464.05799999999999</v>
      </c>
      <c r="AO172" s="7">
        <f t="shared" si="62"/>
        <v>1856.232</v>
      </c>
      <c r="AP172" s="7">
        <f t="shared" si="63"/>
        <v>2386.5840000000003</v>
      </c>
      <c r="AQ172" s="7">
        <f t="shared" si="64"/>
        <v>530.35200000000032</v>
      </c>
      <c r="AR172" s="12">
        <f t="shared" si="65"/>
        <v>1.2857142857142858</v>
      </c>
    </row>
    <row r="173" spans="1:44" x14ac:dyDescent="0.35">
      <c r="A173" t="s">
        <v>185</v>
      </c>
      <c r="B173">
        <f t="shared" si="44"/>
        <v>200171</v>
      </c>
      <c r="C173" s="2">
        <v>45153</v>
      </c>
      <c r="D173" s="4">
        <v>45153</v>
      </c>
      <c r="E173">
        <f t="shared" si="45"/>
        <v>2023</v>
      </c>
      <c r="F173" s="4" t="str">
        <f t="shared" si="46"/>
        <v>August</v>
      </c>
      <c r="G173" s="4" t="str">
        <f t="shared" si="47"/>
        <v>Tuesday</v>
      </c>
      <c r="H173" t="s">
        <v>1385</v>
      </c>
      <c r="I173">
        <f t="shared" si="48"/>
        <v>20448</v>
      </c>
      <c r="J173" t="s">
        <v>2405</v>
      </c>
      <c r="K173" t="str">
        <f t="shared" si="50"/>
        <v>Tablet</v>
      </c>
      <c r="L173">
        <v>2</v>
      </c>
      <c r="M173">
        <v>148.22</v>
      </c>
      <c r="N173" s="7">
        <f t="shared" si="49"/>
        <v>148.22</v>
      </c>
      <c r="O173" t="s">
        <v>2564</v>
      </c>
      <c r="P173" t="str">
        <f t="shared" si="51"/>
        <v>336</v>
      </c>
      <c r="Q173" t="str">
        <f t="shared" si="52"/>
        <v>Main St</v>
      </c>
      <c r="R173" t="s">
        <v>3067</v>
      </c>
      <c r="S173" t="str">
        <f t="shared" si="53"/>
        <v>Credit Card</v>
      </c>
      <c r="T173" t="s">
        <v>3073</v>
      </c>
      <c r="U173" t="str">
        <f t="shared" si="54"/>
        <v>Delivered</v>
      </c>
      <c r="V173" t="s">
        <v>3246</v>
      </c>
      <c r="W173" t="str">
        <f t="shared" si="55"/>
        <v>67379895</v>
      </c>
      <c r="X173">
        <v>7</v>
      </c>
      <c r="Y173" t="s">
        <v>4277</v>
      </c>
      <c r="Z173" t="str">
        <f t="shared" si="56"/>
        <v>WINTER15</v>
      </c>
      <c r="AA173" t="str">
        <f t="shared" si="57"/>
        <v>YES</v>
      </c>
      <c r="AB173" t="s">
        <v>4278</v>
      </c>
      <c r="AC173" t="str">
        <f t="shared" si="58"/>
        <v>Instagram</v>
      </c>
      <c r="AD173">
        <v>296.44</v>
      </c>
      <c r="AE173" s="7">
        <v>296.44</v>
      </c>
      <c r="AF173" s="7">
        <f t="shared" si="59"/>
        <v>296.44</v>
      </c>
      <c r="AG173" t="str">
        <f>_xlfn.XLOOKUP(H173, 'Customer Data'!A173,'Customer Data'!B173)</f>
        <v>Customer_173</v>
      </c>
      <c r="AH173" t="str">
        <f>_xlfn.XLOOKUP(H173,'Customer Data'!A173,'Customer Data'!C173)</f>
        <v>Female</v>
      </c>
      <c r="AI173">
        <f>_xlfn.XLOOKUP(H173,'Customer Data'!A173,'Customer Data'!D173)</f>
        <v>34</v>
      </c>
      <c r="AJ173" t="str">
        <f>_xlfn.XLOOKUP(H173,'Customer Data'!A173,'Customer Data'!E173)</f>
        <v>Abuja</v>
      </c>
      <c r="AK173" t="str">
        <f>VLOOKUP(K173,'Product Category'!A:B,2,FALSE)</f>
        <v>Electronics</v>
      </c>
      <c r="AL173">
        <f>VLOOKUP(Z173,Coupons!A:B,2,FALSE)</f>
        <v>0.15</v>
      </c>
      <c r="AM173" s="7">
        <f t="shared" si="60"/>
        <v>44.466000000000001</v>
      </c>
      <c r="AN173" s="7">
        <f t="shared" si="61"/>
        <v>103.75399999999999</v>
      </c>
      <c r="AO173" s="7">
        <f t="shared" si="62"/>
        <v>207.50799999999998</v>
      </c>
      <c r="AP173" s="7">
        <f t="shared" si="63"/>
        <v>251.97399999999999</v>
      </c>
      <c r="AQ173" s="7">
        <f t="shared" si="64"/>
        <v>44.466000000000008</v>
      </c>
      <c r="AR173" s="12">
        <f t="shared" si="65"/>
        <v>1.2142857142857144</v>
      </c>
    </row>
    <row r="174" spans="1:44" x14ac:dyDescent="0.35">
      <c r="A174" t="s">
        <v>186</v>
      </c>
      <c r="B174">
        <f t="shared" si="44"/>
        <v>200172</v>
      </c>
      <c r="C174" s="2">
        <v>45753</v>
      </c>
      <c r="D174" s="4">
        <v>45753</v>
      </c>
      <c r="E174">
        <f t="shared" si="45"/>
        <v>2025</v>
      </c>
      <c r="F174" s="4" t="str">
        <f t="shared" si="46"/>
        <v>April</v>
      </c>
      <c r="G174" s="4" t="str">
        <f t="shared" si="47"/>
        <v>Sunday</v>
      </c>
      <c r="H174" t="s">
        <v>1386</v>
      </c>
      <c r="I174">
        <f t="shared" si="48"/>
        <v>34134</v>
      </c>
      <c r="J174" t="s">
        <v>2407</v>
      </c>
      <c r="K174" t="str">
        <f t="shared" si="50"/>
        <v>Printer</v>
      </c>
      <c r="L174">
        <v>1</v>
      </c>
      <c r="M174">
        <v>254.12</v>
      </c>
      <c r="N174" s="7">
        <f t="shared" si="49"/>
        <v>254.12</v>
      </c>
      <c r="O174" t="s">
        <v>2529</v>
      </c>
      <c r="P174" t="str">
        <f t="shared" si="51"/>
        <v>365</v>
      </c>
      <c r="Q174" t="str">
        <f t="shared" si="52"/>
        <v>Main St</v>
      </c>
      <c r="R174" t="s">
        <v>3066</v>
      </c>
      <c r="S174" t="str">
        <f t="shared" si="53"/>
        <v>Online</v>
      </c>
      <c r="T174" t="s">
        <v>3073</v>
      </c>
      <c r="U174" t="str">
        <f t="shared" si="54"/>
        <v>Delivered</v>
      </c>
      <c r="V174" t="s">
        <v>3247</v>
      </c>
      <c r="W174" t="str">
        <f t="shared" si="55"/>
        <v>43074303</v>
      </c>
      <c r="X174">
        <v>1</v>
      </c>
      <c r="Y174" t="s">
        <v>4277</v>
      </c>
      <c r="Z174" t="str">
        <f t="shared" si="56"/>
        <v>WINTER15</v>
      </c>
      <c r="AA174" t="str">
        <f t="shared" si="57"/>
        <v>YES</v>
      </c>
      <c r="AB174" t="s">
        <v>4280</v>
      </c>
      <c r="AC174" t="str">
        <f t="shared" si="58"/>
        <v>Email</v>
      </c>
      <c r="AD174">
        <v>254.12</v>
      </c>
      <c r="AE174" s="7">
        <v>254.12</v>
      </c>
      <c r="AF174" s="7">
        <f t="shared" si="59"/>
        <v>254.12</v>
      </c>
      <c r="AG174" t="str">
        <f>_xlfn.XLOOKUP(H174, 'Customer Data'!A174,'Customer Data'!B174)</f>
        <v>Customer_174</v>
      </c>
      <c r="AH174" t="str">
        <f>_xlfn.XLOOKUP(H174,'Customer Data'!A174,'Customer Data'!C174)</f>
        <v>Male</v>
      </c>
      <c r="AI174">
        <f>_xlfn.XLOOKUP(H174,'Customer Data'!A174,'Customer Data'!D174)</f>
        <v>24</v>
      </c>
      <c r="AJ174" t="str">
        <f>_xlfn.XLOOKUP(H174,'Customer Data'!A174,'Customer Data'!E174)</f>
        <v>Lagos</v>
      </c>
      <c r="AK174" t="str">
        <f>VLOOKUP(K174,'Product Category'!A:B,2,FALSE)</f>
        <v>Electronics</v>
      </c>
      <c r="AL174">
        <f>VLOOKUP(Z174,Coupons!A:B,2,FALSE)</f>
        <v>0.15</v>
      </c>
      <c r="AM174" s="7">
        <f t="shared" si="60"/>
        <v>38.118000000000002</v>
      </c>
      <c r="AN174" s="7">
        <f t="shared" si="61"/>
        <v>177.88399999999999</v>
      </c>
      <c r="AO174" s="7">
        <f t="shared" si="62"/>
        <v>177.88399999999999</v>
      </c>
      <c r="AP174" s="7">
        <f t="shared" si="63"/>
        <v>216.00200000000001</v>
      </c>
      <c r="AQ174" s="7">
        <f t="shared" si="64"/>
        <v>38.118000000000023</v>
      </c>
      <c r="AR174" s="12">
        <f t="shared" si="65"/>
        <v>1.2142857142857144</v>
      </c>
    </row>
    <row r="175" spans="1:44" x14ac:dyDescent="0.35">
      <c r="A175" t="s">
        <v>187</v>
      </c>
      <c r="B175">
        <f t="shared" si="44"/>
        <v>200173</v>
      </c>
      <c r="C175" s="2">
        <v>45375</v>
      </c>
      <c r="D175" s="4">
        <v>45375</v>
      </c>
      <c r="E175">
        <f t="shared" si="45"/>
        <v>2024</v>
      </c>
      <c r="F175" s="4" t="str">
        <f t="shared" si="46"/>
        <v>March</v>
      </c>
      <c r="G175" s="4" t="str">
        <f t="shared" si="47"/>
        <v>Sunday</v>
      </c>
      <c r="H175" t="s">
        <v>1387</v>
      </c>
      <c r="I175">
        <f t="shared" si="48"/>
        <v>95901</v>
      </c>
      <c r="J175" t="s">
        <v>2404</v>
      </c>
      <c r="K175" t="str">
        <f t="shared" si="50"/>
        <v>Phone</v>
      </c>
      <c r="L175">
        <v>3</v>
      </c>
      <c r="M175">
        <v>664.46</v>
      </c>
      <c r="N175" s="7">
        <f t="shared" si="49"/>
        <v>664.46</v>
      </c>
      <c r="O175" t="s">
        <v>2565</v>
      </c>
      <c r="P175" t="str">
        <f t="shared" si="51"/>
        <v>806</v>
      </c>
      <c r="Q175" t="str">
        <f t="shared" si="52"/>
        <v>Main St</v>
      </c>
      <c r="R175" t="s">
        <v>3066</v>
      </c>
      <c r="S175" t="str">
        <f t="shared" si="53"/>
        <v>Online</v>
      </c>
      <c r="T175" t="s">
        <v>3073</v>
      </c>
      <c r="U175" t="str">
        <f t="shared" si="54"/>
        <v>Delivered</v>
      </c>
      <c r="V175" t="s">
        <v>3248</v>
      </c>
      <c r="W175" t="str">
        <f t="shared" si="55"/>
        <v>56989066</v>
      </c>
      <c r="X175">
        <v>4</v>
      </c>
      <c r="Y175" t="s">
        <v>4276</v>
      </c>
      <c r="Z175" t="str">
        <f t="shared" si="56"/>
        <v>FREESHIP</v>
      </c>
      <c r="AA175" t="str">
        <f t="shared" si="57"/>
        <v>YES</v>
      </c>
      <c r="AB175" t="s">
        <v>4282</v>
      </c>
      <c r="AC175" t="str">
        <f t="shared" si="58"/>
        <v>Google</v>
      </c>
      <c r="AD175">
        <v>1993.38</v>
      </c>
      <c r="AE175" s="7">
        <v>1993.38</v>
      </c>
      <c r="AF175" s="7">
        <f t="shared" si="59"/>
        <v>1993.38</v>
      </c>
      <c r="AG175" t="str">
        <f>_xlfn.XLOOKUP(H175, 'Customer Data'!A175,'Customer Data'!B175)</f>
        <v>Customer_175</v>
      </c>
      <c r="AH175" t="str">
        <f>_xlfn.XLOOKUP(H175,'Customer Data'!A175,'Customer Data'!C175)</f>
        <v>Female</v>
      </c>
      <c r="AI175">
        <f>_xlfn.XLOOKUP(H175,'Customer Data'!A175,'Customer Data'!D175)</f>
        <v>48</v>
      </c>
      <c r="AJ175" t="str">
        <f>_xlfn.XLOOKUP(H175,'Customer Data'!A175,'Customer Data'!E175)</f>
        <v>Enugu</v>
      </c>
      <c r="AK175" t="str">
        <f>VLOOKUP(K175,'Product Category'!A:B,2,FALSE)</f>
        <v>Electronics</v>
      </c>
      <c r="AL175">
        <f>VLOOKUP(Z175,Coupons!A:B,2,FALSE)</f>
        <v>0</v>
      </c>
      <c r="AM175" s="7">
        <f t="shared" si="60"/>
        <v>0</v>
      </c>
      <c r="AN175" s="7">
        <f t="shared" si="61"/>
        <v>465.12200000000001</v>
      </c>
      <c r="AO175" s="7">
        <f t="shared" si="62"/>
        <v>1395.366</v>
      </c>
      <c r="AP175" s="7">
        <f t="shared" si="63"/>
        <v>1993.38</v>
      </c>
      <c r="AQ175" s="7">
        <f t="shared" si="64"/>
        <v>598.01400000000012</v>
      </c>
      <c r="AR175" s="12">
        <f t="shared" si="65"/>
        <v>1.4285714285714286</v>
      </c>
    </row>
    <row r="176" spans="1:44" x14ac:dyDescent="0.35">
      <c r="A176" t="s">
        <v>188</v>
      </c>
      <c r="B176">
        <f t="shared" si="44"/>
        <v>200174</v>
      </c>
      <c r="C176" s="2">
        <v>45398</v>
      </c>
      <c r="D176" s="4">
        <v>45398</v>
      </c>
      <c r="E176">
        <f t="shared" si="45"/>
        <v>2024</v>
      </c>
      <c r="F176" s="4" t="str">
        <f t="shared" si="46"/>
        <v>April</v>
      </c>
      <c r="G176" s="4" t="str">
        <f t="shared" si="47"/>
        <v>Tuesday</v>
      </c>
      <c r="H176" t="s">
        <v>1388</v>
      </c>
      <c r="I176">
        <f t="shared" si="48"/>
        <v>51145</v>
      </c>
      <c r="J176" t="s">
        <v>2407</v>
      </c>
      <c r="K176" t="str">
        <f t="shared" si="50"/>
        <v>Printer</v>
      </c>
      <c r="L176">
        <v>4</v>
      </c>
      <c r="M176">
        <v>600.80999999999995</v>
      </c>
      <c r="N176" s="7">
        <f t="shared" si="49"/>
        <v>600.80999999999995</v>
      </c>
      <c r="O176" t="s">
        <v>2566</v>
      </c>
      <c r="P176" t="str">
        <f t="shared" si="51"/>
        <v>790</v>
      </c>
      <c r="Q176" t="str">
        <f t="shared" si="52"/>
        <v>Main St</v>
      </c>
      <c r="R176" t="s">
        <v>3065</v>
      </c>
      <c r="S176" t="str">
        <f t="shared" si="53"/>
        <v>Debit Card</v>
      </c>
      <c r="T176" t="s">
        <v>3073</v>
      </c>
      <c r="U176" t="str">
        <f t="shared" si="54"/>
        <v>Delivered</v>
      </c>
      <c r="V176" t="s">
        <v>3249</v>
      </c>
      <c r="W176" t="str">
        <f t="shared" si="55"/>
        <v>59154274</v>
      </c>
      <c r="X176">
        <v>9</v>
      </c>
      <c r="Y176" t="s">
        <v>4275</v>
      </c>
      <c r="Z176" t="str">
        <f t="shared" si="56"/>
        <v>SAVE10</v>
      </c>
      <c r="AA176" t="str">
        <f t="shared" si="57"/>
        <v>YES</v>
      </c>
      <c r="AB176" t="s">
        <v>4280</v>
      </c>
      <c r="AC176" t="str">
        <f t="shared" si="58"/>
        <v>Email</v>
      </c>
      <c r="AD176">
        <v>2403.2399999999998</v>
      </c>
      <c r="AE176" s="7">
        <v>2403.2399999999998</v>
      </c>
      <c r="AF176" s="7">
        <f t="shared" si="59"/>
        <v>2403.2399999999998</v>
      </c>
      <c r="AG176" t="str">
        <f>_xlfn.XLOOKUP(H176, 'Customer Data'!A176,'Customer Data'!B176)</f>
        <v>Customer_176</v>
      </c>
      <c r="AH176" t="str">
        <f>_xlfn.XLOOKUP(H176,'Customer Data'!A176,'Customer Data'!C176)</f>
        <v>Male</v>
      </c>
      <c r="AI176">
        <f>_xlfn.XLOOKUP(H176,'Customer Data'!A176,'Customer Data'!D176)</f>
        <v>46</v>
      </c>
      <c r="AJ176" t="str">
        <f>_xlfn.XLOOKUP(H176,'Customer Data'!A176,'Customer Data'!E176)</f>
        <v>Enugu</v>
      </c>
      <c r="AK176" t="str">
        <f>VLOOKUP(K176,'Product Category'!A:B,2,FALSE)</f>
        <v>Electronics</v>
      </c>
      <c r="AL176">
        <f>VLOOKUP(Z176,Coupons!A:B,2,FALSE)</f>
        <v>0.1</v>
      </c>
      <c r="AM176" s="7">
        <f t="shared" si="60"/>
        <v>240.32399999999998</v>
      </c>
      <c r="AN176" s="7">
        <f t="shared" si="61"/>
        <v>420.56699999999995</v>
      </c>
      <c r="AO176" s="7">
        <f t="shared" si="62"/>
        <v>1682.2679999999998</v>
      </c>
      <c r="AP176" s="7">
        <f t="shared" si="63"/>
        <v>2162.9159999999997</v>
      </c>
      <c r="AQ176" s="7">
        <f t="shared" si="64"/>
        <v>480.64799999999991</v>
      </c>
      <c r="AR176" s="12">
        <f t="shared" si="65"/>
        <v>1.2857142857142856</v>
      </c>
    </row>
    <row r="177" spans="1:44" x14ac:dyDescent="0.35">
      <c r="A177" t="s">
        <v>189</v>
      </c>
      <c r="B177">
        <f t="shared" si="44"/>
        <v>200175</v>
      </c>
      <c r="C177" s="2">
        <v>45696</v>
      </c>
      <c r="D177" s="4">
        <v>45696</v>
      </c>
      <c r="E177">
        <f t="shared" si="45"/>
        <v>2025</v>
      </c>
      <c r="F177" s="4" t="str">
        <f t="shared" si="46"/>
        <v>February</v>
      </c>
      <c r="G177" s="4" t="str">
        <f t="shared" si="47"/>
        <v>Saturday</v>
      </c>
      <c r="H177" t="s">
        <v>1389</v>
      </c>
      <c r="I177">
        <f t="shared" si="48"/>
        <v>78170</v>
      </c>
      <c r="J177" t="s">
        <v>2406</v>
      </c>
      <c r="K177" t="str">
        <f t="shared" si="50"/>
        <v>Chair</v>
      </c>
      <c r="L177">
        <v>5</v>
      </c>
      <c r="M177">
        <v>68.34</v>
      </c>
      <c r="N177" s="7">
        <f t="shared" si="49"/>
        <v>68.34</v>
      </c>
      <c r="O177" t="s">
        <v>2567</v>
      </c>
      <c r="P177" t="str">
        <f t="shared" si="51"/>
        <v>332</v>
      </c>
      <c r="Q177" t="str">
        <f t="shared" si="52"/>
        <v>Main St</v>
      </c>
      <c r="R177" t="s">
        <v>3065</v>
      </c>
      <c r="S177" t="str">
        <f t="shared" si="53"/>
        <v>Debit Card</v>
      </c>
      <c r="T177" t="s">
        <v>3074</v>
      </c>
      <c r="U177" t="str">
        <f t="shared" si="54"/>
        <v>Pending</v>
      </c>
      <c r="V177" t="s">
        <v>3250</v>
      </c>
      <c r="W177" t="str">
        <f t="shared" si="55"/>
        <v>71410605</v>
      </c>
      <c r="X177">
        <v>6</v>
      </c>
      <c r="Y177" t="s">
        <v>4277</v>
      </c>
      <c r="Z177" t="str">
        <f t="shared" si="56"/>
        <v>WINTER15</v>
      </c>
      <c r="AA177" t="str">
        <f t="shared" si="57"/>
        <v>YES</v>
      </c>
      <c r="AB177" t="s">
        <v>4279</v>
      </c>
      <c r="AC177" t="str">
        <f t="shared" si="58"/>
        <v>Referral</v>
      </c>
      <c r="AD177">
        <v>341.7</v>
      </c>
      <c r="AE177" s="7">
        <v>341.7</v>
      </c>
      <c r="AF177" s="7">
        <f t="shared" si="59"/>
        <v>341.70000000000005</v>
      </c>
      <c r="AG177" t="str">
        <f>_xlfn.XLOOKUP(H177, 'Customer Data'!A177,'Customer Data'!B177)</f>
        <v>Customer_177</v>
      </c>
      <c r="AH177" t="str">
        <f>_xlfn.XLOOKUP(H177,'Customer Data'!A177,'Customer Data'!C177)</f>
        <v>Male</v>
      </c>
      <c r="AI177">
        <f>_xlfn.XLOOKUP(H177,'Customer Data'!A177,'Customer Data'!D177)</f>
        <v>24</v>
      </c>
      <c r="AJ177" t="str">
        <f>_xlfn.XLOOKUP(H177,'Customer Data'!A177,'Customer Data'!E177)</f>
        <v>Kano</v>
      </c>
      <c r="AK177" t="str">
        <f>VLOOKUP(K177,'Product Category'!A:B,2,FALSE)</f>
        <v>Furniture</v>
      </c>
      <c r="AL177">
        <f>VLOOKUP(Z177,Coupons!A:B,2,FALSE)</f>
        <v>0.15</v>
      </c>
      <c r="AM177" s="7">
        <f t="shared" si="60"/>
        <v>51.254999999999995</v>
      </c>
      <c r="AN177" s="7">
        <f t="shared" si="61"/>
        <v>47.838000000000001</v>
      </c>
      <c r="AO177" s="7">
        <f t="shared" si="62"/>
        <v>239.19</v>
      </c>
      <c r="AP177" s="7">
        <f t="shared" si="63"/>
        <v>290.44500000000005</v>
      </c>
      <c r="AQ177" s="7">
        <f t="shared" si="64"/>
        <v>51.255000000000052</v>
      </c>
      <c r="AR177" s="12">
        <f t="shared" si="65"/>
        <v>1.2142857142857144</v>
      </c>
    </row>
    <row r="178" spans="1:44" x14ac:dyDescent="0.35">
      <c r="A178" t="s">
        <v>190</v>
      </c>
      <c r="B178">
        <f t="shared" si="44"/>
        <v>200176</v>
      </c>
      <c r="C178" s="2">
        <v>45836</v>
      </c>
      <c r="D178" s="4">
        <v>45836</v>
      </c>
      <c r="E178">
        <f t="shared" si="45"/>
        <v>2025</v>
      </c>
      <c r="F178" s="4" t="str">
        <f t="shared" si="46"/>
        <v>June</v>
      </c>
      <c r="G178" s="4" t="str">
        <f t="shared" si="47"/>
        <v>Saturday</v>
      </c>
      <c r="H178" t="s">
        <v>1390</v>
      </c>
      <c r="I178">
        <f t="shared" si="48"/>
        <v>80151</v>
      </c>
      <c r="J178" t="s">
        <v>2405</v>
      </c>
      <c r="K178" t="str">
        <f t="shared" si="50"/>
        <v>Tablet</v>
      </c>
      <c r="L178">
        <v>4</v>
      </c>
      <c r="M178">
        <v>430.83</v>
      </c>
      <c r="N178" s="7">
        <f t="shared" si="49"/>
        <v>430.83</v>
      </c>
      <c r="O178" t="s">
        <v>2568</v>
      </c>
      <c r="P178" t="str">
        <f t="shared" si="51"/>
        <v>553</v>
      </c>
      <c r="Q178" t="str">
        <f t="shared" si="52"/>
        <v>Main St</v>
      </c>
      <c r="R178" t="s">
        <v>3068</v>
      </c>
      <c r="S178" t="str">
        <f t="shared" si="53"/>
        <v>Gift Card</v>
      </c>
      <c r="T178" t="s">
        <v>3074</v>
      </c>
      <c r="U178" t="str">
        <f t="shared" si="54"/>
        <v>Pending</v>
      </c>
      <c r="V178" t="s">
        <v>3251</v>
      </c>
      <c r="W178" t="str">
        <f t="shared" si="55"/>
        <v>88251529</v>
      </c>
      <c r="X178">
        <v>8</v>
      </c>
      <c r="Y178" t="s">
        <v>4277</v>
      </c>
      <c r="Z178" t="str">
        <f t="shared" si="56"/>
        <v>WINTER15</v>
      </c>
      <c r="AA178" t="str">
        <f t="shared" si="57"/>
        <v>YES</v>
      </c>
      <c r="AB178" t="s">
        <v>4279</v>
      </c>
      <c r="AC178" t="str">
        <f t="shared" si="58"/>
        <v>Referral</v>
      </c>
      <c r="AD178">
        <v>1723.32</v>
      </c>
      <c r="AE178" s="7">
        <v>1723.32</v>
      </c>
      <c r="AF178" s="7">
        <f t="shared" si="59"/>
        <v>1723.32</v>
      </c>
      <c r="AG178" t="str">
        <f>_xlfn.XLOOKUP(H178, 'Customer Data'!A178,'Customer Data'!B178)</f>
        <v>Customer_178</v>
      </c>
      <c r="AH178" t="str">
        <f>_xlfn.XLOOKUP(H178,'Customer Data'!A178,'Customer Data'!C178)</f>
        <v>Female</v>
      </c>
      <c r="AI178">
        <f>_xlfn.XLOOKUP(H178,'Customer Data'!A178,'Customer Data'!D178)</f>
        <v>20</v>
      </c>
      <c r="AJ178" t="str">
        <f>_xlfn.XLOOKUP(H178,'Customer Data'!A178,'Customer Data'!E178)</f>
        <v>Kano</v>
      </c>
      <c r="AK178" t="str">
        <f>VLOOKUP(K178,'Product Category'!A:B,2,FALSE)</f>
        <v>Electronics</v>
      </c>
      <c r="AL178">
        <f>VLOOKUP(Z178,Coupons!A:B,2,FALSE)</f>
        <v>0.15</v>
      </c>
      <c r="AM178" s="7">
        <f t="shared" si="60"/>
        <v>258.49799999999999</v>
      </c>
      <c r="AN178" s="7">
        <f t="shared" si="61"/>
        <v>301.58099999999996</v>
      </c>
      <c r="AO178" s="7">
        <f t="shared" si="62"/>
        <v>1206.3239999999998</v>
      </c>
      <c r="AP178" s="7">
        <f t="shared" si="63"/>
        <v>1464.8219999999999</v>
      </c>
      <c r="AQ178" s="7">
        <f t="shared" si="64"/>
        <v>258.49800000000005</v>
      </c>
      <c r="AR178" s="12">
        <f t="shared" si="65"/>
        <v>1.2142857142857144</v>
      </c>
    </row>
    <row r="179" spans="1:44" x14ac:dyDescent="0.35">
      <c r="A179" t="s">
        <v>191</v>
      </c>
      <c r="B179">
        <f t="shared" si="44"/>
        <v>200177</v>
      </c>
      <c r="C179" s="2">
        <v>45143</v>
      </c>
      <c r="D179" s="4">
        <v>45143</v>
      </c>
      <c r="E179">
        <f t="shared" si="45"/>
        <v>2023</v>
      </c>
      <c r="F179" s="4" t="str">
        <f t="shared" si="46"/>
        <v>August</v>
      </c>
      <c r="G179" s="4" t="str">
        <f t="shared" si="47"/>
        <v>Saturday</v>
      </c>
      <c r="H179" t="s">
        <v>1391</v>
      </c>
      <c r="I179">
        <f t="shared" si="48"/>
        <v>55632</v>
      </c>
      <c r="J179" t="s">
        <v>2406</v>
      </c>
      <c r="K179" t="str">
        <f t="shared" si="50"/>
        <v>Chair</v>
      </c>
      <c r="L179">
        <v>5</v>
      </c>
      <c r="M179">
        <v>431.69</v>
      </c>
      <c r="N179" s="7">
        <f t="shared" si="49"/>
        <v>431.69</v>
      </c>
      <c r="O179" t="s">
        <v>2569</v>
      </c>
      <c r="P179" t="str">
        <f t="shared" si="51"/>
        <v>354</v>
      </c>
      <c r="Q179" t="str">
        <f t="shared" si="52"/>
        <v>Main St</v>
      </c>
      <c r="R179" t="s">
        <v>3067</v>
      </c>
      <c r="S179" t="str">
        <f t="shared" si="53"/>
        <v>Credit Card</v>
      </c>
      <c r="T179" t="s">
        <v>3074</v>
      </c>
      <c r="U179" t="str">
        <f t="shared" si="54"/>
        <v>Pending</v>
      </c>
      <c r="V179" t="s">
        <v>3252</v>
      </c>
      <c r="W179" t="str">
        <f t="shared" si="55"/>
        <v>13003066</v>
      </c>
      <c r="X179">
        <v>10</v>
      </c>
      <c r="Z179" t="str">
        <f t="shared" si="56"/>
        <v>NO COUPON</v>
      </c>
      <c r="AA179" t="str">
        <f t="shared" si="57"/>
        <v>NO</v>
      </c>
      <c r="AB179" t="s">
        <v>4281</v>
      </c>
      <c r="AC179" t="str">
        <f t="shared" si="58"/>
        <v>Facebook</v>
      </c>
      <c r="AD179">
        <v>2158.4499999999998</v>
      </c>
      <c r="AE179" s="7">
        <v>2158.4499999999998</v>
      </c>
      <c r="AF179" s="7">
        <f t="shared" si="59"/>
        <v>2158.4499999999998</v>
      </c>
      <c r="AG179" t="str">
        <f>_xlfn.XLOOKUP(H179, 'Customer Data'!A179,'Customer Data'!B179)</f>
        <v>Customer_179</v>
      </c>
      <c r="AH179" t="str">
        <f>_xlfn.XLOOKUP(H179,'Customer Data'!A179,'Customer Data'!C179)</f>
        <v>Male</v>
      </c>
      <c r="AI179">
        <f>_xlfn.XLOOKUP(H179,'Customer Data'!A179,'Customer Data'!D179)</f>
        <v>59</v>
      </c>
      <c r="AJ179" t="str">
        <f>_xlfn.XLOOKUP(H179,'Customer Data'!A179,'Customer Data'!E179)</f>
        <v>Lagos</v>
      </c>
      <c r="AK179" t="str">
        <f>VLOOKUP(K179,'Product Category'!A:B,2,FALSE)</f>
        <v>Furniture</v>
      </c>
      <c r="AL179">
        <f>VLOOKUP(Z179,Coupons!A:B,2,FALSE)</f>
        <v>0</v>
      </c>
      <c r="AM179" s="7">
        <f t="shared" si="60"/>
        <v>0</v>
      </c>
      <c r="AN179" s="7">
        <f t="shared" si="61"/>
        <v>302.18299999999999</v>
      </c>
      <c r="AO179" s="7">
        <f t="shared" si="62"/>
        <v>1510.915</v>
      </c>
      <c r="AP179" s="7">
        <f t="shared" si="63"/>
        <v>2158.4499999999998</v>
      </c>
      <c r="AQ179" s="7">
        <f t="shared" si="64"/>
        <v>647.53499999999985</v>
      </c>
      <c r="AR179" s="12">
        <f t="shared" si="65"/>
        <v>1.4285714285714284</v>
      </c>
    </row>
    <row r="180" spans="1:44" x14ac:dyDescent="0.35">
      <c r="A180" t="s">
        <v>192</v>
      </c>
      <c r="B180">
        <f t="shared" si="44"/>
        <v>200178</v>
      </c>
      <c r="C180" s="2">
        <v>45393</v>
      </c>
      <c r="D180" s="4">
        <v>45393</v>
      </c>
      <c r="E180">
        <f t="shared" si="45"/>
        <v>2024</v>
      </c>
      <c r="F180" s="4" t="str">
        <f t="shared" si="46"/>
        <v>April</v>
      </c>
      <c r="G180" s="4" t="str">
        <f t="shared" si="47"/>
        <v>Thursday</v>
      </c>
      <c r="H180" t="s">
        <v>1392</v>
      </c>
      <c r="I180">
        <f t="shared" si="48"/>
        <v>53070</v>
      </c>
      <c r="J180" t="s">
        <v>2406</v>
      </c>
      <c r="K180" t="str">
        <f t="shared" si="50"/>
        <v>Chair</v>
      </c>
      <c r="L180">
        <v>4</v>
      </c>
      <c r="M180">
        <v>512.05999999999995</v>
      </c>
      <c r="N180" s="7">
        <f t="shared" si="49"/>
        <v>512.05999999999995</v>
      </c>
      <c r="O180" t="s">
        <v>2570</v>
      </c>
      <c r="P180" t="str">
        <f t="shared" si="51"/>
        <v>283</v>
      </c>
      <c r="Q180" t="str">
        <f t="shared" si="52"/>
        <v>Main St</v>
      </c>
      <c r="R180" t="s">
        <v>3066</v>
      </c>
      <c r="S180" t="str">
        <f t="shared" si="53"/>
        <v>Online</v>
      </c>
      <c r="T180" t="s">
        <v>3073</v>
      </c>
      <c r="U180" t="str">
        <f t="shared" si="54"/>
        <v>Delivered</v>
      </c>
      <c r="V180" t="s">
        <v>3253</v>
      </c>
      <c r="W180" t="str">
        <f t="shared" si="55"/>
        <v>49791755</v>
      </c>
      <c r="X180">
        <v>5</v>
      </c>
      <c r="Y180" t="s">
        <v>4275</v>
      </c>
      <c r="Z180" t="str">
        <f t="shared" si="56"/>
        <v>SAVE10</v>
      </c>
      <c r="AA180" t="str">
        <f t="shared" si="57"/>
        <v>YES</v>
      </c>
      <c r="AB180" t="s">
        <v>4282</v>
      </c>
      <c r="AC180" t="str">
        <f t="shared" si="58"/>
        <v>Google</v>
      </c>
      <c r="AD180">
        <v>2048.2399999999998</v>
      </c>
      <c r="AE180" s="7">
        <v>2048.2399999999998</v>
      </c>
      <c r="AF180" s="7">
        <f t="shared" si="59"/>
        <v>2048.2399999999998</v>
      </c>
      <c r="AG180" t="str">
        <f>_xlfn.XLOOKUP(H180, 'Customer Data'!A180,'Customer Data'!B180)</f>
        <v>Customer_180</v>
      </c>
      <c r="AH180" t="str">
        <f>_xlfn.XLOOKUP(H180,'Customer Data'!A180,'Customer Data'!C180)</f>
        <v>Female</v>
      </c>
      <c r="AI180">
        <f>_xlfn.XLOOKUP(H180,'Customer Data'!A180,'Customer Data'!D180)</f>
        <v>55</v>
      </c>
      <c r="AJ180" t="str">
        <f>_xlfn.XLOOKUP(H180,'Customer Data'!A180,'Customer Data'!E180)</f>
        <v>Lagos</v>
      </c>
      <c r="AK180" t="str">
        <f>VLOOKUP(K180,'Product Category'!A:B,2,FALSE)</f>
        <v>Furniture</v>
      </c>
      <c r="AL180">
        <f>VLOOKUP(Z180,Coupons!A:B,2,FALSE)</f>
        <v>0.1</v>
      </c>
      <c r="AM180" s="7">
        <f t="shared" si="60"/>
        <v>204.82399999999998</v>
      </c>
      <c r="AN180" s="7">
        <f t="shared" si="61"/>
        <v>358.44199999999995</v>
      </c>
      <c r="AO180" s="7">
        <f t="shared" si="62"/>
        <v>1433.7679999999998</v>
      </c>
      <c r="AP180" s="7">
        <f t="shared" si="63"/>
        <v>1843.4159999999997</v>
      </c>
      <c r="AQ180" s="7">
        <f t="shared" si="64"/>
        <v>409.64799999999991</v>
      </c>
      <c r="AR180" s="12">
        <f t="shared" si="65"/>
        <v>1.2857142857142856</v>
      </c>
    </row>
    <row r="181" spans="1:44" x14ac:dyDescent="0.35">
      <c r="A181" t="s">
        <v>193</v>
      </c>
      <c r="B181">
        <f t="shared" si="44"/>
        <v>200179</v>
      </c>
      <c r="C181" s="2">
        <v>45620</v>
      </c>
      <c r="D181" s="4">
        <v>45620</v>
      </c>
      <c r="E181">
        <f t="shared" si="45"/>
        <v>2024</v>
      </c>
      <c r="F181" s="4" t="str">
        <f t="shared" si="46"/>
        <v>November</v>
      </c>
      <c r="G181" s="4" t="str">
        <f t="shared" si="47"/>
        <v>Sunday</v>
      </c>
      <c r="H181" t="s">
        <v>1393</v>
      </c>
      <c r="I181">
        <f t="shared" si="48"/>
        <v>27401</v>
      </c>
      <c r="J181" t="s">
        <v>2408</v>
      </c>
      <c r="K181" t="str">
        <f t="shared" si="50"/>
        <v>Laptop</v>
      </c>
      <c r="L181">
        <v>3</v>
      </c>
      <c r="M181">
        <v>539.91</v>
      </c>
      <c r="N181" s="7">
        <f t="shared" si="49"/>
        <v>539.91</v>
      </c>
      <c r="O181" t="s">
        <v>2571</v>
      </c>
      <c r="P181" t="str">
        <f t="shared" si="51"/>
        <v>500</v>
      </c>
      <c r="Q181" t="str">
        <f t="shared" si="52"/>
        <v>Main St</v>
      </c>
      <c r="R181" t="s">
        <v>3067</v>
      </c>
      <c r="S181" t="str">
        <f t="shared" si="53"/>
        <v>Credit Card</v>
      </c>
      <c r="T181" t="s">
        <v>3073</v>
      </c>
      <c r="U181" t="str">
        <f t="shared" si="54"/>
        <v>Delivered</v>
      </c>
      <c r="V181" t="s">
        <v>3254</v>
      </c>
      <c r="W181" t="str">
        <f t="shared" si="55"/>
        <v>14332053</v>
      </c>
      <c r="X181">
        <v>8</v>
      </c>
      <c r="Z181" t="str">
        <f t="shared" si="56"/>
        <v>NO COUPON</v>
      </c>
      <c r="AA181" t="str">
        <f t="shared" si="57"/>
        <v>NO</v>
      </c>
      <c r="AB181" t="s">
        <v>4280</v>
      </c>
      <c r="AC181" t="str">
        <f t="shared" si="58"/>
        <v>Email</v>
      </c>
      <c r="AD181">
        <v>1619.73</v>
      </c>
      <c r="AE181" s="7">
        <v>1619.73</v>
      </c>
      <c r="AF181" s="7">
        <f t="shared" si="59"/>
        <v>1619.73</v>
      </c>
      <c r="AG181" t="str">
        <f>_xlfn.XLOOKUP(H181, 'Customer Data'!A181,'Customer Data'!B181)</f>
        <v>Customer_181</v>
      </c>
      <c r="AH181" t="str">
        <f>_xlfn.XLOOKUP(H181,'Customer Data'!A181,'Customer Data'!C181)</f>
        <v>Female</v>
      </c>
      <c r="AI181">
        <f>_xlfn.XLOOKUP(H181,'Customer Data'!A181,'Customer Data'!D181)</f>
        <v>60</v>
      </c>
      <c r="AJ181" t="str">
        <f>_xlfn.XLOOKUP(H181,'Customer Data'!A181,'Customer Data'!E181)</f>
        <v>Abuja</v>
      </c>
      <c r="AK181" t="str">
        <f>VLOOKUP(K181,'Product Category'!A:B,2,FALSE)</f>
        <v>Electronics</v>
      </c>
      <c r="AL181">
        <f>VLOOKUP(Z181,Coupons!A:B,2,FALSE)</f>
        <v>0</v>
      </c>
      <c r="AM181" s="7">
        <f t="shared" si="60"/>
        <v>0</v>
      </c>
      <c r="AN181" s="7">
        <f t="shared" si="61"/>
        <v>377.93699999999995</v>
      </c>
      <c r="AO181" s="7">
        <f t="shared" si="62"/>
        <v>1133.8109999999999</v>
      </c>
      <c r="AP181" s="7">
        <f t="shared" si="63"/>
        <v>1619.73</v>
      </c>
      <c r="AQ181" s="7">
        <f t="shared" si="64"/>
        <v>485.9190000000001</v>
      </c>
      <c r="AR181" s="12">
        <f t="shared" si="65"/>
        <v>1.4285714285714286</v>
      </c>
    </row>
    <row r="182" spans="1:44" x14ac:dyDescent="0.35">
      <c r="A182" t="s">
        <v>194</v>
      </c>
      <c r="B182">
        <f t="shared" si="44"/>
        <v>200180</v>
      </c>
      <c r="C182" s="2">
        <v>45003</v>
      </c>
      <c r="D182" s="4">
        <v>45003</v>
      </c>
      <c r="E182">
        <f t="shared" si="45"/>
        <v>2023</v>
      </c>
      <c r="F182" s="4" t="str">
        <f t="shared" si="46"/>
        <v>March</v>
      </c>
      <c r="G182" s="4" t="str">
        <f t="shared" si="47"/>
        <v>Saturday</v>
      </c>
      <c r="H182" t="s">
        <v>1394</v>
      </c>
      <c r="I182">
        <f t="shared" si="48"/>
        <v>87216</v>
      </c>
      <c r="J182" t="s">
        <v>2405</v>
      </c>
      <c r="K182" t="str">
        <f t="shared" si="50"/>
        <v>Tablet</v>
      </c>
      <c r="L182">
        <v>5</v>
      </c>
      <c r="M182">
        <v>316.07</v>
      </c>
      <c r="N182" s="7">
        <f t="shared" si="49"/>
        <v>316.07</v>
      </c>
      <c r="O182" t="s">
        <v>2572</v>
      </c>
      <c r="P182" t="str">
        <f t="shared" si="51"/>
        <v>970</v>
      </c>
      <c r="Q182" t="str">
        <f t="shared" si="52"/>
        <v>Main St</v>
      </c>
      <c r="R182" t="s">
        <v>3069</v>
      </c>
      <c r="S182" t="str">
        <f t="shared" si="53"/>
        <v>Cash</v>
      </c>
      <c r="T182" t="s">
        <v>3072</v>
      </c>
      <c r="U182" t="str">
        <f t="shared" si="54"/>
        <v>Returned</v>
      </c>
      <c r="V182" t="s">
        <v>3255</v>
      </c>
      <c r="W182" t="str">
        <f t="shared" si="55"/>
        <v>18713727</v>
      </c>
      <c r="X182">
        <v>10</v>
      </c>
      <c r="Z182" t="str">
        <f t="shared" si="56"/>
        <v>NO COUPON</v>
      </c>
      <c r="AA182" t="str">
        <f t="shared" si="57"/>
        <v>NO</v>
      </c>
      <c r="AB182" t="s">
        <v>4282</v>
      </c>
      <c r="AC182" t="str">
        <f t="shared" si="58"/>
        <v>Google</v>
      </c>
      <c r="AD182">
        <v>1580.35</v>
      </c>
      <c r="AE182" s="7">
        <v>1580.35</v>
      </c>
      <c r="AF182" s="7">
        <f t="shared" si="59"/>
        <v>1580.35</v>
      </c>
      <c r="AG182" t="str">
        <f>_xlfn.XLOOKUP(H182, 'Customer Data'!A182,'Customer Data'!B182)</f>
        <v>Customer_182</v>
      </c>
      <c r="AH182" t="str">
        <f>_xlfn.XLOOKUP(H182,'Customer Data'!A182,'Customer Data'!C182)</f>
        <v>Female</v>
      </c>
      <c r="AI182">
        <f>_xlfn.XLOOKUP(H182,'Customer Data'!A182,'Customer Data'!D182)</f>
        <v>49</v>
      </c>
      <c r="AJ182" t="str">
        <f>_xlfn.XLOOKUP(H182,'Customer Data'!A182,'Customer Data'!E182)</f>
        <v>Abuja</v>
      </c>
      <c r="AK182" t="str">
        <f>VLOOKUP(K182,'Product Category'!A:B,2,FALSE)</f>
        <v>Electronics</v>
      </c>
      <c r="AL182">
        <f>VLOOKUP(Z182,Coupons!A:B,2,FALSE)</f>
        <v>0</v>
      </c>
      <c r="AM182" s="7">
        <f t="shared" si="60"/>
        <v>0</v>
      </c>
      <c r="AN182" s="7">
        <f t="shared" si="61"/>
        <v>221.249</v>
      </c>
      <c r="AO182" s="7">
        <f t="shared" si="62"/>
        <v>1106.2449999999999</v>
      </c>
      <c r="AP182" s="7">
        <f t="shared" si="63"/>
        <v>1580.35</v>
      </c>
      <c r="AQ182" s="7">
        <f t="shared" si="64"/>
        <v>474.10500000000002</v>
      </c>
      <c r="AR182" s="12">
        <f t="shared" si="65"/>
        <v>1.4285714285714286</v>
      </c>
    </row>
    <row r="183" spans="1:44" x14ac:dyDescent="0.35">
      <c r="A183" t="s">
        <v>195</v>
      </c>
      <c r="B183">
        <f t="shared" si="44"/>
        <v>200181</v>
      </c>
      <c r="C183" s="2">
        <v>45535</v>
      </c>
      <c r="D183" s="4">
        <v>45535</v>
      </c>
      <c r="E183">
        <f t="shared" si="45"/>
        <v>2024</v>
      </c>
      <c r="F183" s="4" t="str">
        <f t="shared" si="46"/>
        <v>August</v>
      </c>
      <c r="G183" s="4" t="str">
        <f t="shared" si="47"/>
        <v>Saturday</v>
      </c>
      <c r="H183" t="s">
        <v>1395</v>
      </c>
      <c r="I183">
        <f t="shared" si="48"/>
        <v>38966</v>
      </c>
      <c r="J183" t="s">
        <v>2407</v>
      </c>
      <c r="K183" t="str">
        <f t="shared" si="50"/>
        <v>Printer</v>
      </c>
      <c r="L183">
        <v>5</v>
      </c>
      <c r="M183">
        <v>404.39</v>
      </c>
      <c r="N183" s="7">
        <f t="shared" si="49"/>
        <v>404.39</v>
      </c>
      <c r="O183" t="s">
        <v>2573</v>
      </c>
      <c r="P183" t="str">
        <f t="shared" si="51"/>
        <v>247</v>
      </c>
      <c r="Q183" t="str">
        <f t="shared" si="52"/>
        <v>Main St</v>
      </c>
      <c r="R183" t="s">
        <v>3066</v>
      </c>
      <c r="S183" t="str">
        <f t="shared" si="53"/>
        <v>Online</v>
      </c>
      <c r="T183" t="s">
        <v>3070</v>
      </c>
      <c r="U183" t="str">
        <f t="shared" si="54"/>
        <v>Shipped</v>
      </c>
      <c r="V183" t="s">
        <v>3256</v>
      </c>
      <c r="W183" t="str">
        <f t="shared" si="55"/>
        <v>17205146</v>
      </c>
      <c r="X183">
        <v>10</v>
      </c>
      <c r="Z183" t="str">
        <f t="shared" si="56"/>
        <v>NO COUPON</v>
      </c>
      <c r="AA183" t="str">
        <f t="shared" si="57"/>
        <v>NO</v>
      </c>
      <c r="AB183" t="s">
        <v>4279</v>
      </c>
      <c r="AC183" t="str">
        <f t="shared" si="58"/>
        <v>Referral</v>
      </c>
      <c r="AD183">
        <v>2021.95</v>
      </c>
      <c r="AE183" s="7">
        <v>2021.95</v>
      </c>
      <c r="AF183" s="7">
        <f t="shared" si="59"/>
        <v>2021.9499999999998</v>
      </c>
      <c r="AG183" t="str">
        <f>_xlfn.XLOOKUP(H183, 'Customer Data'!A183,'Customer Data'!B183)</f>
        <v>Customer_183</v>
      </c>
      <c r="AH183" t="str">
        <f>_xlfn.XLOOKUP(H183,'Customer Data'!A183,'Customer Data'!C183)</f>
        <v>Male</v>
      </c>
      <c r="AI183">
        <f>_xlfn.XLOOKUP(H183,'Customer Data'!A183,'Customer Data'!D183)</f>
        <v>47</v>
      </c>
      <c r="AJ183" t="str">
        <f>_xlfn.XLOOKUP(H183,'Customer Data'!A183,'Customer Data'!E183)</f>
        <v>Owerri</v>
      </c>
      <c r="AK183" t="str">
        <f>VLOOKUP(K183,'Product Category'!A:B,2,FALSE)</f>
        <v>Electronics</v>
      </c>
      <c r="AL183">
        <f>VLOOKUP(Z183,Coupons!A:B,2,FALSE)</f>
        <v>0</v>
      </c>
      <c r="AM183" s="7">
        <f t="shared" si="60"/>
        <v>0</v>
      </c>
      <c r="AN183" s="7">
        <f t="shared" si="61"/>
        <v>283.07299999999998</v>
      </c>
      <c r="AO183" s="7">
        <f t="shared" si="62"/>
        <v>1415.3649999999998</v>
      </c>
      <c r="AP183" s="7">
        <f t="shared" si="63"/>
        <v>2021.9499999999998</v>
      </c>
      <c r="AQ183" s="7">
        <f t="shared" si="64"/>
        <v>606.58500000000004</v>
      </c>
      <c r="AR183" s="12">
        <f t="shared" si="65"/>
        <v>1.4285714285714286</v>
      </c>
    </row>
    <row r="184" spans="1:44" x14ac:dyDescent="0.35">
      <c r="A184" t="s">
        <v>196</v>
      </c>
      <c r="B184">
        <f t="shared" si="44"/>
        <v>200182</v>
      </c>
      <c r="C184" s="2">
        <v>45735</v>
      </c>
      <c r="D184" s="4">
        <v>45735</v>
      </c>
      <c r="E184">
        <f t="shared" si="45"/>
        <v>2025</v>
      </c>
      <c r="F184" s="4" t="str">
        <f t="shared" si="46"/>
        <v>March</v>
      </c>
      <c r="G184" s="4" t="str">
        <f t="shared" si="47"/>
        <v>Wednesday</v>
      </c>
      <c r="H184" t="s">
        <v>1396</v>
      </c>
      <c r="I184">
        <f t="shared" si="48"/>
        <v>16612</v>
      </c>
      <c r="J184" t="s">
        <v>2409</v>
      </c>
      <c r="K184" t="str">
        <f t="shared" si="50"/>
        <v>Desk</v>
      </c>
      <c r="L184">
        <v>1</v>
      </c>
      <c r="M184">
        <v>600.54</v>
      </c>
      <c r="N184" s="7">
        <f t="shared" si="49"/>
        <v>600.54</v>
      </c>
      <c r="O184" t="s">
        <v>2574</v>
      </c>
      <c r="P184" t="str">
        <f t="shared" si="51"/>
        <v>596</v>
      </c>
      <c r="Q184" t="str">
        <f t="shared" si="52"/>
        <v>Main St</v>
      </c>
      <c r="R184" t="s">
        <v>3065</v>
      </c>
      <c r="S184" t="str">
        <f t="shared" si="53"/>
        <v>Debit Card</v>
      </c>
      <c r="T184" t="s">
        <v>3074</v>
      </c>
      <c r="U184" t="str">
        <f t="shared" si="54"/>
        <v>Pending</v>
      </c>
      <c r="V184" t="s">
        <v>3257</v>
      </c>
      <c r="W184" t="str">
        <f t="shared" si="55"/>
        <v>96188223</v>
      </c>
      <c r="X184">
        <v>4</v>
      </c>
      <c r="Y184" t="s">
        <v>4277</v>
      </c>
      <c r="Z184" t="str">
        <f t="shared" si="56"/>
        <v>WINTER15</v>
      </c>
      <c r="AA184" t="str">
        <f t="shared" si="57"/>
        <v>YES</v>
      </c>
      <c r="AB184" t="s">
        <v>4282</v>
      </c>
      <c r="AC184" t="str">
        <f t="shared" si="58"/>
        <v>Google</v>
      </c>
      <c r="AD184">
        <v>600.54</v>
      </c>
      <c r="AE184" s="7">
        <v>600.54</v>
      </c>
      <c r="AF184" s="7">
        <f t="shared" si="59"/>
        <v>600.54</v>
      </c>
      <c r="AG184" t="str">
        <f>_xlfn.XLOOKUP(H184, 'Customer Data'!A184,'Customer Data'!B184)</f>
        <v>Customer_184</v>
      </c>
      <c r="AH184" t="str">
        <f>_xlfn.XLOOKUP(H184,'Customer Data'!A184,'Customer Data'!C184)</f>
        <v>Female</v>
      </c>
      <c r="AI184">
        <f>_xlfn.XLOOKUP(H184,'Customer Data'!A184,'Customer Data'!D184)</f>
        <v>35</v>
      </c>
      <c r="AJ184" t="str">
        <f>_xlfn.XLOOKUP(H184,'Customer Data'!A184,'Customer Data'!E184)</f>
        <v>Kano</v>
      </c>
      <c r="AK184" t="str">
        <f>VLOOKUP(K184,'Product Category'!A:B,2,FALSE)</f>
        <v>Furniture</v>
      </c>
      <c r="AL184">
        <f>VLOOKUP(Z184,Coupons!A:B,2,FALSE)</f>
        <v>0.15</v>
      </c>
      <c r="AM184" s="7">
        <f t="shared" si="60"/>
        <v>90.080999999999989</v>
      </c>
      <c r="AN184" s="7">
        <f t="shared" si="61"/>
        <v>420.37799999999993</v>
      </c>
      <c r="AO184" s="7">
        <f t="shared" si="62"/>
        <v>420.37799999999993</v>
      </c>
      <c r="AP184" s="7">
        <f t="shared" si="63"/>
        <v>510.45899999999995</v>
      </c>
      <c r="AQ184" s="7">
        <f t="shared" si="64"/>
        <v>90.081000000000017</v>
      </c>
      <c r="AR184" s="12">
        <f t="shared" si="65"/>
        <v>1.2142857142857144</v>
      </c>
    </row>
    <row r="185" spans="1:44" x14ac:dyDescent="0.35">
      <c r="A185" t="s">
        <v>197</v>
      </c>
      <c r="B185">
        <f t="shared" si="44"/>
        <v>200183</v>
      </c>
      <c r="C185" s="2">
        <v>45400</v>
      </c>
      <c r="D185" s="4">
        <v>45400</v>
      </c>
      <c r="E185">
        <f t="shared" si="45"/>
        <v>2024</v>
      </c>
      <c r="F185" s="4" t="str">
        <f t="shared" si="46"/>
        <v>April</v>
      </c>
      <c r="G185" s="4" t="str">
        <f t="shared" si="47"/>
        <v>Thursday</v>
      </c>
      <c r="H185" t="s">
        <v>1397</v>
      </c>
      <c r="I185">
        <f t="shared" si="48"/>
        <v>39246</v>
      </c>
      <c r="J185" t="s">
        <v>2403</v>
      </c>
      <c r="K185" t="str">
        <f t="shared" si="50"/>
        <v>Monitor</v>
      </c>
      <c r="L185">
        <v>5</v>
      </c>
      <c r="M185">
        <v>186.28</v>
      </c>
      <c r="N185" s="7">
        <f t="shared" si="49"/>
        <v>186.28</v>
      </c>
      <c r="O185" t="s">
        <v>2575</v>
      </c>
      <c r="P185" t="str">
        <f t="shared" si="51"/>
        <v>258</v>
      </c>
      <c r="Q185" t="str">
        <f t="shared" si="52"/>
        <v>Main St</v>
      </c>
      <c r="R185" t="s">
        <v>3065</v>
      </c>
      <c r="S185" t="str">
        <f t="shared" si="53"/>
        <v>Debit Card</v>
      </c>
      <c r="T185" t="s">
        <v>3073</v>
      </c>
      <c r="U185" t="str">
        <f t="shared" si="54"/>
        <v>Delivered</v>
      </c>
      <c r="V185" t="s">
        <v>3258</v>
      </c>
      <c r="W185" t="str">
        <f t="shared" si="55"/>
        <v>16658182</v>
      </c>
      <c r="X185">
        <v>8</v>
      </c>
      <c r="Y185" t="s">
        <v>4275</v>
      </c>
      <c r="Z185" t="str">
        <f t="shared" si="56"/>
        <v>SAVE10</v>
      </c>
      <c r="AA185" t="str">
        <f t="shared" si="57"/>
        <v>YES</v>
      </c>
      <c r="AB185" t="s">
        <v>4280</v>
      </c>
      <c r="AC185" t="str">
        <f t="shared" si="58"/>
        <v>Email</v>
      </c>
      <c r="AD185">
        <v>931.4</v>
      </c>
      <c r="AE185" s="7">
        <v>931.4</v>
      </c>
      <c r="AF185" s="7">
        <f t="shared" si="59"/>
        <v>931.4</v>
      </c>
      <c r="AG185" t="str">
        <f>_xlfn.XLOOKUP(H185, 'Customer Data'!A185,'Customer Data'!B185)</f>
        <v>Customer_185</v>
      </c>
      <c r="AH185" t="str">
        <f>_xlfn.XLOOKUP(H185,'Customer Data'!A185,'Customer Data'!C185)</f>
        <v>Female</v>
      </c>
      <c r="AI185">
        <f>_xlfn.XLOOKUP(H185,'Customer Data'!A185,'Customer Data'!D185)</f>
        <v>30</v>
      </c>
      <c r="AJ185" t="str">
        <f>_xlfn.XLOOKUP(H185,'Customer Data'!A185,'Customer Data'!E185)</f>
        <v>Kano</v>
      </c>
      <c r="AK185" t="str">
        <f>VLOOKUP(K185,'Product Category'!A:B,2,FALSE)</f>
        <v>Electronics</v>
      </c>
      <c r="AL185">
        <f>VLOOKUP(Z185,Coupons!A:B,2,FALSE)</f>
        <v>0.1</v>
      </c>
      <c r="AM185" s="7">
        <f t="shared" si="60"/>
        <v>93.14</v>
      </c>
      <c r="AN185" s="7">
        <f t="shared" si="61"/>
        <v>130.39599999999999</v>
      </c>
      <c r="AO185" s="7">
        <f t="shared" si="62"/>
        <v>651.9799999999999</v>
      </c>
      <c r="AP185" s="7">
        <f t="shared" si="63"/>
        <v>838.26</v>
      </c>
      <c r="AQ185" s="7">
        <f t="shared" si="64"/>
        <v>186.28000000000009</v>
      </c>
      <c r="AR185" s="12">
        <f t="shared" si="65"/>
        <v>1.2857142857142858</v>
      </c>
    </row>
    <row r="186" spans="1:44" x14ac:dyDescent="0.35">
      <c r="A186" t="s">
        <v>198</v>
      </c>
      <c r="B186">
        <f t="shared" si="44"/>
        <v>200184</v>
      </c>
      <c r="C186" s="2">
        <v>45386</v>
      </c>
      <c r="D186" s="4">
        <v>45386</v>
      </c>
      <c r="E186">
        <f t="shared" si="45"/>
        <v>2024</v>
      </c>
      <c r="F186" s="4" t="str">
        <f t="shared" si="46"/>
        <v>April</v>
      </c>
      <c r="G186" s="4" t="str">
        <f t="shared" si="47"/>
        <v>Thursday</v>
      </c>
      <c r="H186" t="s">
        <v>1398</v>
      </c>
      <c r="I186">
        <f t="shared" si="48"/>
        <v>65180</v>
      </c>
      <c r="J186" t="s">
        <v>2405</v>
      </c>
      <c r="K186" t="str">
        <f t="shared" si="50"/>
        <v>Tablet</v>
      </c>
      <c r="L186">
        <v>4</v>
      </c>
      <c r="M186">
        <v>214.54</v>
      </c>
      <c r="N186" s="7">
        <f t="shared" si="49"/>
        <v>214.54</v>
      </c>
      <c r="O186" t="s">
        <v>2576</v>
      </c>
      <c r="P186" t="str">
        <f t="shared" si="51"/>
        <v>231</v>
      </c>
      <c r="Q186" t="str">
        <f t="shared" si="52"/>
        <v>Main St</v>
      </c>
      <c r="R186" t="s">
        <v>3068</v>
      </c>
      <c r="S186" t="str">
        <f t="shared" si="53"/>
        <v>Gift Card</v>
      </c>
      <c r="T186" t="s">
        <v>3071</v>
      </c>
      <c r="U186" t="str">
        <f t="shared" si="54"/>
        <v>Cancelled</v>
      </c>
      <c r="V186" t="s">
        <v>3259</v>
      </c>
      <c r="W186" t="str">
        <f t="shared" si="55"/>
        <v>39255469</v>
      </c>
      <c r="X186">
        <v>7</v>
      </c>
      <c r="Z186" t="str">
        <f t="shared" si="56"/>
        <v>NO COUPON</v>
      </c>
      <c r="AA186" t="str">
        <f t="shared" si="57"/>
        <v>NO</v>
      </c>
      <c r="AB186" t="s">
        <v>4279</v>
      </c>
      <c r="AC186" t="str">
        <f t="shared" si="58"/>
        <v>Referral</v>
      </c>
      <c r="AD186">
        <v>858.16</v>
      </c>
      <c r="AE186" s="7">
        <v>858.16</v>
      </c>
      <c r="AF186" s="7">
        <f t="shared" si="59"/>
        <v>858.16</v>
      </c>
      <c r="AG186" t="str">
        <f>_xlfn.XLOOKUP(H186, 'Customer Data'!A186,'Customer Data'!B186)</f>
        <v>Customer_186</v>
      </c>
      <c r="AH186" t="str">
        <f>_xlfn.XLOOKUP(H186,'Customer Data'!A186,'Customer Data'!C186)</f>
        <v>Male</v>
      </c>
      <c r="AI186">
        <f>_xlfn.XLOOKUP(H186,'Customer Data'!A186,'Customer Data'!D186)</f>
        <v>32</v>
      </c>
      <c r="AJ186" t="str">
        <f>_xlfn.XLOOKUP(H186,'Customer Data'!A186,'Customer Data'!E186)</f>
        <v>Abuja</v>
      </c>
      <c r="AK186" t="str">
        <f>VLOOKUP(K186,'Product Category'!A:B,2,FALSE)</f>
        <v>Electronics</v>
      </c>
      <c r="AL186">
        <f>VLOOKUP(Z186,Coupons!A:B,2,FALSE)</f>
        <v>0</v>
      </c>
      <c r="AM186" s="7">
        <f t="shared" si="60"/>
        <v>0</v>
      </c>
      <c r="AN186" s="7">
        <f t="shared" si="61"/>
        <v>150.178</v>
      </c>
      <c r="AO186" s="7">
        <f t="shared" si="62"/>
        <v>600.71199999999999</v>
      </c>
      <c r="AP186" s="7">
        <f t="shared" si="63"/>
        <v>858.16</v>
      </c>
      <c r="AQ186" s="7">
        <f t="shared" si="64"/>
        <v>257.44799999999998</v>
      </c>
      <c r="AR186" s="12">
        <f t="shared" si="65"/>
        <v>1.4285714285714286</v>
      </c>
    </row>
    <row r="187" spans="1:44" x14ac:dyDescent="0.35">
      <c r="A187" t="s">
        <v>199</v>
      </c>
      <c r="B187">
        <f t="shared" si="44"/>
        <v>200185</v>
      </c>
      <c r="C187" s="2">
        <v>45690</v>
      </c>
      <c r="D187" s="4">
        <v>45690</v>
      </c>
      <c r="E187">
        <f t="shared" si="45"/>
        <v>2025</v>
      </c>
      <c r="F187" s="4" t="str">
        <f t="shared" si="46"/>
        <v>February</v>
      </c>
      <c r="G187" s="4" t="str">
        <f t="shared" si="47"/>
        <v>Sunday</v>
      </c>
      <c r="H187" t="s">
        <v>1399</v>
      </c>
      <c r="I187">
        <f t="shared" si="48"/>
        <v>46877</v>
      </c>
      <c r="J187" t="s">
        <v>2408</v>
      </c>
      <c r="K187" t="str">
        <f t="shared" si="50"/>
        <v>Laptop</v>
      </c>
      <c r="L187">
        <v>1</v>
      </c>
      <c r="M187">
        <v>210.7</v>
      </c>
      <c r="N187" s="7">
        <f t="shared" si="49"/>
        <v>210.7</v>
      </c>
      <c r="O187" t="s">
        <v>2577</v>
      </c>
      <c r="P187" t="str">
        <f t="shared" si="51"/>
        <v>572</v>
      </c>
      <c r="Q187" t="str">
        <f t="shared" si="52"/>
        <v>Main St</v>
      </c>
      <c r="R187" t="s">
        <v>3066</v>
      </c>
      <c r="S187" t="str">
        <f t="shared" si="53"/>
        <v>Online</v>
      </c>
      <c r="T187" t="s">
        <v>3070</v>
      </c>
      <c r="U187" t="str">
        <f t="shared" si="54"/>
        <v>Shipped</v>
      </c>
      <c r="V187" t="s">
        <v>3260</v>
      </c>
      <c r="W187" t="str">
        <f t="shared" si="55"/>
        <v>96935978</v>
      </c>
      <c r="X187">
        <v>2</v>
      </c>
      <c r="Y187" t="s">
        <v>4277</v>
      </c>
      <c r="Z187" t="str">
        <f t="shared" si="56"/>
        <v>WINTER15</v>
      </c>
      <c r="AA187" t="str">
        <f t="shared" si="57"/>
        <v>YES</v>
      </c>
      <c r="AB187" t="s">
        <v>4279</v>
      </c>
      <c r="AC187" t="str">
        <f t="shared" si="58"/>
        <v>Referral</v>
      </c>
      <c r="AD187">
        <v>210.7</v>
      </c>
      <c r="AE187" s="7">
        <v>210.7</v>
      </c>
      <c r="AF187" s="7">
        <f t="shared" si="59"/>
        <v>210.7</v>
      </c>
      <c r="AG187" t="str">
        <f>_xlfn.XLOOKUP(H187, 'Customer Data'!A187,'Customer Data'!B187)</f>
        <v>Customer_187</v>
      </c>
      <c r="AH187" t="str">
        <f>_xlfn.XLOOKUP(H187,'Customer Data'!A187,'Customer Data'!C187)</f>
        <v>Male</v>
      </c>
      <c r="AI187">
        <f>_xlfn.XLOOKUP(H187,'Customer Data'!A187,'Customer Data'!D187)</f>
        <v>51</v>
      </c>
      <c r="AJ187" t="str">
        <f>_xlfn.XLOOKUP(H187,'Customer Data'!A187,'Customer Data'!E187)</f>
        <v>Abuja</v>
      </c>
      <c r="AK187" t="str">
        <f>VLOOKUP(K187,'Product Category'!A:B,2,FALSE)</f>
        <v>Electronics</v>
      </c>
      <c r="AL187">
        <f>VLOOKUP(Z187,Coupons!A:B,2,FALSE)</f>
        <v>0.15</v>
      </c>
      <c r="AM187" s="7">
        <f t="shared" si="60"/>
        <v>31.604999999999997</v>
      </c>
      <c r="AN187" s="7">
        <f t="shared" si="61"/>
        <v>147.48999999999998</v>
      </c>
      <c r="AO187" s="7">
        <f t="shared" si="62"/>
        <v>147.48999999999998</v>
      </c>
      <c r="AP187" s="7">
        <f t="shared" si="63"/>
        <v>179.095</v>
      </c>
      <c r="AQ187" s="7">
        <f t="shared" si="64"/>
        <v>31.605000000000018</v>
      </c>
      <c r="AR187" s="12">
        <f t="shared" si="65"/>
        <v>1.2142857142857144</v>
      </c>
    </row>
    <row r="188" spans="1:44" x14ac:dyDescent="0.35">
      <c r="A188" t="s">
        <v>200</v>
      </c>
      <c r="B188">
        <f t="shared" si="44"/>
        <v>200186</v>
      </c>
      <c r="C188" s="2">
        <v>45267</v>
      </c>
      <c r="D188" s="4">
        <v>45267</v>
      </c>
      <c r="E188">
        <f t="shared" si="45"/>
        <v>2023</v>
      </c>
      <c r="F188" s="4" t="str">
        <f t="shared" si="46"/>
        <v>December</v>
      </c>
      <c r="G188" s="4" t="str">
        <f t="shared" si="47"/>
        <v>Thursday</v>
      </c>
      <c r="H188" t="s">
        <v>1400</v>
      </c>
      <c r="I188">
        <f t="shared" si="48"/>
        <v>30334</v>
      </c>
      <c r="J188" t="s">
        <v>2404</v>
      </c>
      <c r="K188" t="str">
        <f t="shared" si="50"/>
        <v>Phone</v>
      </c>
      <c r="L188">
        <v>2</v>
      </c>
      <c r="M188">
        <v>133.55000000000001</v>
      </c>
      <c r="N188" s="7">
        <f t="shared" si="49"/>
        <v>133.55000000000001</v>
      </c>
      <c r="O188" t="s">
        <v>2578</v>
      </c>
      <c r="P188" t="str">
        <f t="shared" si="51"/>
        <v>322</v>
      </c>
      <c r="Q188" t="str">
        <f t="shared" si="52"/>
        <v>Main St</v>
      </c>
      <c r="R188" t="s">
        <v>3069</v>
      </c>
      <c r="S188" t="str">
        <f t="shared" si="53"/>
        <v>Cash</v>
      </c>
      <c r="T188" t="s">
        <v>3074</v>
      </c>
      <c r="U188" t="str">
        <f t="shared" si="54"/>
        <v>Pending</v>
      </c>
      <c r="V188" t="s">
        <v>3261</v>
      </c>
      <c r="W188" t="str">
        <f t="shared" si="55"/>
        <v>66388885</v>
      </c>
      <c r="X188">
        <v>7</v>
      </c>
      <c r="Y188" t="s">
        <v>4276</v>
      </c>
      <c r="Z188" t="str">
        <f t="shared" si="56"/>
        <v>FREESHIP</v>
      </c>
      <c r="AA188" t="str">
        <f t="shared" si="57"/>
        <v>YES</v>
      </c>
      <c r="AB188" t="s">
        <v>4281</v>
      </c>
      <c r="AC188" t="str">
        <f t="shared" si="58"/>
        <v>Facebook</v>
      </c>
      <c r="AD188">
        <v>267.10000000000002</v>
      </c>
      <c r="AE188" s="7">
        <v>267.10000000000002</v>
      </c>
      <c r="AF188" s="7">
        <f t="shared" si="59"/>
        <v>267.10000000000002</v>
      </c>
      <c r="AG188" t="str">
        <f>_xlfn.XLOOKUP(H188, 'Customer Data'!A188,'Customer Data'!B188)</f>
        <v>Customer_188</v>
      </c>
      <c r="AH188" t="str">
        <f>_xlfn.XLOOKUP(H188,'Customer Data'!A188,'Customer Data'!C188)</f>
        <v>Male</v>
      </c>
      <c r="AI188">
        <f>_xlfn.XLOOKUP(H188,'Customer Data'!A188,'Customer Data'!D188)</f>
        <v>47</v>
      </c>
      <c r="AJ188" t="str">
        <f>_xlfn.XLOOKUP(H188,'Customer Data'!A188,'Customer Data'!E188)</f>
        <v>Lagos</v>
      </c>
      <c r="AK188" t="str">
        <f>VLOOKUP(K188,'Product Category'!A:B,2,FALSE)</f>
        <v>Electronics</v>
      </c>
      <c r="AL188">
        <f>VLOOKUP(Z188,Coupons!A:B,2,FALSE)</f>
        <v>0</v>
      </c>
      <c r="AM188" s="7">
        <f t="shared" si="60"/>
        <v>0</v>
      </c>
      <c r="AN188" s="7">
        <f t="shared" si="61"/>
        <v>93.484999999999999</v>
      </c>
      <c r="AO188" s="7">
        <f t="shared" si="62"/>
        <v>186.97</v>
      </c>
      <c r="AP188" s="7">
        <f t="shared" si="63"/>
        <v>267.10000000000002</v>
      </c>
      <c r="AQ188" s="7">
        <f t="shared" si="64"/>
        <v>80.130000000000024</v>
      </c>
      <c r="AR188" s="12">
        <f t="shared" si="65"/>
        <v>1.4285714285714286</v>
      </c>
    </row>
    <row r="189" spans="1:44" x14ac:dyDescent="0.35">
      <c r="A189" t="s">
        <v>201</v>
      </c>
      <c r="B189">
        <f t="shared" si="44"/>
        <v>200187</v>
      </c>
      <c r="C189" s="2">
        <v>44965</v>
      </c>
      <c r="D189" s="4">
        <v>44965</v>
      </c>
      <c r="E189">
        <f t="shared" si="45"/>
        <v>2023</v>
      </c>
      <c r="F189" s="4" t="str">
        <f t="shared" si="46"/>
        <v>February</v>
      </c>
      <c r="G189" s="4" t="str">
        <f t="shared" si="47"/>
        <v>Wednesday</v>
      </c>
      <c r="H189" t="s">
        <v>1401</v>
      </c>
      <c r="I189">
        <f t="shared" si="48"/>
        <v>21227</v>
      </c>
      <c r="J189" t="s">
        <v>2406</v>
      </c>
      <c r="K189" t="str">
        <f t="shared" si="50"/>
        <v>Chair</v>
      </c>
      <c r="L189">
        <v>1</v>
      </c>
      <c r="M189">
        <v>590.87</v>
      </c>
      <c r="N189" s="7">
        <f t="shared" si="49"/>
        <v>590.87</v>
      </c>
      <c r="O189" t="s">
        <v>2579</v>
      </c>
      <c r="P189" t="str">
        <f t="shared" si="51"/>
        <v>689</v>
      </c>
      <c r="Q189" t="str">
        <f t="shared" si="52"/>
        <v>Main St</v>
      </c>
      <c r="R189" t="s">
        <v>3068</v>
      </c>
      <c r="S189" t="str">
        <f t="shared" si="53"/>
        <v>Gift Card</v>
      </c>
      <c r="T189" t="s">
        <v>3072</v>
      </c>
      <c r="U189" t="str">
        <f t="shared" si="54"/>
        <v>Returned</v>
      </c>
      <c r="V189" t="s">
        <v>3262</v>
      </c>
      <c r="W189" t="str">
        <f t="shared" si="55"/>
        <v>79129657</v>
      </c>
      <c r="X189">
        <v>6</v>
      </c>
      <c r="Y189" t="s">
        <v>4276</v>
      </c>
      <c r="Z189" t="str">
        <f t="shared" si="56"/>
        <v>FREESHIP</v>
      </c>
      <c r="AA189" t="str">
        <f t="shared" si="57"/>
        <v>YES</v>
      </c>
      <c r="AB189" t="s">
        <v>4279</v>
      </c>
      <c r="AC189" t="str">
        <f t="shared" si="58"/>
        <v>Referral</v>
      </c>
      <c r="AD189">
        <v>590.87</v>
      </c>
      <c r="AE189" s="7">
        <v>590.87</v>
      </c>
      <c r="AF189" s="7">
        <f t="shared" si="59"/>
        <v>590.87</v>
      </c>
      <c r="AG189" t="str">
        <f>_xlfn.XLOOKUP(H189, 'Customer Data'!A189,'Customer Data'!B189)</f>
        <v>Customer_189</v>
      </c>
      <c r="AH189" t="str">
        <f>_xlfn.XLOOKUP(H189,'Customer Data'!A189,'Customer Data'!C189)</f>
        <v>Female</v>
      </c>
      <c r="AI189">
        <f>_xlfn.XLOOKUP(H189,'Customer Data'!A189,'Customer Data'!D189)</f>
        <v>60</v>
      </c>
      <c r="AJ189" t="str">
        <f>_xlfn.XLOOKUP(H189,'Customer Data'!A189,'Customer Data'!E189)</f>
        <v>Owerri</v>
      </c>
      <c r="AK189" t="str">
        <f>VLOOKUP(K189,'Product Category'!A:B,2,FALSE)</f>
        <v>Furniture</v>
      </c>
      <c r="AL189">
        <f>VLOOKUP(Z189,Coupons!A:B,2,FALSE)</f>
        <v>0</v>
      </c>
      <c r="AM189" s="7">
        <f t="shared" si="60"/>
        <v>0</v>
      </c>
      <c r="AN189" s="7">
        <f t="shared" si="61"/>
        <v>413.60899999999998</v>
      </c>
      <c r="AO189" s="7">
        <f t="shared" si="62"/>
        <v>413.60899999999998</v>
      </c>
      <c r="AP189" s="7">
        <f t="shared" si="63"/>
        <v>590.87</v>
      </c>
      <c r="AQ189" s="7">
        <f t="shared" si="64"/>
        <v>177.26100000000002</v>
      </c>
      <c r="AR189" s="12">
        <f t="shared" si="65"/>
        <v>1.4285714285714286</v>
      </c>
    </row>
    <row r="190" spans="1:44" x14ac:dyDescent="0.35">
      <c r="A190" t="s">
        <v>202</v>
      </c>
      <c r="B190">
        <f t="shared" si="44"/>
        <v>200188</v>
      </c>
      <c r="C190" s="2">
        <v>45731</v>
      </c>
      <c r="D190" s="4">
        <v>45731</v>
      </c>
      <c r="E190">
        <f t="shared" si="45"/>
        <v>2025</v>
      </c>
      <c r="F190" s="4" t="str">
        <f t="shared" si="46"/>
        <v>March</v>
      </c>
      <c r="G190" s="4" t="str">
        <f t="shared" si="47"/>
        <v>Saturday</v>
      </c>
      <c r="H190" t="s">
        <v>1402</v>
      </c>
      <c r="I190">
        <f t="shared" si="48"/>
        <v>97715</v>
      </c>
      <c r="J190" t="s">
        <v>2406</v>
      </c>
      <c r="K190" t="str">
        <f t="shared" si="50"/>
        <v>Chair</v>
      </c>
      <c r="L190">
        <v>2</v>
      </c>
      <c r="M190">
        <v>363.91</v>
      </c>
      <c r="N190" s="7">
        <f t="shared" si="49"/>
        <v>363.91</v>
      </c>
      <c r="O190" t="s">
        <v>2580</v>
      </c>
      <c r="P190" t="str">
        <f t="shared" si="51"/>
        <v>927</v>
      </c>
      <c r="Q190" t="str">
        <f t="shared" si="52"/>
        <v>Main St</v>
      </c>
      <c r="R190" t="s">
        <v>3068</v>
      </c>
      <c r="S190" t="str">
        <f t="shared" si="53"/>
        <v>Gift Card</v>
      </c>
      <c r="T190" t="s">
        <v>3070</v>
      </c>
      <c r="U190" t="str">
        <f t="shared" si="54"/>
        <v>Shipped</v>
      </c>
      <c r="V190" t="s">
        <v>3263</v>
      </c>
      <c r="W190" t="str">
        <f t="shared" si="55"/>
        <v>19515949</v>
      </c>
      <c r="X190">
        <v>2</v>
      </c>
      <c r="Y190" t="s">
        <v>4276</v>
      </c>
      <c r="Z190" t="str">
        <f t="shared" si="56"/>
        <v>FREESHIP</v>
      </c>
      <c r="AA190" t="str">
        <f t="shared" si="57"/>
        <v>YES</v>
      </c>
      <c r="AB190" t="s">
        <v>4279</v>
      </c>
      <c r="AC190" t="str">
        <f t="shared" si="58"/>
        <v>Referral</v>
      </c>
      <c r="AD190">
        <v>727.82</v>
      </c>
      <c r="AE190" s="7">
        <v>727.82</v>
      </c>
      <c r="AF190" s="7">
        <f t="shared" si="59"/>
        <v>727.82</v>
      </c>
      <c r="AG190" t="str">
        <f>_xlfn.XLOOKUP(H190, 'Customer Data'!A190,'Customer Data'!B190)</f>
        <v>Customer_190</v>
      </c>
      <c r="AH190" t="str">
        <f>_xlfn.XLOOKUP(H190,'Customer Data'!A190,'Customer Data'!C190)</f>
        <v>Female</v>
      </c>
      <c r="AI190">
        <f>_xlfn.XLOOKUP(H190,'Customer Data'!A190,'Customer Data'!D190)</f>
        <v>35</v>
      </c>
      <c r="AJ190" t="str">
        <f>_xlfn.XLOOKUP(H190,'Customer Data'!A190,'Customer Data'!E190)</f>
        <v>Enugu</v>
      </c>
      <c r="AK190" t="str">
        <f>VLOOKUP(K190,'Product Category'!A:B,2,FALSE)</f>
        <v>Furniture</v>
      </c>
      <c r="AL190">
        <f>VLOOKUP(Z190,Coupons!A:B,2,FALSE)</f>
        <v>0</v>
      </c>
      <c r="AM190" s="7">
        <f t="shared" si="60"/>
        <v>0</v>
      </c>
      <c r="AN190" s="7">
        <f t="shared" si="61"/>
        <v>254.73699999999999</v>
      </c>
      <c r="AO190" s="7">
        <f t="shared" si="62"/>
        <v>509.47399999999999</v>
      </c>
      <c r="AP190" s="7">
        <f t="shared" si="63"/>
        <v>727.82</v>
      </c>
      <c r="AQ190" s="7">
        <f t="shared" si="64"/>
        <v>218.34600000000006</v>
      </c>
      <c r="AR190" s="12">
        <f t="shared" si="65"/>
        <v>1.4285714285714286</v>
      </c>
    </row>
    <row r="191" spans="1:44" x14ac:dyDescent="0.35">
      <c r="A191" t="s">
        <v>203</v>
      </c>
      <c r="B191">
        <f t="shared" si="44"/>
        <v>200189</v>
      </c>
      <c r="C191" s="2">
        <v>45112</v>
      </c>
      <c r="D191" s="4">
        <v>45112</v>
      </c>
      <c r="E191">
        <f t="shared" si="45"/>
        <v>2023</v>
      </c>
      <c r="F191" s="4" t="str">
        <f t="shared" si="46"/>
        <v>July</v>
      </c>
      <c r="G191" s="4" t="str">
        <f t="shared" si="47"/>
        <v>Wednesday</v>
      </c>
      <c r="H191" t="s">
        <v>1403</v>
      </c>
      <c r="I191">
        <f t="shared" si="48"/>
        <v>48939</v>
      </c>
      <c r="J191" t="s">
        <v>2407</v>
      </c>
      <c r="K191" t="str">
        <f t="shared" si="50"/>
        <v>Printer</v>
      </c>
      <c r="L191">
        <v>5</v>
      </c>
      <c r="M191">
        <v>429.45</v>
      </c>
      <c r="N191" s="7">
        <f t="shared" si="49"/>
        <v>429.45</v>
      </c>
      <c r="O191" t="s">
        <v>2581</v>
      </c>
      <c r="P191" t="str">
        <f t="shared" si="51"/>
        <v>597</v>
      </c>
      <c r="Q191" t="str">
        <f t="shared" si="52"/>
        <v>Main St</v>
      </c>
      <c r="R191" t="s">
        <v>3068</v>
      </c>
      <c r="S191" t="str">
        <f t="shared" si="53"/>
        <v>Gift Card</v>
      </c>
      <c r="T191" t="s">
        <v>3071</v>
      </c>
      <c r="U191" t="str">
        <f t="shared" si="54"/>
        <v>Cancelled</v>
      </c>
      <c r="V191" t="s">
        <v>3264</v>
      </c>
      <c r="W191" t="str">
        <f t="shared" si="55"/>
        <v>62786764</v>
      </c>
      <c r="X191">
        <v>5</v>
      </c>
      <c r="Y191" t="s">
        <v>4277</v>
      </c>
      <c r="Z191" t="str">
        <f t="shared" si="56"/>
        <v>WINTER15</v>
      </c>
      <c r="AA191" t="str">
        <f t="shared" si="57"/>
        <v>YES</v>
      </c>
      <c r="AB191" t="s">
        <v>4280</v>
      </c>
      <c r="AC191" t="str">
        <f t="shared" si="58"/>
        <v>Email</v>
      </c>
      <c r="AD191">
        <v>2147.25</v>
      </c>
      <c r="AE191" s="7">
        <v>2147.25</v>
      </c>
      <c r="AF191" s="7">
        <f t="shared" si="59"/>
        <v>2147.25</v>
      </c>
      <c r="AG191" t="str">
        <f>_xlfn.XLOOKUP(H191, 'Customer Data'!A191,'Customer Data'!B191)</f>
        <v>Customer_191</v>
      </c>
      <c r="AH191" t="str">
        <f>_xlfn.XLOOKUP(H191,'Customer Data'!A191,'Customer Data'!C191)</f>
        <v>Male</v>
      </c>
      <c r="AI191">
        <f>_xlfn.XLOOKUP(H191,'Customer Data'!A191,'Customer Data'!D191)</f>
        <v>39</v>
      </c>
      <c r="AJ191" t="str">
        <f>_xlfn.XLOOKUP(H191,'Customer Data'!A191,'Customer Data'!E191)</f>
        <v>Abuja</v>
      </c>
      <c r="AK191" t="str">
        <f>VLOOKUP(K191,'Product Category'!A:B,2,FALSE)</f>
        <v>Electronics</v>
      </c>
      <c r="AL191">
        <f>VLOOKUP(Z191,Coupons!A:B,2,FALSE)</f>
        <v>0.15</v>
      </c>
      <c r="AM191" s="7">
        <f t="shared" si="60"/>
        <v>322.08749999999998</v>
      </c>
      <c r="AN191" s="7">
        <f t="shared" si="61"/>
        <v>300.61499999999995</v>
      </c>
      <c r="AO191" s="7">
        <f t="shared" si="62"/>
        <v>1503.0749999999998</v>
      </c>
      <c r="AP191" s="7">
        <f t="shared" si="63"/>
        <v>1825.1624999999999</v>
      </c>
      <c r="AQ191" s="7">
        <f t="shared" si="64"/>
        <v>322.08750000000009</v>
      </c>
      <c r="AR191" s="12">
        <f t="shared" si="65"/>
        <v>1.2142857142857144</v>
      </c>
    </row>
    <row r="192" spans="1:44" x14ac:dyDescent="0.35">
      <c r="A192" t="s">
        <v>204</v>
      </c>
      <c r="B192">
        <f t="shared" si="44"/>
        <v>200190</v>
      </c>
      <c r="C192" s="2">
        <v>45535</v>
      </c>
      <c r="D192" s="4">
        <v>45535</v>
      </c>
      <c r="E192">
        <f t="shared" si="45"/>
        <v>2024</v>
      </c>
      <c r="F192" s="4" t="str">
        <f t="shared" si="46"/>
        <v>August</v>
      </c>
      <c r="G192" s="4" t="str">
        <f t="shared" si="47"/>
        <v>Saturday</v>
      </c>
      <c r="H192" t="s">
        <v>1404</v>
      </c>
      <c r="I192">
        <f t="shared" si="48"/>
        <v>35483</v>
      </c>
      <c r="J192" t="s">
        <v>2407</v>
      </c>
      <c r="K192" t="str">
        <f t="shared" si="50"/>
        <v>Printer</v>
      </c>
      <c r="L192">
        <v>3</v>
      </c>
      <c r="M192">
        <v>223.7</v>
      </c>
      <c r="N192" s="7">
        <f t="shared" si="49"/>
        <v>223.7</v>
      </c>
      <c r="O192" t="s">
        <v>2582</v>
      </c>
      <c r="P192" t="str">
        <f t="shared" si="51"/>
        <v>725</v>
      </c>
      <c r="Q192" t="str">
        <f t="shared" si="52"/>
        <v>Main St</v>
      </c>
      <c r="R192" t="s">
        <v>3069</v>
      </c>
      <c r="S192" t="str">
        <f t="shared" si="53"/>
        <v>Cash</v>
      </c>
      <c r="T192" t="s">
        <v>3072</v>
      </c>
      <c r="U192" t="str">
        <f t="shared" si="54"/>
        <v>Returned</v>
      </c>
      <c r="V192" t="s">
        <v>3265</v>
      </c>
      <c r="W192" t="str">
        <f t="shared" si="55"/>
        <v>79638203</v>
      </c>
      <c r="X192">
        <v>3</v>
      </c>
      <c r="Y192" t="s">
        <v>4275</v>
      </c>
      <c r="Z192" t="str">
        <f t="shared" si="56"/>
        <v>SAVE10</v>
      </c>
      <c r="AA192" t="str">
        <f t="shared" si="57"/>
        <v>YES</v>
      </c>
      <c r="AB192" t="s">
        <v>4280</v>
      </c>
      <c r="AC192" t="str">
        <f t="shared" si="58"/>
        <v>Email</v>
      </c>
      <c r="AD192">
        <v>671.09999999999991</v>
      </c>
      <c r="AE192" s="7">
        <v>671.09999999999991</v>
      </c>
      <c r="AF192" s="7">
        <f t="shared" si="59"/>
        <v>671.09999999999991</v>
      </c>
      <c r="AG192" t="str">
        <f>_xlfn.XLOOKUP(H192, 'Customer Data'!A192,'Customer Data'!B192)</f>
        <v>Customer_192</v>
      </c>
      <c r="AH192" t="str">
        <f>_xlfn.XLOOKUP(H192,'Customer Data'!A192,'Customer Data'!C192)</f>
        <v>Male</v>
      </c>
      <c r="AI192">
        <f>_xlfn.XLOOKUP(H192,'Customer Data'!A192,'Customer Data'!D192)</f>
        <v>49</v>
      </c>
      <c r="AJ192" t="str">
        <f>_xlfn.XLOOKUP(H192,'Customer Data'!A192,'Customer Data'!E192)</f>
        <v>Port-Harcourt</v>
      </c>
      <c r="AK192" t="str">
        <f>VLOOKUP(K192,'Product Category'!A:B,2,FALSE)</f>
        <v>Electronics</v>
      </c>
      <c r="AL192">
        <f>VLOOKUP(Z192,Coupons!A:B,2,FALSE)</f>
        <v>0.1</v>
      </c>
      <c r="AM192" s="7">
        <f t="shared" si="60"/>
        <v>67.11</v>
      </c>
      <c r="AN192" s="7">
        <f t="shared" si="61"/>
        <v>156.58999999999997</v>
      </c>
      <c r="AO192" s="7">
        <f t="shared" si="62"/>
        <v>469.76999999999992</v>
      </c>
      <c r="AP192" s="7">
        <f t="shared" si="63"/>
        <v>603.9899999999999</v>
      </c>
      <c r="AQ192" s="7">
        <f t="shared" si="64"/>
        <v>134.21999999999997</v>
      </c>
      <c r="AR192" s="12">
        <f t="shared" si="65"/>
        <v>1.2857142857142856</v>
      </c>
    </row>
    <row r="193" spans="1:44" x14ac:dyDescent="0.35">
      <c r="A193" t="s">
        <v>205</v>
      </c>
      <c r="B193">
        <f t="shared" si="44"/>
        <v>200191</v>
      </c>
      <c r="C193" s="2">
        <v>45724</v>
      </c>
      <c r="D193" s="4">
        <v>45724</v>
      </c>
      <c r="E193">
        <f t="shared" si="45"/>
        <v>2025</v>
      </c>
      <c r="F193" s="4" t="str">
        <f t="shared" si="46"/>
        <v>March</v>
      </c>
      <c r="G193" s="4" t="str">
        <f t="shared" si="47"/>
        <v>Saturday</v>
      </c>
      <c r="H193" t="s">
        <v>1405</v>
      </c>
      <c r="I193">
        <f t="shared" si="48"/>
        <v>51494</v>
      </c>
      <c r="J193" t="s">
        <v>2408</v>
      </c>
      <c r="K193" t="str">
        <f t="shared" si="50"/>
        <v>Laptop</v>
      </c>
      <c r="L193">
        <v>2</v>
      </c>
      <c r="M193">
        <v>488.87</v>
      </c>
      <c r="N193" s="7">
        <f t="shared" si="49"/>
        <v>488.87</v>
      </c>
      <c r="O193" t="s">
        <v>2583</v>
      </c>
      <c r="P193" t="str">
        <f t="shared" si="51"/>
        <v>505</v>
      </c>
      <c r="Q193" t="str">
        <f t="shared" si="52"/>
        <v>Main St</v>
      </c>
      <c r="R193" t="s">
        <v>3066</v>
      </c>
      <c r="S193" t="str">
        <f t="shared" si="53"/>
        <v>Online</v>
      </c>
      <c r="T193" t="s">
        <v>3071</v>
      </c>
      <c r="U193" t="str">
        <f t="shared" si="54"/>
        <v>Cancelled</v>
      </c>
      <c r="V193" t="s">
        <v>3266</v>
      </c>
      <c r="W193" t="str">
        <f t="shared" si="55"/>
        <v>58520306</v>
      </c>
      <c r="X193">
        <v>4</v>
      </c>
      <c r="Y193" t="s">
        <v>4276</v>
      </c>
      <c r="Z193" t="str">
        <f t="shared" si="56"/>
        <v>FREESHIP</v>
      </c>
      <c r="AA193" t="str">
        <f t="shared" si="57"/>
        <v>YES</v>
      </c>
      <c r="AB193" t="s">
        <v>4282</v>
      </c>
      <c r="AC193" t="str">
        <f t="shared" si="58"/>
        <v>Google</v>
      </c>
      <c r="AD193">
        <v>977.74</v>
      </c>
      <c r="AE193" s="7">
        <v>977.74</v>
      </c>
      <c r="AF193" s="7">
        <f t="shared" si="59"/>
        <v>977.74</v>
      </c>
      <c r="AG193" t="str">
        <f>_xlfn.XLOOKUP(H193, 'Customer Data'!A193,'Customer Data'!B193)</f>
        <v>Customer_193</v>
      </c>
      <c r="AH193" t="str">
        <f>_xlfn.XLOOKUP(H193,'Customer Data'!A193,'Customer Data'!C193)</f>
        <v>Male</v>
      </c>
      <c r="AI193">
        <f>_xlfn.XLOOKUP(H193,'Customer Data'!A193,'Customer Data'!D193)</f>
        <v>32</v>
      </c>
      <c r="AJ193" t="str">
        <f>_xlfn.XLOOKUP(H193,'Customer Data'!A193,'Customer Data'!E193)</f>
        <v>Lagos</v>
      </c>
      <c r="AK193" t="str">
        <f>VLOOKUP(K193,'Product Category'!A:B,2,FALSE)</f>
        <v>Electronics</v>
      </c>
      <c r="AL193">
        <f>VLOOKUP(Z193,Coupons!A:B,2,FALSE)</f>
        <v>0</v>
      </c>
      <c r="AM193" s="7">
        <f t="shared" si="60"/>
        <v>0</v>
      </c>
      <c r="AN193" s="7">
        <f t="shared" si="61"/>
        <v>342.209</v>
      </c>
      <c r="AO193" s="7">
        <f t="shared" si="62"/>
        <v>684.41800000000001</v>
      </c>
      <c r="AP193" s="7">
        <f t="shared" si="63"/>
        <v>977.74</v>
      </c>
      <c r="AQ193" s="7">
        <f t="shared" si="64"/>
        <v>293.322</v>
      </c>
      <c r="AR193" s="12">
        <f t="shared" si="65"/>
        <v>1.4285714285714286</v>
      </c>
    </row>
    <row r="194" spans="1:44" x14ac:dyDescent="0.35">
      <c r="A194" t="s">
        <v>206</v>
      </c>
      <c r="B194">
        <f t="shared" ref="B194:B257" si="66">(RIGHT(A194, LEN(A194)-3))*1</f>
        <v>200192</v>
      </c>
      <c r="C194" s="2">
        <v>45149</v>
      </c>
      <c r="D194" s="4">
        <v>45149</v>
      </c>
      <c r="E194">
        <f t="shared" ref="E194:E257" si="67">(TEXT(D194, "yyyy"))*1</f>
        <v>2023</v>
      </c>
      <c r="F194" s="4" t="str">
        <f t="shared" ref="F194:F257" si="68">TEXT(D194, "mmmm")</f>
        <v>August</v>
      </c>
      <c r="G194" s="4" t="str">
        <f t="shared" ref="G194:G257" si="69">TEXT(D194, "dddd")</f>
        <v>Friday</v>
      </c>
      <c r="H194" t="s">
        <v>1406</v>
      </c>
      <c r="I194">
        <f t="shared" ref="I194:I257" si="70">(RIGHT(H194, LEN(H194)-1))*1</f>
        <v>58410</v>
      </c>
      <c r="J194" t="s">
        <v>2409</v>
      </c>
      <c r="K194" t="str">
        <f t="shared" si="50"/>
        <v>Desk</v>
      </c>
      <c r="L194">
        <v>1</v>
      </c>
      <c r="M194">
        <v>645.46</v>
      </c>
      <c r="N194" s="7">
        <f t="shared" ref="N194:N257" si="71">(TRIM(PROPER(M194)))*1</f>
        <v>645.46</v>
      </c>
      <c r="O194" t="s">
        <v>2541</v>
      </c>
      <c r="P194" t="str">
        <f t="shared" si="51"/>
        <v>151</v>
      </c>
      <c r="Q194" t="str">
        <f t="shared" si="52"/>
        <v>Main St</v>
      </c>
      <c r="R194" t="s">
        <v>3068</v>
      </c>
      <c r="S194" t="str">
        <f t="shared" si="53"/>
        <v>Gift Card</v>
      </c>
      <c r="T194" t="s">
        <v>3071</v>
      </c>
      <c r="U194" t="str">
        <f t="shared" si="54"/>
        <v>Cancelled</v>
      </c>
      <c r="V194" t="s">
        <v>3267</v>
      </c>
      <c r="W194" t="str">
        <f t="shared" si="55"/>
        <v>19749672</v>
      </c>
      <c r="X194">
        <v>5</v>
      </c>
      <c r="Y194" t="s">
        <v>4275</v>
      </c>
      <c r="Z194" t="str">
        <f t="shared" si="56"/>
        <v>SAVE10</v>
      </c>
      <c r="AA194" t="str">
        <f t="shared" si="57"/>
        <v>YES</v>
      </c>
      <c r="AB194" t="s">
        <v>4282</v>
      </c>
      <c r="AC194" t="str">
        <f t="shared" si="58"/>
        <v>Google</v>
      </c>
      <c r="AD194">
        <v>645.46</v>
      </c>
      <c r="AE194" s="7">
        <v>645.46</v>
      </c>
      <c r="AF194" s="7">
        <f t="shared" si="59"/>
        <v>645.46</v>
      </c>
      <c r="AG194" t="str">
        <f>_xlfn.XLOOKUP(H194, 'Customer Data'!A194,'Customer Data'!B194)</f>
        <v>Customer_194</v>
      </c>
      <c r="AH194" t="str">
        <f>_xlfn.XLOOKUP(H194,'Customer Data'!A194,'Customer Data'!C194)</f>
        <v>Male</v>
      </c>
      <c r="AI194">
        <f>_xlfn.XLOOKUP(H194,'Customer Data'!A194,'Customer Data'!D194)</f>
        <v>24</v>
      </c>
      <c r="AJ194" t="str">
        <f>_xlfn.XLOOKUP(H194,'Customer Data'!A194,'Customer Data'!E194)</f>
        <v>Abuja</v>
      </c>
      <c r="AK194" t="str">
        <f>VLOOKUP(K194,'Product Category'!A:B,2,FALSE)</f>
        <v>Furniture</v>
      </c>
      <c r="AL194">
        <f>VLOOKUP(Z194,Coupons!A:B,2,FALSE)</f>
        <v>0.1</v>
      </c>
      <c r="AM194" s="7">
        <f t="shared" si="60"/>
        <v>64.546000000000006</v>
      </c>
      <c r="AN194" s="7">
        <f t="shared" si="61"/>
        <v>451.822</v>
      </c>
      <c r="AO194" s="7">
        <f t="shared" si="62"/>
        <v>451.822</v>
      </c>
      <c r="AP194" s="7">
        <f t="shared" si="63"/>
        <v>580.91399999999999</v>
      </c>
      <c r="AQ194" s="7">
        <f t="shared" si="64"/>
        <v>129.09199999999998</v>
      </c>
      <c r="AR194" s="12">
        <f t="shared" si="65"/>
        <v>1.2857142857142856</v>
      </c>
    </row>
    <row r="195" spans="1:44" x14ac:dyDescent="0.35">
      <c r="A195" t="s">
        <v>207</v>
      </c>
      <c r="B195">
        <f t="shared" si="66"/>
        <v>200193</v>
      </c>
      <c r="C195" s="2">
        <v>45128</v>
      </c>
      <c r="D195" s="4">
        <v>45128</v>
      </c>
      <c r="E195">
        <f t="shared" si="67"/>
        <v>2023</v>
      </c>
      <c r="F195" s="4" t="str">
        <f t="shared" si="68"/>
        <v>July</v>
      </c>
      <c r="G195" s="4" t="str">
        <f t="shared" si="69"/>
        <v>Friday</v>
      </c>
      <c r="H195" t="s">
        <v>1407</v>
      </c>
      <c r="I195">
        <f t="shared" si="70"/>
        <v>11644</v>
      </c>
      <c r="J195" t="s">
        <v>2407</v>
      </c>
      <c r="K195" t="str">
        <f t="shared" ref="K195:K258" si="72">TRIM(PROPER(J195))</f>
        <v>Printer</v>
      </c>
      <c r="L195">
        <v>1</v>
      </c>
      <c r="M195">
        <v>46.66</v>
      </c>
      <c r="N195" s="7">
        <f t="shared" si="71"/>
        <v>46.66</v>
      </c>
      <c r="O195" t="s">
        <v>2584</v>
      </c>
      <c r="P195" t="str">
        <f t="shared" ref="P195:P258" si="73">LEFT(O195, FIND(" ", O195)-1)</f>
        <v>429</v>
      </c>
      <c r="Q195" t="str">
        <f t="shared" ref="Q195:Q258" si="74">RIGHT(O195, LEN(O195) - FIND(" ", O195))</f>
        <v>Main St</v>
      </c>
      <c r="R195" t="s">
        <v>3069</v>
      </c>
      <c r="S195" t="str">
        <f t="shared" ref="S195:S258" si="75">TRIM(PROPER(R195))</f>
        <v>Cash</v>
      </c>
      <c r="T195" t="s">
        <v>3071</v>
      </c>
      <c r="U195" t="str">
        <f t="shared" ref="U195:U258" si="76">TRIM(PROPER(T195))</f>
        <v>Cancelled</v>
      </c>
      <c r="V195" t="s">
        <v>3268</v>
      </c>
      <c r="W195" t="str">
        <f t="shared" ref="W195:W258" si="77">RIGHT(V195, LEN(V195)-3)</f>
        <v>81320339</v>
      </c>
      <c r="X195">
        <v>6</v>
      </c>
      <c r="Z195" t="str">
        <f t="shared" ref="Z195:Z258" si="78">TRIM(UPPER(IF(Y195="", "NO COUPON", Y195)))</f>
        <v>NO COUPON</v>
      </c>
      <c r="AA195" t="str">
        <f t="shared" ref="AA195:AA258" si="79">IF(Z195="NO COUPON","NO","YES")</f>
        <v>NO</v>
      </c>
      <c r="AB195" t="s">
        <v>4282</v>
      </c>
      <c r="AC195" t="str">
        <f t="shared" ref="AC195:AC258" si="80">TRIM(PROPER(AB195))</f>
        <v>Google</v>
      </c>
      <c r="AD195">
        <v>46.66</v>
      </c>
      <c r="AE195" s="7">
        <v>46.66</v>
      </c>
      <c r="AF195" s="7">
        <f t="shared" ref="AF195:AF258" si="81">N195*L195</f>
        <v>46.66</v>
      </c>
      <c r="AG195" t="str">
        <f>_xlfn.XLOOKUP(H195, 'Customer Data'!A195,'Customer Data'!B195)</f>
        <v>Customer_195</v>
      </c>
      <c r="AH195" t="str">
        <f>_xlfn.XLOOKUP(H195,'Customer Data'!A195,'Customer Data'!C195)</f>
        <v>Female</v>
      </c>
      <c r="AI195">
        <f>_xlfn.XLOOKUP(H195,'Customer Data'!A195,'Customer Data'!D195)</f>
        <v>18</v>
      </c>
      <c r="AJ195" t="str">
        <f>_xlfn.XLOOKUP(H195,'Customer Data'!A195,'Customer Data'!E195)</f>
        <v>Abuja</v>
      </c>
      <c r="AK195" t="str">
        <f>VLOOKUP(K195,'Product Category'!A:B,2,FALSE)</f>
        <v>Electronics</v>
      </c>
      <c r="AL195">
        <f>VLOOKUP(Z195,Coupons!A:B,2,FALSE)</f>
        <v>0</v>
      </c>
      <c r="AM195" s="7">
        <f t="shared" ref="AM195:AM258" si="82">AE195*AL195</f>
        <v>0</v>
      </c>
      <c r="AN195" s="7">
        <f t="shared" ref="AN195:AN258" si="83">N195*0.7</f>
        <v>32.661999999999999</v>
      </c>
      <c r="AO195" s="7">
        <f t="shared" ref="AO195:AO258" si="84">AN195*L195</f>
        <v>32.661999999999999</v>
      </c>
      <c r="AP195" s="7">
        <f t="shared" ref="AP195:AP258" si="85">AF195-AM195</f>
        <v>46.66</v>
      </c>
      <c r="AQ195" s="7">
        <f t="shared" ref="AQ195:AQ258" si="86">AP195-AO195</f>
        <v>13.997999999999998</v>
      </c>
      <c r="AR195" s="12">
        <f t="shared" ref="AR195:AR258" si="87">AP195/AO195</f>
        <v>1.4285714285714286</v>
      </c>
    </row>
    <row r="196" spans="1:44" x14ac:dyDescent="0.35">
      <c r="A196" t="s">
        <v>208</v>
      </c>
      <c r="B196">
        <f t="shared" si="66"/>
        <v>200194</v>
      </c>
      <c r="C196" s="2">
        <v>45451</v>
      </c>
      <c r="D196" s="4">
        <v>45451</v>
      </c>
      <c r="E196">
        <f t="shared" si="67"/>
        <v>2024</v>
      </c>
      <c r="F196" s="4" t="str">
        <f t="shared" si="68"/>
        <v>June</v>
      </c>
      <c r="G196" s="4" t="str">
        <f t="shared" si="69"/>
        <v>Saturday</v>
      </c>
      <c r="H196" t="s">
        <v>1408</v>
      </c>
      <c r="I196">
        <f t="shared" si="70"/>
        <v>53501</v>
      </c>
      <c r="J196" t="s">
        <v>2403</v>
      </c>
      <c r="K196" t="str">
        <f t="shared" si="72"/>
        <v>Monitor</v>
      </c>
      <c r="L196">
        <v>1</v>
      </c>
      <c r="M196">
        <v>249.57</v>
      </c>
      <c r="N196" s="7">
        <f t="shared" si="71"/>
        <v>249.57</v>
      </c>
      <c r="O196" t="s">
        <v>2585</v>
      </c>
      <c r="P196" t="str">
        <f t="shared" si="73"/>
        <v>899</v>
      </c>
      <c r="Q196" t="str">
        <f t="shared" si="74"/>
        <v>Main St</v>
      </c>
      <c r="R196" t="s">
        <v>3069</v>
      </c>
      <c r="S196" t="str">
        <f t="shared" si="75"/>
        <v>Cash</v>
      </c>
      <c r="T196" t="s">
        <v>3070</v>
      </c>
      <c r="U196" t="str">
        <f t="shared" si="76"/>
        <v>Shipped</v>
      </c>
      <c r="V196" t="s">
        <v>3269</v>
      </c>
      <c r="W196" t="str">
        <f t="shared" si="77"/>
        <v>90144892</v>
      </c>
      <c r="X196">
        <v>3</v>
      </c>
      <c r="Y196" t="s">
        <v>4276</v>
      </c>
      <c r="Z196" t="str">
        <f t="shared" si="78"/>
        <v>FREESHIP</v>
      </c>
      <c r="AA196" t="str">
        <f t="shared" si="79"/>
        <v>YES</v>
      </c>
      <c r="AB196" t="s">
        <v>4282</v>
      </c>
      <c r="AC196" t="str">
        <f t="shared" si="80"/>
        <v>Google</v>
      </c>
      <c r="AD196">
        <v>249.57</v>
      </c>
      <c r="AE196" s="7">
        <v>249.57</v>
      </c>
      <c r="AF196" s="7">
        <f t="shared" si="81"/>
        <v>249.57</v>
      </c>
      <c r="AG196" t="str">
        <f>_xlfn.XLOOKUP(H196, 'Customer Data'!A196,'Customer Data'!B196)</f>
        <v>Customer_196</v>
      </c>
      <c r="AH196" t="str">
        <f>_xlfn.XLOOKUP(H196,'Customer Data'!A196,'Customer Data'!C196)</f>
        <v>Female</v>
      </c>
      <c r="AI196">
        <f>_xlfn.XLOOKUP(H196,'Customer Data'!A196,'Customer Data'!D196)</f>
        <v>44</v>
      </c>
      <c r="AJ196" t="str">
        <f>_xlfn.XLOOKUP(H196,'Customer Data'!A196,'Customer Data'!E196)</f>
        <v>Enugu</v>
      </c>
      <c r="AK196" t="str">
        <f>VLOOKUP(K196,'Product Category'!A:B,2,FALSE)</f>
        <v>Electronics</v>
      </c>
      <c r="AL196">
        <f>VLOOKUP(Z196,Coupons!A:B,2,FALSE)</f>
        <v>0</v>
      </c>
      <c r="AM196" s="7">
        <f t="shared" si="82"/>
        <v>0</v>
      </c>
      <c r="AN196" s="7">
        <f t="shared" si="83"/>
        <v>174.69899999999998</v>
      </c>
      <c r="AO196" s="7">
        <f t="shared" si="84"/>
        <v>174.69899999999998</v>
      </c>
      <c r="AP196" s="7">
        <f t="shared" si="85"/>
        <v>249.57</v>
      </c>
      <c r="AQ196" s="7">
        <f t="shared" si="86"/>
        <v>74.871000000000009</v>
      </c>
      <c r="AR196" s="12">
        <f t="shared" si="87"/>
        <v>1.4285714285714286</v>
      </c>
    </row>
    <row r="197" spans="1:44" x14ac:dyDescent="0.35">
      <c r="A197" t="s">
        <v>209</v>
      </c>
      <c r="B197">
        <f t="shared" si="66"/>
        <v>200195</v>
      </c>
      <c r="C197" s="2">
        <v>45404</v>
      </c>
      <c r="D197" s="4">
        <v>45404</v>
      </c>
      <c r="E197">
        <f t="shared" si="67"/>
        <v>2024</v>
      </c>
      <c r="F197" s="4" t="str">
        <f t="shared" si="68"/>
        <v>April</v>
      </c>
      <c r="G197" s="4" t="str">
        <f t="shared" si="69"/>
        <v>Monday</v>
      </c>
      <c r="H197" t="s">
        <v>1409</v>
      </c>
      <c r="I197">
        <f t="shared" si="70"/>
        <v>63619</v>
      </c>
      <c r="J197" t="s">
        <v>2406</v>
      </c>
      <c r="K197" t="str">
        <f t="shared" si="72"/>
        <v>Chair</v>
      </c>
      <c r="L197">
        <v>3</v>
      </c>
      <c r="M197">
        <v>619.21</v>
      </c>
      <c r="N197" s="7">
        <f t="shared" si="71"/>
        <v>619.21</v>
      </c>
      <c r="O197" t="s">
        <v>2586</v>
      </c>
      <c r="P197" t="str">
        <f t="shared" si="73"/>
        <v>801</v>
      </c>
      <c r="Q197" t="str">
        <f t="shared" si="74"/>
        <v>Main St</v>
      </c>
      <c r="R197" t="s">
        <v>3065</v>
      </c>
      <c r="S197" t="str">
        <f t="shared" si="75"/>
        <v>Debit Card</v>
      </c>
      <c r="T197" t="s">
        <v>3071</v>
      </c>
      <c r="U197" t="str">
        <f t="shared" si="76"/>
        <v>Cancelled</v>
      </c>
      <c r="V197" t="s">
        <v>3270</v>
      </c>
      <c r="W197" t="str">
        <f t="shared" si="77"/>
        <v>65385674</v>
      </c>
      <c r="X197">
        <v>6</v>
      </c>
      <c r="Z197" t="str">
        <f t="shared" si="78"/>
        <v>NO COUPON</v>
      </c>
      <c r="AA197" t="str">
        <f t="shared" si="79"/>
        <v>NO</v>
      </c>
      <c r="AB197" t="s">
        <v>4280</v>
      </c>
      <c r="AC197" t="str">
        <f t="shared" si="80"/>
        <v>Email</v>
      </c>
      <c r="AD197">
        <v>1857.63</v>
      </c>
      <c r="AE197" s="7">
        <v>1857.63</v>
      </c>
      <c r="AF197" s="7">
        <f t="shared" si="81"/>
        <v>1857.63</v>
      </c>
      <c r="AG197" t="str">
        <f>_xlfn.XLOOKUP(H197, 'Customer Data'!A197,'Customer Data'!B197)</f>
        <v>Customer_197</v>
      </c>
      <c r="AH197" t="str">
        <f>_xlfn.XLOOKUP(H197,'Customer Data'!A197,'Customer Data'!C197)</f>
        <v>Female</v>
      </c>
      <c r="AI197">
        <f>_xlfn.XLOOKUP(H197,'Customer Data'!A197,'Customer Data'!D197)</f>
        <v>57</v>
      </c>
      <c r="AJ197" t="str">
        <f>_xlfn.XLOOKUP(H197,'Customer Data'!A197,'Customer Data'!E197)</f>
        <v>Lagos</v>
      </c>
      <c r="AK197" t="str">
        <f>VLOOKUP(K197,'Product Category'!A:B,2,FALSE)</f>
        <v>Furniture</v>
      </c>
      <c r="AL197">
        <f>VLOOKUP(Z197,Coupons!A:B,2,FALSE)</f>
        <v>0</v>
      </c>
      <c r="AM197" s="7">
        <f t="shared" si="82"/>
        <v>0</v>
      </c>
      <c r="AN197" s="7">
        <f t="shared" si="83"/>
        <v>433.447</v>
      </c>
      <c r="AO197" s="7">
        <f t="shared" si="84"/>
        <v>1300.3409999999999</v>
      </c>
      <c r="AP197" s="7">
        <f t="shared" si="85"/>
        <v>1857.63</v>
      </c>
      <c r="AQ197" s="7">
        <f t="shared" si="86"/>
        <v>557.28900000000021</v>
      </c>
      <c r="AR197" s="12">
        <f t="shared" si="87"/>
        <v>1.4285714285714288</v>
      </c>
    </row>
    <row r="198" spans="1:44" x14ac:dyDescent="0.35">
      <c r="A198" t="s">
        <v>210</v>
      </c>
      <c r="B198">
        <f t="shared" si="66"/>
        <v>200196</v>
      </c>
      <c r="C198" s="2">
        <v>45681</v>
      </c>
      <c r="D198" s="4">
        <v>45681</v>
      </c>
      <c r="E198">
        <f t="shared" si="67"/>
        <v>2025</v>
      </c>
      <c r="F198" s="4" t="str">
        <f t="shared" si="68"/>
        <v>January</v>
      </c>
      <c r="G198" s="4" t="str">
        <f t="shared" si="69"/>
        <v>Friday</v>
      </c>
      <c r="H198" t="s">
        <v>1410</v>
      </c>
      <c r="I198">
        <f t="shared" si="70"/>
        <v>40882</v>
      </c>
      <c r="J198" t="s">
        <v>2409</v>
      </c>
      <c r="K198" t="str">
        <f t="shared" si="72"/>
        <v>Desk</v>
      </c>
      <c r="L198">
        <v>4</v>
      </c>
      <c r="M198">
        <v>217.13</v>
      </c>
      <c r="N198" s="7">
        <f t="shared" si="71"/>
        <v>217.13</v>
      </c>
      <c r="O198" t="s">
        <v>2587</v>
      </c>
      <c r="P198" t="str">
        <f t="shared" si="73"/>
        <v>719</v>
      </c>
      <c r="Q198" t="str">
        <f t="shared" si="74"/>
        <v>Main St</v>
      </c>
      <c r="R198" t="s">
        <v>3069</v>
      </c>
      <c r="S198" t="str">
        <f t="shared" si="75"/>
        <v>Cash</v>
      </c>
      <c r="T198" t="s">
        <v>3073</v>
      </c>
      <c r="U198" t="str">
        <f t="shared" si="76"/>
        <v>Delivered</v>
      </c>
      <c r="V198" t="s">
        <v>3271</v>
      </c>
      <c r="W198" t="str">
        <f t="shared" si="77"/>
        <v>64165503</v>
      </c>
      <c r="X198">
        <v>8</v>
      </c>
      <c r="Y198" t="s">
        <v>4277</v>
      </c>
      <c r="Z198" t="str">
        <f t="shared" si="78"/>
        <v>WINTER15</v>
      </c>
      <c r="AA198" t="str">
        <f t="shared" si="79"/>
        <v>YES</v>
      </c>
      <c r="AB198" t="s">
        <v>4280</v>
      </c>
      <c r="AC198" t="str">
        <f t="shared" si="80"/>
        <v>Email</v>
      </c>
      <c r="AD198">
        <v>868.52</v>
      </c>
      <c r="AE198" s="7">
        <v>868.52</v>
      </c>
      <c r="AF198" s="7">
        <f t="shared" si="81"/>
        <v>868.52</v>
      </c>
      <c r="AG198" t="str">
        <f>_xlfn.XLOOKUP(H198, 'Customer Data'!A198,'Customer Data'!B198)</f>
        <v>Customer_198</v>
      </c>
      <c r="AH198" t="str">
        <f>_xlfn.XLOOKUP(H198,'Customer Data'!A198,'Customer Data'!C198)</f>
        <v>Male</v>
      </c>
      <c r="AI198">
        <f>_xlfn.XLOOKUP(H198,'Customer Data'!A198,'Customer Data'!D198)</f>
        <v>28</v>
      </c>
      <c r="AJ198" t="str">
        <f>_xlfn.XLOOKUP(H198,'Customer Data'!A198,'Customer Data'!E198)</f>
        <v>Lagos</v>
      </c>
      <c r="AK198" t="str">
        <f>VLOOKUP(K198,'Product Category'!A:B,2,FALSE)</f>
        <v>Furniture</v>
      </c>
      <c r="AL198">
        <f>VLOOKUP(Z198,Coupons!A:B,2,FALSE)</f>
        <v>0.15</v>
      </c>
      <c r="AM198" s="7">
        <f t="shared" si="82"/>
        <v>130.27799999999999</v>
      </c>
      <c r="AN198" s="7">
        <f t="shared" si="83"/>
        <v>151.99099999999999</v>
      </c>
      <c r="AO198" s="7">
        <f t="shared" si="84"/>
        <v>607.96399999999994</v>
      </c>
      <c r="AP198" s="7">
        <f t="shared" si="85"/>
        <v>738.24199999999996</v>
      </c>
      <c r="AQ198" s="7">
        <f t="shared" si="86"/>
        <v>130.27800000000002</v>
      </c>
      <c r="AR198" s="12">
        <f t="shared" si="87"/>
        <v>1.2142857142857144</v>
      </c>
    </row>
    <row r="199" spans="1:44" x14ac:dyDescent="0.35">
      <c r="A199" t="s">
        <v>211</v>
      </c>
      <c r="B199">
        <f t="shared" si="66"/>
        <v>200197</v>
      </c>
      <c r="C199" s="2">
        <v>45165</v>
      </c>
      <c r="D199" s="4">
        <v>45165</v>
      </c>
      <c r="E199">
        <f t="shared" si="67"/>
        <v>2023</v>
      </c>
      <c r="F199" s="4" t="str">
        <f t="shared" si="68"/>
        <v>August</v>
      </c>
      <c r="G199" s="4" t="str">
        <f t="shared" si="69"/>
        <v>Sunday</v>
      </c>
      <c r="H199" t="s">
        <v>1411</v>
      </c>
      <c r="I199">
        <f t="shared" si="70"/>
        <v>80135</v>
      </c>
      <c r="J199" t="s">
        <v>2408</v>
      </c>
      <c r="K199" t="str">
        <f t="shared" si="72"/>
        <v>Laptop</v>
      </c>
      <c r="L199">
        <v>5</v>
      </c>
      <c r="M199">
        <v>221.51</v>
      </c>
      <c r="N199" s="7">
        <f t="shared" si="71"/>
        <v>221.51</v>
      </c>
      <c r="O199" t="s">
        <v>2588</v>
      </c>
      <c r="P199" t="str">
        <f t="shared" si="73"/>
        <v>723</v>
      </c>
      <c r="Q199" t="str">
        <f t="shared" si="74"/>
        <v>Main St</v>
      </c>
      <c r="R199" t="s">
        <v>3069</v>
      </c>
      <c r="S199" t="str">
        <f t="shared" si="75"/>
        <v>Cash</v>
      </c>
      <c r="T199" t="s">
        <v>3072</v>
      </c>
      <c r="U199" t="str">
        <f t="shared" si="76"/>
        <v>Returned</v>
      </c>
      <c r="V199" t="s">
        <v>3272</v>
      </c>
      <c r="W199" t="str">
        <f t="shared" si="77"/>
        <v>95222269</v>
      </c>
      <c r="X199">
        <v>5</v>
      </c>
      <c r="Y199" t="s">
        <v>4277</v>
      </c>
      <c r="Z199" t="str">
        <f t="shared" si="78"/>
        <v>WINTER15</v>
      </c>
      <c r="AA199" t="str">
        <f t="shared" si="79"/>
        <v>YES</v>
      </c>
      <c r="AB199" t="s">
        <v>4279</v>
      </c>
      <c r="AC199" t="str">
        <f t="shared" si="80"/>
        <v>Referral</v>
      </c>
      <c r="AD199">
        <v>1107.55</v>
      </c>
      <c r="AE199" s="7">
        <v>1107.55</v>
      </c>
      <c r="AF199" s="7">
        <f t="shared" si="81"/>
        <v>1107.55</v>
      </c>
      <c r="AG199" t="str">
        <f>_xlfn.XLOOKUP(H199, 'Customer Data'!A199,'Customer Data'!B199)</f>
        <v>Customer_199</v>
      </c>
      <c r="AH199" t="str">
        <f>_xlfn.XLOOKUP(H199,'Customer Data'!A199,'Customer Data'!C199)</f>
        <v>Male</v>
      </c>
      <c r="AI199">
        <f>_xlfn.XLOOKUP(H199,'Customer Data'!A199,'Customer Data'!D199)</f>
        <v>23</v>
      </c>
      <c r="AJ199" t="str">
        <f>_xlfn.XLOOKUP(H199,'Customer Data'!A199,'Customer Data'!E199)</f>
        <v>Kano</v>
      </c>
      <c r="AK199" t="str">
        <f>VLOOKUP(K199,'Product Category'!A:B,2,FALSE)</f>
        <v>Electronics</v>
      </c>
      <c r="AL199">
        <f>VLOOKUP(Z199,Coupons!A:B,2,FALSE)</f>
        <v>0.15</v>
      </c>
      <c r="AM199" s="7">
        <f t="shared" si="82"/>
        <v>166.13249999999999</v>
      </c>
      <c r="AN199" s="7">
        <f t="shared" si="83"/>
        <v>155.05699999999999</v>
      </c>
      <c r="AO199" s="7">
        <f t="shared" si="84"/>
        <v>775.28499999999997</v>
      </c>
      <c r="AP199" s="7">
        <f t="shared" si="85"/>
        <v>941.41750000000002</v>
      </c>
      <c r="AQ199" s="7">
        <f t="shared" si="86"/>
        <v>166.13250000000005</v>
      </c>
      <c r="AR199" s="12">
        <f t="shared" si="87"/>
        <v>1.2142857142857144</v>
      </c>
    </row>
    <row r="200" spans="1:44" x14ac:dyDescent="0.35">
      <c r="A200" t="s">
        <v>212</v>
      </c>
      <c r="B200">
        <f t="shared" si="66"/>
        <v>200198</v>
      </c>
      <c r="C200" s="2">
        <v>45454</v>
      </c>
      <c r="D200" s="4">
        <v>45454</v>
      </c>
      <c r="E200">
        <f t="shared" si="67"/>
        <v>2024</v>
      </c>
      <c r="F200" s="4" t="str">
        <f t="shared" si="68"/>
        <v>June</v>
      </c>
      <c r="G200" s="4" t="str">
        <f t="shared" si="69"/>
        <v>Tuesday</v>
      </c>
      <c r="H200" t="s">
        <v>1412</v>
      </c>
      <c r="I200">
        <f t="shared" si="70"/>
        <v>37594</v>
      </c>
      <c r="J200" t="s">
        <v>2408</v>
      </c>
      <c r="K200" t="str">
        <f t="shared" si="72"/>
        <v>Laptop</v>
      </c>
      <c r="L200">
        <v>4</v>
      </c>
      <c r="M200">
        <v>340.3</v>
      </c>
      <c r="N200" s="7">
        <f t="shared" si="71"/>
        <v>340.3</v>
      </c>
      <c r="O200" t="s">
        <v>2444</v>
      </c>
      <c r="P200" t="str">
        <f t="shared" si="73"/>
        <v>926</v>
      </c>
      <c r="Q200" t="str">
        <f t="shared" si="74"/>
        <v>Main St</v>
      </c>
      <c r="R200" t="s">
        <v>3069</v>
      </c>
      <c r="S200" t="str">
        <f t="shared" si="75"/>
        <v>Cash</v>
      </c>
      <c r="T200" t="s">
        <v>3071</v>
      </c>
      <c r="U200" t="str">
        <f t="shared" si="76"/>
        <v>Cancelled</v>
      </c>
      <c r="V200" t="s">
        <v>3273</v>
      </c>
      <c r="W200" t="str">
        <f t="shared" si="77"/>
        <v>94405162</v>
      </c>
      <c r="X200">
        <v>8</v>
      </c>
      <c r="Y200" t="s">
        <v>4275</v>
      </c>
      <c r="Z200" t="str">
        <f t="shared" si="78"/>
        <v>SAVE10</v>
      </c>
      <c r="AA200" t="str">
        <f t="shared" si="79"/>
        <v>YES</v>
      </c>
      <c r="AB200" t="s">
        <v>4279</v>
      </c>
      <c r="AC200" t="str">
        <f t="shared" si="80"/>
        <v>Referral</v>
      </c>
      <c r="AD200">
        <v>1361.2</v>
      </c>
      <c r="AE200" s="7">
        <v>1361.2</v>
      </c>
      <c r="AF200" s="7">
        <f t="shared" si="81"/>
        <v>1361.2</v>
      </c>
      <c r="AG200" t="str">
        <f>_xlfn.XLOOKUP(H200, 'Customer Data'!A200,'Customer Data'!B200)</f>
        <v>Customer_200</v>
      </c>
      <c r="AH200" t="str">
        <f>_xlfn.XLOOKUP(H200,'Customer Data'!A200,'Customer Data'!C200)</f>
        <v>Female</v>
      </c>
      <c r="AI200">
        <f>_xlfn.XLOOKUP(H200,'Customer Data'!A200,'Customer Data'!D200)</f>
        <v>48</v>
      </c>
      <c r="AJ200" t="str">
        <f>_xlfn.XLOOKUP(H200,'Customer Data'!A200,'Customer Data'!E200)</f>
        <v>Lagos</v>
      </c>
      <c r="AK200" t="str">
        <f>VLOOKUP(K200,'Product Category'!A:B,2,FALSE)</f>
        <v>Electronics</v>
      </c>
      <c r="AL200">
        <f>VLOOKUP(Z200,Coupons!A:B,2,FALSE)</f>
        <v>0.1</v>
      </c>
      <c r="AM200" s="7">
        <f t="shared" si="82"/>
        <v>136.12</v>
      </c>
      <c r="AN200" s="7">
        <f t="shared" si="83"/>
        <v>238.20999999999998</v>
      </c>
      <c r="AO200" s="7">
        <f t="shared" si="84"/>
        <v>952.83999999999992</v>
      </c>
      <c r="AP200" s="7">
        <f t="shared" si="85"/>
        <v>1225.08</v>
      </c>
      <c r="AQ200" s="7">
        <f t="shared" si="86"/>
        <v>272.24</v>
      </c>
      <c r="AR200" s="12">
        <f t="shared" si="87"/>
        <v>1.2857142857142858</v>
      </c>
    </row>
    <row r="201" spans="1:44" x14ac:dyDescent="0.35">
      <c r="A201" t="s">
        <v>213</v>
      </c>
      <c r="B201">
        <f t="shared" si="66"/>
        <v>200199</v>
      </c>
      <c r="C201" s="2">
        <v>45680</v>
      </c>
      <c r="D201" s="4">
        <v>45680</v>
      </c>
      <c r="E201">
        <f t="shared" si="67"/>
        <v>2025</v>
      </c>
      <c r="F201" s="4" t="str">
        <f t="shared" si="68"/>
        <v>January</v>
      </c>
      <c r="G201" s="4" t="str">
        <f t="shared" si="69"/>
        <v>Thursday</v>
      </c>
      <c r="H201" t="s">
        <v>1413</v>
      </c>
      <c r="I201">
        <f t="shared" si="70"/>
        <v>87524</v>
      </c>
      <c r="J201" t="s">
        <v>2404</v>
      </c>
      <c r="K201" t="str">
        <f t="shared" si="72"/>
        <v>Phone</v>
      </c>
      <c r="L201">
        <v>1</v>
      </c>
      <c r="M201">
        <v>625</v>
      </c>
      <c r="N201" s="7">
        <f t="shared" si="71"/>
        <v>625</v>
      </c>
      <c r="O201" t="s">
        <v>2589</v>
      </c>
      <c r="P201" t="str">
        <f t="shared" si="73"/>
        <v>358</v>
      </c>
      <c r="Q201" t="str">
        <f t="shared" si="74"/>
        <v>Main St</v>
      </c>
      <c r="R201" t="s">
        <v>3066</v>
      </c>
      <c r="S201" t="str">
        <f t="shared" si="75"/>
        <v>Online</v>
      </c>
      <c r="T201" t="s">
        <v>3072</v>
      </c>
      <c r="U201" t="str">
        <f t="shared" si="76"/>
        <v>Returned</v>
      </c>
      <c r="V201" t="s">
        <v>3274</v>
      </c>
      <c r="W201" t="str">
        <f t="shared" si="77"/>
        <v>21114341</v>
      </c>
      <c r="X201">
        <v>5</v>
      </c>
      <c r="Y201" t="s">
        <v>4277</v>
      </c>
      <c r="Z201" t="str">
        <f t="shared" si="78"/>
        <v>WINTER15</v>
      </c>
      <c r="AA201" t="str">
        <f t="shared" si="79"/>
        <v>YES</v>
      </c>
      <c r="AB201" t="s">
        <v>4282</v>
      </c>
      <c r="AC201" t="str">
        <f t="shared" si="80"/>
        <v>Google</v>
      </c>
      <c r="AD201">
        <v>625</v>
      </c>
      <c r="AE201" s="7">
        <v>625</v>
      </c>
      <c r="AF201" s="7">
        <f t="shared" si="81"/>
        <v>625</v>
      </c>
      <c r="AG201" t="str">
        <f>_xlfn.XLOOKUP(H201, 'Customer Data'!A201,'Customer Data'!B201)</f>
        <v>Customer_201</v>
      </c>
      <c r="AH201" t="str">
        <f>_xlfn.XLOOKUP(H201,'Customer Data'!A201,'Customer Data'!C201)</f>
        <v>Male</v>
      </c>
      <c r="AI201">
        <f>_xlfn.XLOOKUP(H201,'Customer Data'!A201,'Customer Data'!D201)</f>
        <v>46</v>
      </c>
      <c r="AJ201" t="str">
        <f>_xlfn.XLOOKUP(H201,'Customer Data'!A201,'Customer Data'!E201)</f>
        <v>Port-Harcourt</v>
      </c>
      <c r="AK201" t="str">
        <f>VLOOKUP(K201,'Product Category'!A:B,2,FALSE)</f>
        <v>Electronics</v>
      </c>
      <c r="AL201">
        <f>VLOOKUP(Z201,Coupons!A:B,2,FALSE)</f>
        <v>0.15</v>
      </c>
      <c r="AM201" s="7">
        <f t="shared" si="82"/>
        <v>93.75</v>
      </c>
      <c r="AN201" s="7">
        <f t="shared" si="83"/>
        <v>437.5</v>
      </c>
      <c r="AO201" s="7">
        <f t="shared" si="84"/>
        <v>437.5</v>
      </c>
      <c r="AP201" s="7">
        <f t="shared" si="85"/>
        <v>531.25</v>
      </c>
      <c r="AQ201" s="7">
        <f t="shared" si="86"/>
        <v>93.75</v>
      </c>
      <c r="AR201" s="12">
        <f t="shared" si="87"/>
        <v>1.2142857142857142</v>
      </c>
    </row>
    <row r="202" spans="1:44" x14ac:dyDescent="0.35">
      <c r="A202" t="s">
        <v>214</v>
      </c>
      <c r="B202">
        <f t="shared" si="66"/>
        <v>200200</v>
      </c>
      <c r="C202" s="2">
        <v>45815</v>
      </c>
      <c r="D202" s="4">
        <v>45815</v>
      </c>
      <c r="E202">
        <f t="shared" si="67"/>
        <v>2025</v>
      </c>
      <c r="F202" s="4" t="str">
        <f t="shared" si="68"/>
        <v>June</v>
      </c>
      <c r="G202" s="4" t="str">
        <f t="shared" si="69"/>
        <v>Saturday</v>
      </c>
      <c r="H202" t="s">
        <v>1414</v>
      </c>
      <c r="I202">
        <f t="shared" si="70"/>
        <v>97681</v>
      </c>
      <c r="J202" t="s">
        <v>2405</v>
      </c>
      <c r="K202" t="str">
        <f t="shared" si="72"/>
        <v>Tablet</v>
      </c>
      <c r="L202">
        <v>5</v>
      </c>
      <c r="M202">
        <v>433.26</v>
      </c>
      <c r="N202" s="7">
        <f t="shared" si="71"/>
        <v>433.26</v>
      </c>
      <c r="O202" t="s">
        <v>2440</v>
      </c>
      <c r="P202" t="str">
        <f t="shared" si="73"/>
        <v>895</v>
      </c>
      <c r="Q202" t="str">
        <f t="shared" si="74"/>
        <v>Main St</v>
      </c>
      <c r="R202" t="s">
        <v>3067</v>
      </c>
      <c r="S202" t="str">
        <f t="shared" si="75"/>
        <v>Credit Card</v>
      </c>
      <c r="T202" t="s">
        <v>3073</v>
      </c>
      <c r="U202" t="str">
        <f t="shared" si="76"/>
        <v>Delivered</v>
      </c>
      <c r="V202" t="s">
        <v>3275</v>
      </c>
      <c r="W202" t="str">
        <f t="shared" si="77"/>
        <v>37531040</v>
      </c>
      <c r="X202">
        <v>9</v>
      </c>
      <c r="Y202" t="s">
        <v>4275</v>
      </c>
      <c r="Z202" t="str">
        <f t="shared" si="78"/>
        <v>SAVE10</v>
      </c>
      <c r="AA202" t="str">
        <f t="shared" si="79"/>
        <v>YES</v>
      </c>
      <c r="AB202" t="s">
        <v>4282</v>
      </c>
      <c r="AC202" t="str">
        <f t="shared" si="80"/>
        <v>Google</v>
      </c>
      <c r="AD202">
        <v>2166.3000000000002</v>
      </c>
      <c r="AE202" s="7">
        <v>2166.3000000000002</v>
      </c>
      <c r="AF202" s="7">
        <f t="shared" si="81"/>
        <v>2166.3000000000002</v>
      </c>
      <c r="AG202" t="str">
        <f>_xlfn.XLOOKUP(H202, 'Customer Data'!A202,'Customer Data'!B202)</f>
        <v>Customer_202</v>
      </c>
      <c r="AH202" t="str">
        <f>_xlfn.XLOOKUP(H202,'Customer Data'!A202,'Customer Data'!C202)</f>
        <v>Male</v>
      </c>
      <c r="AI202">
        <f>_xlfn.XLOOKUP(H202,'Customer Data'!A202,'Customer Data'!D202)</f>
        <v>32</v>
      </c>
      <c r="AJ202" t="str">
        <f>_xlfn.XLOOKUP(H202,'Customer Data'!A202,'Customer Data'!E202)</f>
        <v>Port-Harcourt</v>
      </c>
      <c r="AK202" t="str">
        <f>VLOOKUP(K202,'Product Category'!A:B,2,FALSE)</f>
        <v>Electronics</v>
      </c>
      <c r="AL202">
        <f>VLOOKUP(Z202,Coupons!A:B,2,FALSE)</f>
        <v>0.1</v>
      </c>
      <c r="AM202" s="7">
        <f t="shared" si="82"/>
        <v>216.63000000000002</v>
      </c>
      <c r="AN202" s="7">
        <f t="shared" si="83"/>
        <v>303.28199999999998</v>
      </c>
      <c r="AO202" s="7">
        <f t="shared" si="84"/>
        <v>1516.4099999999999</v>
      </c>
      <c r="AP202" s="7">
        <f t="shared" si="85"/>
        <v>1949.67</v>
      </c>
      <c r="AQ202" s="7">
        <f t="shared" si="86"/>
        <v>433.26000000000022</v>
      </c>
      <c r="AR202" s="12">
        <f t="shared" si="87"/>
        <v>1.2857142857142858</v>
      </c>
    </row>
    <row r="203" spans="1:44" x14ac:dyDescent="0.35">
      <c r="A203" t="s">
        <v>215</v>
      </c>
      <c r="B203">
        <f t="shared" si="66"/>
        <v>200201</v>
      </c>
      <c r="C203" s="2">
        <v>45095</v>
      </c>
      <c r="D203" s="4">
        <v>45095</v>
      </c>
      <c r="E203">
        <f t="shared" si="67"/>
        <v>2023</v>
      </c>
      <c r="F203" s="4" t="str">
        <f t="shared" si="68"/>
        <v>June</v>
      </c>
      <c r="G203" s="4" t="str">
        <f t="shared" si="69"/>
        <v>Sunday</v>
      </c>
      <c r="H203" t="s">
        <v>1415</v>
      </c>
      <c r="I203">
        <f t="shared" si="70"/>
        <v>10126</v>
      </c>
      <c r="J203" t="s">
        <v>2403</v>
      </c>
      <c r="K203" t="str">
        <f t="shared" si="72"/>
        <v>Monitor</v>
      </c>
      <c r="L203">
        <v>2</v>
      </c>
      <c r="M203">
        <v>674.9</v>
      </c>
      <c r="N203" s="7">
        <f t="shared" si="71"/>
        <v>674.9</v>
      </c>
      <c r="O203" t="s">
        <v>2482</v>
      </c>
      <c r="P203" t="str">
        <f t="shared" si="73"/>
        <v>146</v>
      </c>
      <c r="Q203" t="str">
        <f t="shared" si="74"/>
        <v>Main St</v>
      </c>
      <c r="R203" t="s">
        <v>3066</v>
      </c>
      <c r="S203" t="str">
        <f t="shared" si="75"/>
        <v>Online</v>
      </c>
      <c r="T203" t="s">
        <v>3070</v>
      </c>
      <c r="U203" t="str">
        <f t="shared" si="76"/>
        <v>Shipped</v>
      </c>
      <c r="V203" t="s">
        <v>3276</v>
      </c>
      <c r="W203" t="str">
        <f t="shared" si="77"/>
        <v>75607531</v>
      </c>
      <c r="X203">
        <v>4</v>
      </c>
      <c r="Y203" t="s">
        <v>4275</v>
      </c>
      <c r="Z203" t="str">
        <f t="shared" si="78"/>
        <v>SAVE10</v>
      </c>
      <c r="AA203" t="str">
        <f t="shared" si="79"/>
        <v>YES</v>
      </c>
      <c r="AB203" t="s">
        <v>4281</v>
      </c>
      <c r="AC203" t="str">
        <f t="shared" si="80"/>
        <v>Facebook</v>
      </c>
      <c r="AD203">
        <v>1349.8</v>
      </c>
      <c r="AE203" s="7">
        <v>1349.8</v>
      </c>
      <c r="AF203" s="7">
        <f t="shared" si="81"/>
        <v>1349.8</v>
      </c>
      <c r="AG203" t="str">
        <f>_xlfn.XLOOKUP(H203, 'Customer Data'!A203,'Customer Data'!B203)</f>
        <v>Customer_203</v>
      </c>
      <c r="AH203" t="str">
        <f>_xlfn.XLOOKUP(H203,'Customer Data'!A203,'Customer Data'!C203)</f>
        <v>Female</v>
      </c>
      <c r="AI203">
        <f>_xlfn.XLOOKUP(H203,'Customer Data'!A203,'Customer Data'!D203)</f>
        <v>54</v>
      </c>
      <c r="AJ203" t="str">
        <f>_xlfn.XLOOKUP(H203,'Customer Data'!A203,'Customer Data'!E203)</f>
        <v>Lagos</v>
      </c>
      <c r="AK203" t="str">
        <f>VLOOKUP(K203,'Product Category'!A:B,2,FALSE)</f>
        <v>Electronics</v>
      </c>
      <c r="AL203">
        <f>VLOOKUP(Z203,Coupons!A:B,2,FALSE)</f>
        <v>0.1</v>
      </c>
      <c r="AM203" s="7">
        <f t="shared" si="82"/>
        <v>134.97999999999999</v>
      </c>
      <c r="AN203" s="7">
        <f t="shared" si="83"/>
        <v>472.42999999999995</v>
      </c>
      <c r="AO203" s="7">
        <f t="shared" si="84"/>
        <v>944.8599999999999</v>
      </c>
      <c r="AP203" s="7">
        <f t="shared" si="85"/>
        <v>1214.82</v>
      </c>
      <c r="AQ203" s="7">
        <f t="shared" si="86"/>
        <v>269.96000000000004</v>
      </c>
      <c r="AR203" s="12">
        <f t="shared" si="87"/>
        <v>1.2857142857142858</v>
      </c>
    </row>
    <row r="204" spans="1:44" x14ac:dyDescent="0.35">
      <c r="A204" t="s">
        <v>216</v>
      </c>
      <c r="B204">
        <f t="shared" si="66"/>
        <v>200202</v>
      </c>
      <c r="C204" s="2">
        <v>45694</v>
      </c>
      <c r="D204" s="4">
        <v>45694</v>
      </c>
      <c r="E204">
        <f t="shared" si="67"/>
        <v>2025</v>
      </c>
      <c r="F204" s="4" t="str">
        <f t="shared" si="68"/>
        <v>February</v>
      </c>
      <c r="G204" s="4" t="str">
        <f t="shared" si="69"/>
        <v>Thursday</v>
      </c>
      <c r="H204" t="s">
        <v>1416</v>
      </c>
      <c r="I204">
        <f t="shared" si="70"/>
        <v>36938</v>
      </c>
      <c r="J204" t="s">
        <v>2403</v>
      </c>
      <c r="K204" t="str">
        <f t="shared" si="72"/>
        <v>Monitor</v>
      </c>
      <c r="L204">
        <v>3</v>
      </c>
      <c r="M204">
        <v>253.98</v>
      </c>
      <c r="N204" s="7">
        <f t="shared" si="71"/>
        <v>253.98</v>
      </c>
      <c r="O204" t="s">
        <v>2535</v>
      </c>
      <c r="P204" t="str">
        <f t="shared" si="73"/>
        <v>636</v>
      </c>
      <c r="Q204" t="str">
        <f t="shared" si="74"/>
        <v>Main St</v>
      </c>
      <c r="R204" t="s">
        <v>3067</v>
      </c>
      <c r="S204" t="str">
        <f t="shared" si="75"/>
        <v>Credit Card</v>
      </c>
      <c r="T204" t="s">
        <v>3071</v>
      </c>
      <c r="U204" t="str">
        <f t="shared" si="76"/>
        <v>Cancelled</v>
      </c>
      <c r="V204" t="s">
        <v>3277</v>
      </c>
      <c r="W204" t="str">
        <f t="shared" si="77"/>
        <v>52522904</v>
      </c>
      <c r="X204">
        <v>3</v>
      </c>
      <c r="Y204" t="s">
        <v>4276</v>
      </c>
      <c r="Z204" t="str">
        <f t="shared" si="78"/>
        <v>FREESHIP</v>
      </c>
      <c r="AA204" t="str">
        <f t="shared" si="79"/>
        <v>YES</v>
      </c>
      <c r="AB204" t="s">
        <v>4280</v>
      </c>
      <c r="AC204" t="str">
        <f t="shared" si="80"/>
        <v>Email</v>
      </c>
      <c r="AD204">
        <v>761.93999999999994</v>
      </c>
      <c r="AE204" s="7">
        <v>761.93999999999994</v>
      </c>
      <c r="AF204" s="7">
        <f t="shared" si="81"/>
        <v>761.93999999999994</v>
      </c>
      <c r="AG204" t="str">
        <f>_xlfn.XLOOKUP(H204, 'Customer Data'!A204,'Customer Data'!B204)</f>
        <v>Customer_204</v>
      </c>
      <c r="AH204" t="str">
        <f>_xlfn.XLOOKUP(H204,'Customer Data'!A204,'Customer Data'!C204)</f>
        <v>Female</v>
      </c>
      <c r="AI204">
        <f>_xlfn.XLOOKUP(H204,'Customer Data'!A204,'Customer Data'!D204)</f>
        <v>31</v>
      </c>
      <c r="AJ204" t="str">
        <f>_xlfn.XLOOKUP(H204,'Customer Data'!A204,'Customer Data'!E204)</f>
        <v>Lagos</v>
      </c>
      <c r="AK204" t="str">
        <f>VLOOKUP(K204,'Product Category'!A:B,2,FALSE)</f>
        <v>Electronics</v>
      </c>
      <c r="AL204">
        <f>VLOOKUP(Z204,Coupons!A:B,2,FALSE)</f>
        <v>0</v>
      </c>
      <c r="AM204" s="7">
        <f t="shared" si="82"/>
        <v>0</v>
      </c>
      <c r="AN204" s="7">
        <f t="shared" si="83"/>
        <v>177.78599999999997</v>
      </c>
      <c r="AO204" s="7">
        <f t="shared" si="84"/>
        <v>533.35799999999995</v>
      </c>
      <c r="AP204" s="7">
        <f t="shared" si="85"/>
        <v>761.93999999999994</v>
      </c>
      <c r="AQ204" s="7">
        <f t="shared" si="86"/>
        <v>228.58199999999999</v>
      </c>
      <c r="AR204" s="12">
        <f t="shared" si="87"/>
        <v>1.4285714285714286</v>
      </c>
    </row>
    <row r="205" spans="1:44" x14ac:dyDescent="0.35">
      <c r="A205" t="s">
        <v>217</v>
      </c>
      <c r="B205">
        <f t="shared" si="66"/>
        <v>200203</v>
      </c>
      <c r="C205" s="2">
        <v>45678</v>
      </c>
      <c r="D205" s="4">
        <v>45678</v>
      </c>
      <c r="E205">
        <f t="shared" si="67"/>
        <v>2025</v>
      </c>
      <c r="F205" s="4" t="str">
        <f t="shared" si="68"/>
        <v>January</v>
      </c>
      <c r="G205" s="4" t="str">
        <f t="shared" si="69"/>
        <v>Tuesday</v>
      </c>
      <c r="H205" t="s">
        <v>1417</v>
      </c>
      <c r="I205">
        <f t="shared" si="70"/>
        <v>99173</v>
      </c>
      <c r="J205" t="s">
        <v>2407</v>
      </c>
      <c r="K205" t="str">
        <f t="shared" si="72"/>
        <v>Printer</v>
      </c>
      <c r="L205">
        <v>3</v>
      </c>
      <c r="M205">
        <v>356.84</v>
      </c>
      <c r="N205" s="7">
        <f t="shared" si="71"/>
        <v>356.84</v>
      </c>
      <c r="O205" t="s">
        <v>2590</v>
      </c>
      <c r="P205" t="str">
        <f t="shared" si="73"/>
        <v>172</v>
      </c>
      <c r="Q205" t="str">
        <f t="shared" si="74"/>
        <v>Main St</v>
      </c>
      <c r="R205" t="s">
        <v>3066</v>
      </c>
      <c r="S205" t="str">
        <f t="shared" si="75"/>
        <v>Online</v>
      </c>
      <c r="T205" t="s">
        <v>3070</v>
      </c>
      <c r="U205" t="str">
        <f t="shared" si="76"/>
        <v>Shipped</v>
      </c>
      <c r="V205" t="s">
        <v>3278</v>
      </c>
      <c r="W205" t="str">
        <f t="shared" si="77"/>
        <v>89849342</v>
      </c>
      <c r="X205">
        <v>5</v>
      </c>
      <c r="Y205" t="s">
        <v>4275</v>
      </c>
      <c r="Z205" t="str">
        <f t="shared" si="78"/>
        <v>SAVE10</v>
      </c>
      <c r="AA205" t="str">
        <f t="shared" si="79"/>
        <v>YES</v>
      </c>
      <c r="AB205" t="s">
        <v>4278</v>
      </c>
      <c r="AC205" t="str">
        <f t="shared" si="80"/>
        <v>Instagram</v>
      </c>
      <c r="AD205">
        <v>1070.52</v>
      </c>
      <c r="AE205" s="7">
        <v>1070.52</v>
      </c>
      <c r="AF205" s="7">
        <f t="shared" si="81"/>
        <v>1070.52</v>
      </c>
      <c r="AG205" t="str">
        <f>_xlfn.XLOOKUP(H205, 'Customer Data'!A205,'Customer Data'!B205)</f>
        <v>Customer_205</v>
      </c>
      <c r="AH205" t="str">
        <f>_xlfn.XLOOKUP(H205,'Customer Data'!A205,'Customer Data'!C205)</f>
        <v>Male</v>
      </c>
      <c r="AI205">
        <f>_xlfn.XLOOKUP(H205,'Customer Data'!A205,'Customer Data'!D205)</f>
        <v>34</v>
      </c>
      <c r="AJ205" t="str">
        <f>_xlfn.XLOOKUP(H205,'Customer Data'!A205,'Customer Data'!E205)</f>
        <v>Kano</v>
      </c>
      <c r="AK205" t="str">
        <f>VLOOKUP(K205,'Product Category'!A:B,2,FALSE)</f>
        <v>Electronics</v>
      </c>
      <c r="AL205">
        <f>VLOOKUP(Z205,Coupons!A:B,2,FALSE)</f>
        <v>0.1</v>
      </c>
      <c r="AM205" s="7">
        <f t="shared" si="82"/>
        <v>107.05200000000001</v>
      </c>
      <c r="AN205" s="7">
        <f t="shared" si="83"/>
        <v>249.78799999999995</v>
      </c>
      <c r="AO205" s="7">
        <f t="shared" si="84"/>
        <v>749.36399999999981</v>
      </c>
      <c r="AP205" s="7">
        <f t="shared" si="85"/>
        <v>963.46799999999996</v>
      </c>
      <c r="AQ205" s="7">
        <f t="shared" si="86"/>
        <v>214.10400000000016</v>
      </c>
      <c r="AR205" s="12">
        <f t="shared" si="87"/>
        <v>1.285714285714286</v>
      </c>
    </row>
    <row r="206" spans="1:44" x14ac:dyDescent="0.35">
      <c r="A206" t="s">
        <v>218</v>
      </c>
      <c r="B206">
        <f t="shared" si="66"/>
        <v>200204</v>
      </c>
      <c r="C206" s="2">
        <v>45174</v>
      </c>
      <c r="D206" s="4">
        <v>45174</v>
      </c>
      <c r="E206">
        <f t="shared" si="67"/>
        <v>2023</v>
      </c>
      <c r="F206" s="4" t="str">
        <f t="shared" si="68"/>
        <v>September</v>
      </c>
      <c r="G206" s="4" t="str">
        <f t="shared" si="69"/>
        <v>Tuesday</v>
      </c>
      <c r="H206" t="s">
        <v>1418</v>
      </c>
      <c r="I206">
        <f t="shared" si="70"/>
        <v>99775</v>
      </c>
      <c r="J206" t="s">
        <v>2408</v>
      </c>
      <c r="K206" t="str">
        <f t="shared" si="72"/>
        <v>Laptop</v>
      </c>
      <c r="L206">
        <v>4</v>
      </c>
      <c r="M206">
        <v>413.71</v>
      </c>
      <c r="N206" s="7">
        <f t="shared" si="71"/>
        <v>413.71</v>
      </c>
      <c r="O206" t="s">
        <v>2539</v>
      </c>
      <c r="P206" t="str">
        <f t="shared" si="73"/>
        <v>478</v>
      </c>
      <c r="Q206" t="str">
        <f t="shared" si="74"/>
        <v>Main St</v>
      </c>
      <c r="R206" t="s">
        <v>3068</v>
      </c>
      <c r="S206" t="str">
        <f t="shared" si="75"/>
        <v>Gift Card</v>
      </c>
      <c r="T206" t="s">
        <v>3071</v>
      </c>
      <c r="U206" t="str">
        <f t="shared" si="76"/>
        <v>Cancelled</v>
      </c>
      <c r="V206" t="s">
        <v>3279</v>
      </c>
      <c r="W206" t="str">
        <f t="shared" si="77"/>
        <v>21638425</v>
      </c>
      <c r="X206">
        <v>9</v>
      </c>
      <c r="Y206" t="s">
        <v>4276</v>
      </c>
      <c r="Z206" t="str">
        <f t="shared" si="78"/>
        <v>FREESHIP</v>
      </c>
      <c r="AA206" t="str">
        <f t="shared" si="79"/>
        <v>YES</v>
      </c>
      <c r="AB206" t="s">
        <v>4281</v>
      </c>
      <c r="AC206" t="str">
        <f t="shared" si="80"/>
        <v>Facebook</v>
      </c>
      <c r="AD206">
        <v>1654.84</v>
      </c>
      <c r="AE206" s="7">
        <v>1654.84</v>
      </c>
      <c r="AF206" s="7">
        <f t="shared" si="81"/>
        <v>1654.84</v>
      </c>
      <c r="AG206" t="str">
        <f>_xlfn.XLOOKUP(H206, 'Customer Data'!A206,'Customer Data'!B206)</f>
        <v>Customer_206</v>
      </c>
      <c r="AH206" t="str">
        <f>_xlfn.XLOOKUP(H206,'Customer Data'!A206,'Customer Data'!C206)</f>
        <v>Female</v>
      </c>
      <c r="AI206">
        <f>_xlfn.XLOOKUP(H206,'Customer Data'!A206,'Customer Data'!D206)</f>
        <v>47</v>
      </c>
      <c r="AJ206" t="str">
        <f>_xlfn.XLOOKUP(H206,'Customer Data'!A206,'Customer Data'!E206)</f>
        <v>Lagos</v>
      </c>
      <c r="AK206" t="str">
        <f>VLOOKUP(K206,'Product Category'!A:B,2,FALSE)</f>
        <v>Electronics</v>
      </c>
      <c r="AL206">
        <f>VLOOKUP(Z206,Coupons!A:B,2,FALSE)</f>
        <v>0</v>
      </c>
      <c r="AM206" s="7">
        <f t="shared" si="82"/>
        <v>0</v>
      </c>
      <c r="AN206" s="7">
        <f t="shared" si="83"/>
        <v>289.59699999999998</v>
      </c>
      <c r="AO206" s="7">
        <f t="shared" si="84"/>
        <v>1158.3879999999999</v>
      </c>
      <c r="AP206" s="7">
        <f t="shared" si="85"/>
        <v>1654.84</v>
      </c>
      <c r="AQ206" s="7">
        <f t="shared" si="86"/>
        <v>496.452</v>
      </c>
      <c r="AR206" s="12">
        <f t="shared" si="87"/>
        <v>1.4285714285714286</v>
      </c>
    </row>
    <row r="207" spans="1:44" x14ac:dyDescent="0.35">
      <c r="A207" t="s">
        <v>219</v>
      </c>
      <c r="B207">
        <f t="shared" si="66"/>
        <v>200205</v>
      </c>
      <c r="C207" s="2">
        <v>44989</v>
      </c>
      <c r="D207" s="4">
        <v>44989</v>
      </c>
      <c r="E207">
        <f t="shared" si="67"/>
        <v>2023</v>
      </c>
      <c r="F207" s="4" t="str">
        <f t="shared" si="68"/>
        <v>March</v>
      </c>
      <c r="G207" s="4" t="str">
        <f t="shared" si="69"/>
        <v>Saturday</v>
      </c>
      <c r="H207" t="s">
        <v>1419</v>
      </c>
      <c r="I207">
        <f t="shared" si="70"/>
        <v>19266</v>
      </c>
      <c r="J207" t="s">
        <v>2409</v>
      </c>
      <c r="K207" t="str">
        <f t="shared" si="72"/>
        <v>Desk</v>
      </c>
      <c r="L207">
        <v>3</v>
      </c>
      <c r="M207">
        <v>147.38999999999999</v>
      </c>
      <c r="N207" s="7">
        <f t="shared" si="71"/>
        <v>147.38999999999999</v>
      </c>
      <c r="O207" t="s">
        <v>2591</v>
      </c>
      <c r="P207" t="str">
        <f t="shared" si="73"/>
        <v>609</v>
      </c>
      <c r="Q207" t="str">
        <f t="shared" si="74"/>
        <v>Main St</v>
      </c>
      <c r="R207" t="s">
        <v>3065</v>
      </c>
      <c r="S207" t="str">
        <f t="shared" si="75"/>
        <v>Debit Card</v>
      </c>
      <c r="T207" t="s">
        <v>3072</v>
      </c>
      <c r="U207" t="str">
        <f t="shared" si="76"/>
        <v>Returned</v>
      </c>
      <c r="V207" t="s">
        <v>3280</v>
      </c>
      <c r="W207" t="str">
        <f t="shared" si="77"/>
        <v>58357269</v>
      </c>
      <c r="X207">
        <v>3</v>
      </c>
      <c r="Z207" t="str">
        <f t="shared" si="78"/>
        <v>NO COUPON</v>
      </c>
      <c r="AA207" t="str">
        <f t="shared" si="79"/>
        <v>NO</v>
      </c>
      <c r="AB207" t="s">
        <v>4280</v>
      </c>
      <c r="AC207" t="str">
        <f t="shared" si="80"/>
        <v>Email</v>
      </c>
      <c r="AD207">
        <v>442.17</v>
      </c>
      <c r="AE207" s="7">
        <v>442.17</v>
      </c>
      <c r="AF207" s="7">
        <f t="shared" si="81"/>
        <v>442.16999999999996</v>
      </c>
      <c r="AG207" t="str">
        <f>_xlfn.XLOOKUP(H207, 'Customer Data'!A207,'Customer Data'!B207)</f>
        <v>Customer_207</v>
      </c>
      <c r="AH207" t="str">
        <f>_xlfn.XLOOKUP(H207,'Customer Data'!A207,'Customer Data'!C207)</f>
        <v>Male</v>
      </c>
      <c r="AI207">
        <f>_xlfn.XLOOKUP(H207,'Customer Data'!A207,'Customer Data'!D207)</f>
        <v>33</v>
      </c>
      <c r="AJ207" t="str">
        <f>_xlfn.XLOOKUP(H207,'Customer Data'!A207,'Customer Data'!E207)</f>
        <v>Abuja</v>
      </c>
      <c r="AK207" t="str">
        <f>VLOOKUP(K207,'Product Category'!A:B,2,FALSE)</f>
        <v>Furniture</v>
      </c>
      <c r="AL207">
        <f>VLOOKUP(Z207,Coupons!A:B,2,FALSE)</f>
        <v>0</v>
      </c>
      <c r="AM207" s="7">
        <f t="shared" si="82"/>
        <v>0</v>
      </c>
      <c r="AN207" s="7">
        <f t="shared" si="83"/>
        <v>103.17299999999999</v>
      </c>
      <c r="AO207" s="7">
        <f t="shared" si="84"/>
        <v>309.51899999999995</v>
      </c>
      <c r="AP207" s="7">
        <f t="shared" si="85"/>
        <v>442.16999999999996</v>
      </c>
      <c r="AQ207" s="7">
        <f t="shared" si="86"/>
        <v>132.65100000000001</v>
      </c>
      <c r="AR207" s="12">
        <f t="shared" si="87"/>
        <v>1.4285714285714286</v>
      </c>
    </row>
    <row r="208" spans="1:44" x14ac:dyDescent="0.35">
      <c r="A208" t="s">
        <v>220</v>
      </c>
      <c r="B208">
        <f t="shared" si="66"/>
        <v>200206</v>
      </c>
      <c r="C208" s="2">
        <v>45398</v>
      </c>
      <c r="D208" s="4">
        <v>45398</v>
      </c>
      <c r="E208">
        <f t="shared" si="67"/>
        <v>2024</v>
      </c>
      <c r="F208" s="4" t="str">
        <f t="shared" si="68"/>
        <v>April</v>
      </c>
      <c r="G208" s="4" t="str">
        <f t="shared" si="69"/>
        <v>Tuesday</v>
      </c>
      <c r="H208" t="s">
        <v>1420</v>
      </c>
      <c r="I208">
        <f t="shared" si="70"/>
        <v>31072</v>
      </c>
      <c r="J208" t="s">
        <v>2408</v>
      </c>
      <c r="K208" t="str">
        <f t="shared" si="72"/>
        <v>Laptop</v>
      </c>
      <c r="L208">
        <v>4</v>
      </c>
      <c r="M208">
        <v>229.1</v>
      </c>
      <c r="N208" s="7">
        <f t="shared" si="71"/>
        <v>229.1</v>
      </c>
      <c r="O208" t="s">
        <v>2592</v>
      </c>
      <c r="P208" t="str">
        <f t="shared" si="73"/>
        <v>729</v>
      </c>
      <c r="Q208" t="str">
        <f t="shared" si="74"/>
        <v>Main St</v>
      </c>
      <c r="R208" t="s">
        <v>3068</v>
      </c>
      <c r="S208" t="str">
        <f t="shared" si="75"/>
        <v>Gift Card</v>
      </c>
      <c r="T208" t="s">
        <v>3072</v>
      </c>
      <c r="U208" t="str">
        <f t="shared" si="76"/>
        <v>Returned</v>
      </c>
      <c r="V208" t="s">
        <v>3281</v>
      </c>
      <c r="W208" t="str">
        <f t="shared" si="77"/>
        <v>77172975</v>
      </c>
      <c r="X208">
        <v>8</v>
      </c>
      <c r="Y208" t="s">
        <v>4277</v>
      </c>
      <c r="Z208" t="str">
        <f t="shared" si="78"/>
        <v>WINTER15</v>
      </c>
      <c r="AA208" t="str">
        <f t="shared" si="79"/>
        <v>YES</v>
      </c>
      <c r="AB208" t="s">
        <v>4280</v>
      </c>
      <c r="AC208" t="str">
        <f t="shared" si="80"/>
        <v>Email</v>
      </c>
      <c r="AD208">
        <v>916.4</v>
      </c>
      <c r="AE208" s="7">
        <v>916.4</v>
      </c>
      <c r="AF208" s="7">
        <f t="shared" si="81"/>
        <v>916.4</v>
      </c>
      <c r="AG208" t="str">
        <f>_xlfn.XLOOKUP(H208, 'Customer Data'!A208,'Customer Data'!B208)</f>
        <v>Customer_208</v>
      </c>
      <c r="AH208" t="str">
        <f>_xlfn.XLOOKUP(H208,'Customer Data'!A208,'Customer Data'!C208)</f>
        <v>Male</v>
      </c>
      <c r="AI208">
        <f>_xlfn.XLOOKUP(H208,'Customer Data'!A208,'Customer Data'!D208)</f>
        <v>59</v>
      </c>
      <c r="AJ208" t="str">
        <f>_xlfn.XLOOKUP(H208,'Customer Data'!A208,'Customer Data'!E208)</f>
        <v>Port-Harcourt</v>
      </c>
      <c r="AK208" t="str">
        <f>VLOOKUP(K208,'Product Category'!A:B,2,FALSE)</f>
        <v>Electronics</v>
      </c>
      <c r="AL208">
        <f>VLOOKUP(Z208,Coupons!A:B,2,FALSE)</f>
        <v>0.15</v>
      </c>
      <c r="AM208" s="7">
        <f t="shared" si="82"/>
        <v>137.45999999999998</v>
      </c>
      <c r="AN208" s="7">
        <f t="shared" si="83"/>
        <v>160.36999999999998</v>
      </c>
      <c r="AO208" s="7">
        <f t="shared" si="84"/>
        <v>641.4799999999999</v>
      </c>
      <c r="AP208" s="7">
        <f t="shared" si="85"/>
        <v>778.94</v>
      </c>
      <c r="AQ208" s="7">
        <f t="shared" si="86"/>
        <v>137.46000000000015</v>
      </c>
      <c r="AR208" s="12">
        <f t="shared" si="87"/>
        <v>1.2142857142857146</v>
      </c>
    </row>
    <row r="209" spans="1:44" x14ac:dyDescent="0.35">
      <c r="A209" t="s">
        <v>221</v>
      </c>
      <c r="B209">
        <f t="shared" si="66"/>
        <v>200207</v>
      </c>
      <c r="C209" s="2">
        <v>45734</v>
      </c>
      <c r="D209" s="4">
        <v>45734</v>
      </c>
      <c r="E209">
        <f t="shared" si="67"/>
        <v>2025</v>
      </c>
      <c r="F209" s="4" t="str">
        <f t="shared" si="68"/>
        <v>March</v>
      </c>
      <c r="G209" s="4" t="str">
        <f t="shared" si="69"/>
        <v>Tuesday</v>
      </c>
      <c r="H209" t="s">
        <v>1421</v>
      </c>
      <c r="I209">
        <f t="shared" si="70"/>
        <v>54595</v>
      </c>
      <c r="J209" t="s">
        <v>2404</v>
      </c>
      <c r="K209" t="str">
        <f t="shared" si="72"/>
        <v>Phone</v>
      </c>
      <c r="L209">
        <v>1</v>
      </c>
      <c r="M209">
        <v>121.96</v>
      </c>
      <c r="N209" s="7">
        <f t="shared" si="71"/>
        <v>121.96</v>
      </c>
      <c r="O209" t="s">
        <v>2593</v>
      </c>
      <c r="P209" t="str">
        <f t="shared" si="73"/>
        <v>999</v>
      </c>
      <c r="Q209" t="str">
        <f t="shared" si="74"/>
        <v>Main St</v>
      </c>
      <c r="R209" t="s">
        <v>3065</v>
      </c>
      <c r="S209" t="str">
        <f t="shared" si="75"/>
        <v>Debit Card</v>
      </c>
      <c r="T209" t="s">
        <v>3073</v>
      </c>
      <c r="U209" t="str">
        <f t="shared" si="76"/>
        <v>Delivered</v>
      </c>
      <c r="V209" t="s">
        <v>3282</v>
      </c>
      <c r="W209" t="str">
        <f t="shared" si="77"/>
        <v>44416659</v>
      </c>
      <c r="X209">
        <v>3</v>
      </c>
      <c r="Z209" t="str">
        <f t="shared" si="78"/>
        <v>NO COUPON</v>
      </c>
      <c r="AA209" t="str">
        <f t="shared" si="79"/>
        <v>NO</v>
      </c>
      <c r="AB209" t="s">
        <v>4282</v>
      </c>
      <c r="AC209" t="str">
        <f t="shared" si="80"/>
        <v>Google</v>
      </c>
      <c r="AD209">
        <v>121.96</v>
      </c>
      <c r="AE209" s="7">
        <v>121.96</v>
      </c>
      <c r="AF209" s="7">
        <f t="shared" si="81"/>
        <v>121.96</v>
      </c>
      <c r="AG209" t="str">
        <f>_xlfn.XLOOKUP(H209, 'Customer Data'!A209,'Customer Data'!B209)</f>
        <v>Customer_209</v>
      </c>
      <c r="AH209" t="str">
        <f>_xlfn.XLOOKUP(H209,'Customer Data'!A209,'Customer Data'!C209)</f>
        <v>Female</v>
      </c>
      <c r="AI209">
        <f>_xlfn.XLOOKUP(H209,'Customer Data'!A209,'Customer Data'!D209)</f>
        <v>39</v>
      </c>
      <c r="AJ209" t="str">
        <f>_xlfn.XLOOKUP(H209,'Customer Data'!A209,'Customer Data'!E209)</f>
        <v>Kano</v>
      </c>
      <c r="AK209" t="str">
        <f>VLOOKUP(K209,'Product Category'!A:B,2,FALSE)</f>
        <v>Electronics</v>
      </c>
      <c r="AL209">
        <f>VLOOKUP(Z209,Coupons!A:B,2,FALSE)</f>
        <v>0</v>
      </c>
      <c r="AM209" s="7">
        <f t="shared" si="82"/>
        <v>0</v>
      </c>
      <c r="AN209" s="7">
        <f t="shared" si="83"/>
        <v>85.371999999999986</v>
      </c>
      <c r="AO209" s="7">
        <f t="shared" si="84"/>
        <v>85.371999999999986</v>
      </c>
      <c r="AP209" s="7">
        <f t="shared" si="85"/>
        <v>121.96</v>
      </c>
      <c r="AQ209" s="7">
        <f t="shared" si="86"/>
        <v>36.588000000000008</v>
      </c>
      <c r="AR209" s="12">
        <f t="shared" si="87"/>
        <v>1.4285714285714288</v>
      </c>
    </row>
    <row r="210" spans="1:44" x14ac:dyDescent="0.35">
      <c r="A210" t="s">
        <v>222</v>
      </c>
      <c r="B210">
        <f t="shared" si="66"/>
        <v>200208</v>
      </c>
      <c r="C210" s="2">
        <v>45573</v>
      </c>
      <c r="D210" s="4">
        <v>45573</v>
      </c>
      <c r="E210">
        <f t="shared" si="67"/>
        <v>2024</v>
      </c>
      <c r="F210" s="4" t="str">
        <f t="shared" si="68"/>
        <v>October</v>
      </c>
      <c r="G210" s="4" t="str">
        <f t="shared" si="69"/>
        <v>Tuesday</v>
      </c>
      <c r="H210" t="s">
        <v>1422</v>
      </c>
      <c r="I210">
        <f t="shared" si="70"/>
        <v>87777</v>
      </c>
      <c r="J210" t="s">
        <v>2409</v>
      </c>
      <c r="K210" t="str">
        <f t="shared" si="72"/>
        <v>Desk</v>
      </c>
      <c r="L210">
        <v>2</v>
      </c>
      <c r="M210">
        <v>408.32</v>
      </c>
      <c r="N210" s="7">
        <f t="shared" si="71"/>
        <v>408.32</v>
      </c>
      <c r="O210" t="s">
        <v>2581</v>
      </c>
      <c r="P210" t="str">
        <f t="shared" si="73"/>
        <v>597</v>
      </c>
      <c r="Q210" t="str">
        <f t="shared" si="74"/>
        <v>Main St</v>
      </c>
      <c r="R210" t="s">
        <v>3066</v>
      </c>
      <c r="S210" t="str">
        <f t="shared" si="75"/>
        <v>Online</v>
      </c>
      <c r="T210" t="s">
        <v>3070</v>
      </c>
      <c r="U210" t="str">
        <f t="shared" si="76"/>
        <v>Shipped</v>
      </c>
      <c r="V210" t="s">
        <v>3283</v>
      </c>
      <c r="W210" t="str">
        <f t="shared" si="77"/>
        <v>29003608</v>
      </c>
      <c r="X210">
        <v>3</v>
      </c>
      <c r="Y210" t="s">
        <v>4276</v>
      </c>
      <c r="Z210" t="str">
        <f t="shared" si="78"/>
        <v>FREESHIP</v>
      </c>
      <c r="AA210" t="str">
        <f t="shared" si="79"/>
        <v>YES</v>
      </c>
      <c r="AB210" t="s">
        <v>4281</v>
      </c>
      <c r="AC210" t="str">
        <f t="shared" si="80"/>
        <v>Facebook</v>
      </c>
      <c r="AD210">
        <v>816.64</v>
      </c>
      <c r="AE210" s="7">
        <v>816.64</v>
      </c>
      <c r="AF210" s="7">
        <f t="shared" si="81"/>
        <v>816.64</v>
      </c>
      <c r="AG210" t="str">
        <f>_xlfn.XLOOKUP(H210, 'Customer Data'!A210,'Customer Data'!B210)</f>
        <v>Customer_210</v>
      </c>
      <c r="AH210" t="str">
        <f>_xlfn.XLOOKUP(H210,'Customer Data'!A210,'Customer Data'!C210)</f>
        <v>Female</v>
      </c>
      <c r="AI210">
        <f>_xlfn.XLOOKUP(H210,'Customer Data'!A210,'Customer Data'!D210)</f>
        <v>18</v>
      </c>
      <c r="AJ210" t="str">
        <f>_xlfn.XLOOKUP(H210,'Customer Data'!A210,'Customer Data'!E210)</f>
        <v>Abuja</v>
      </c>
      <c r="AK210" t="str">
        <f>VLOOKUP(K210,'Product Category'!A:B,2,FALSE)</f>
        <v>Furniture</v>
      </c>
      <c r="AL210">
        <f>VLOOKUP(Z210,Coupons!A:B,2,FALSE)</f>
        <v>0</v>
      </c>
      <c r="AM210" s="7">
        <f t="shared" si="82"/>
        <v>0</v>
      </c>
      <c r="AN210" s="7">
        <f t="shared" si="83"/>
        <v>285.82399999999996</v>
      </c>
      <c r="AO210" s="7">
        <f t="shared" si="84"/>
        <v>571.64799999999991</v>
      </c>
      <c r="AP210" s="7">
        <f t="shared" si="85"/>
        <v>816.64</v>
      </c>
      <c r="AQ210" s="7">
        <f t="shared" si="86"/>
        <v>244.99200000000008</v>
      </c>
      <c r="AR210" s="12">
        <f t="shared" si="87"/>
        <v>1.4285714285714288</v>
      </c>
    </row>
    <row r="211" spans="1:44" x14ac:dyDescent="0.35">
      <c r="A211" t="s">
        <v>223</v>
      </c>
      <c r="B211">
        <f t="shared" si="66"/>
        <v>200209</v>
      </c>
      <c r="C211" s="2">
        <v>45167</v>
      </c>
      <c r="D211" s="4">
        <v>45167</v>
      </c>
      <c r="E211">
        <f t="shared" si="67"/>
        <v>2023</v>
      </c>
      <c r="F211" s="4" t="str">
        <f t="shared" si="68"/>
        <v>August</v>
      </c>
      <c r="G211" s="4" t="str">
        <f t="shared" si="69"/>
        <v>Tuesday</v>
      </c>
      <c r="H211" t="s">
        <v>1423</v>
      </c>
      <c r="I211">
        <f t="shared" si="70"/>
        <v>35854</v>
      </c>
      <c r="J211" t="s">
        <v>2405</v>
      </c>
      <c r="K211" t="str">
        <f t="shared" si="72"/>
        <v>Tablet</v>
      </c>
      <c r="L211">
        <v>5</v>
      </c>
      <c r="M211">
        <v>187.97</v>
      </c>
      <c r="N211" s="7">
        <f t="shared" si="71"/>
        <v>187.97</v>
      </c>
      <c r="O211" t="s">
        <v>2417</v>
      </c>
      <c r="P211" t="str">
        <f t="shared" si="73"/>
        <v>706</v>
      </c>
      <c r="Q211" t="str">
        <f t="shared" si="74"/>
        <v>Main St</v>
      </c>
      <c r="R211" t="s">
        <v>3069</v>
      </c>
      <c r="S211" t="str">
        <f t="shared" si="75"/>
        <v>Cash</v>
      </c>
      <c r="T211" t="s">
        <v>3072</v>
      </c>
      <c r="U211" t="str">
        <f t="shared" si="76"/>
        <v>Returned</v>
      </c>
      <c r="V211" t="s">
        <v>3284</v>
      </c>
      <c r="W211" t="str">
        <f t="shared" si="77"/>
        <v>30615168</v>
      </c>
      <c r="X211">
        <v>9</v>
      </c>
      <c r="Y211" t="s">
        <v>4275</v>
      </c>
      <c r="Z211" t="str">
        <f t="shared" si="78"/>
        <v>SAVE10</v>
      </c>
      <c r="AA211" t="str">
        <f t="shared" si="79"/>
        <v>YES</v>
      </c>
      <c r="AB211" t="s">
        <v>4282</v>
      </c>
      <c r="AC211" t="str">
        <f t="shared" si="80"/>
        <v>Google</v>
      </c>
      <c r="AD211">
        <v>939.85</v>
      </c>
      <c r="AE211" s="7">
        <v>939.85</v>
      </c>
      <c r="AF211" s="7">
        <f t="shared" si="81"/>
        <v>939.85</v>
      </c>
      <c r="AG211" t="str">
        <f>_xlfn.XLOOKUP(H211, 'Customer Data'!A211,'Customer Data'!B211)</f>
        <v>Customer_211</v>
      </c>
      <c r="AH211" t="str">
        <f>_xlfn.XLOOKUP(H211,'Customer Data'!A211,'Customer Data'!C211)</f>
        <v>Female</v>
      </c>
      <c r="AI211">
        <f>_xlfn.XLOOKUP(H211,'Customer Data'!A211,'Customer Data'!D211)</f>
        <v>30</v>
      </c>
      <c r="AJ211" t="str">
        <f>_xlfn.XLOOKUP(H211,'Customer Data'!A211,'Customer Data'!E211)</f>
        <v>Owerri</v>
      </c>
      <c r="AK211" t="str">
        <f>VLOOKUP(K211,'Product Category'!A:B,2,FALSE)</f>
        <v>Electronics</v>
      </c>
      <c r="AL211">
        <f>VLOOKUP(Z211,Coupons!A:B,2,FALSE)</f>
        <v>0.1</v>
      </c>
      <c r="AM211" s="7">
        <f t="shared" si="82"/>
        <v>93.985000000000014</v>
      </c>
      <c r="AN211" s="7">
        <f t="shared" si="83"/>
        <v>131.57899999999998</v>
      </c>
      <c r="AO211" s="7">
        <f t="shared" si="84"/>
        <v>657.89499999999987</v>
      </c>
      <c r="AP211" s="7">
        <f t="shared" si="85"/>
        <v>845.86500000000001</v>
      </c>
      <c r="AQ211" s="7">
        <f t="shared" si="86"/>
        <v>187.97000000000014</v>
      </c>
      <c r="AR211" s="12">
        <f t="shared" si="87"/>
        <v>1.285714285714286</v>
      </c>
    </row>
    <row r="212" spans="1:44" x14ac:dyDescent="0.35">
      <c r="A212" t="s">
        <v>224</v>
      </c>
      <c r="B212">
        <f t="shared" si="66"/>
        <v>200210</v>
      </c>
      <c r="C212" s="2">
        <v>45631</v>
      </c>
      <c r="D212" s="4">
        <v>45631</v>
      </c>
      <c r="E212">
        <f t="shared" si="67"/>
        <v>2024</v>
      </c>
      <c r="F212" s="4" t="str">
        <f t="shared" si="68"/>
        <v>December</v>
      </c>
      <c r="G212" s="4" t="str">
        <f t="shared" si="69"/>
        <v>Thursday</v>
      </c>
      <c r="H212" t="s">
        <v>1424</v>
      </c>
      <c r="I212">
        <f t="shared" si="70"/>
        <v>93821</v>
      </c>
      <c r="J212" t="s">
        <v>2406</v>
      </c>
      <c r="K212" t="str">
        <f t="shared" si="72"/>
        <v>Chair</v>
      </c>
      <c r="L212">
        <v>3</v>
      </c>
      <c r="M212">
        <v>358.48</v>
      </c>
      <c r="N212" s="7">
        <f t="shared" si="71"/>
        <v>358.48</v>
      </c>
      <c r="O212" t="s">
        <v>2532</v>
      </c>
      <c r="P212" t="str">
        <f t="shared" si="73"/>
        <v>513</v>
      </c>
      <c r="Q212" t="str">
        <f t="shared" si="74"/>
        <v>Main St</v>
      </c>
      <c r="R212" t="s">
        <v>3068</v>
      </c>
      <c r="S212" t="str">
        <f t="shared" si="75"/>
        <v>Gift Card</v>
      </c>
      <c r="T212" t="s">
        <v>3073</v>
      </c>
      <c r="U212" t="str">
        <f t="shared" si="76"/>
        <v>Delivered</v>
      </c>
      <c r="V212" t="s">
        <v>3285</v>
      </c>
      <c r="W212" t="str">
        <f t="shared" si="77"/>
        <v>10658539</v>
      </c>
      <c r="X212">
        <v>7</v>
      </c>
      <c r="Y212" t="s">
        <v>4276</v>
      </c>
      <c r="Z212" t="str">
        <f t="shared" si="78"/>
        <v>FREESHIP</v>
      </c>
      <c r="AA212" t="str">
        <f t="shared" si="79"/>
        <v>YES</v>
      </c>
      <c r="AB212" t="s">
        <v>4281</v>
      </c>
      <c r="AC212" t="str">
        <f t="shared" si="80"/>
        <v>Facebook</v>
      </c>
      <c r="AD212">
        <v>1075.44</v>
      </c>
      <c r="AE212" s="7">
        <v>1075.44</v>
      </c>
      <c r="AF212" s="7">
        <f t="shared" si="81"/>
        <v>1075.44</v>
      </c>
      <c r="AG212" t="str">
        <f>_xlfn.XLOOKUP(H212, 'Customer Data'!A212,'Customer Data'!B212)</f>
        <v>Customer_212</v>
      </c>
      <c r="AH212" t="str">
        <f>_xlfn.XLOOKUP(H212,'Customer Data'!A212,'Customer Data'!C212)</f>
        <v>Male</v>
      </c>
      <c r="AI212">
        <f>_xlfn.XLOOKUP(H212,'Customer Data'!A212,'Customer Data'!D212)</f>
        <v>33</v>
      </c>
      <c r="AJ212" t="str">
        <f>_xlfn.XLOOKUP(H212,'Customer Data'!A212,'Customer Data'!E212)</f>
        <v>Enugu</v>
      </c>
      <c r="AK212" t="str">
        <f>VLOOKUP(K212,'Product Category'!A:B,2,FALSE)</f>
        <v>Furniture</v>
      </c>
      <c r="AL212">
        <f>VLOOKUP(Z212,Coupons!A:B,2,FALSE)</f>
        <v>0</v>
      </c>
      <c r="AM212" s="7">
        <f t="shared" si="82"/>
        <v>0</v>
      </c>
      <c r="AN212" s="7">
        <f t="shared" si="83"/>
        <v>250.93600000000001</v>
      </c>
      <c r="AO212" s="7">
        <f t="shared" si="84"/>
        <v>752.80799999999999</v>
      </c>
      <c r="AP212" s="7">
        <f t="shared" si="85"/>
        <v>1075.44</v>
      </c>
      <c r="AQ212" s="7">
        <f t="shared" si="86"/>
        <v>322.63200000000006</v>
      </c>
      <c r="AR212" s="12">
        <f t="shared" si="87"/>
        <v>1.4285714285714286</v>
      </c>
    </row>
    <row r="213" spans="1:44" x14ac:dyDescent="0.35">
      <c r="A213" t="s">
        <v>225</v>
      </c>
      <c r="B213">
        <f t="shared" si="66"/>
        <v>200211</v>
      </c>
      <c r="C213" s="2">
        <v>45660</v>
      </c>
      <c r="D213" s="4">
        <v>45660</v>
      </c>
      <c r="E213">
        <f t="shared" si="67"/>
        <v>2025</v>
      </c>
      <c r="F213" s="4" t="str">
        <f t="shared" si="68"/>
        <v>January</v>
      </c>
      <c r="G213" s="4" t="str">
        <f t="shared" si="69"/>
        <v>Friday</v>
      </c>
      <c r="H213" t="s">
        <v>1425</v>
      </c>
      <c r="I213">
        <f t="shared" si="70"/>
        <v>54390</v>
      </c>
      <c r="J213" t="s">
        <v>2407</v>
      </c>
      <c r="K213" t="str">
        <f t="shared" si="72"/>
        <v>Printer</v>
      </c>
      <c r="L213">
        <v>3</v>
      </c>
      <c r="M213">
        <v>193.58</v>
      </c>
      <c r="N213" s="7">
        <f t="shared" si="71"/>
        <v>193.58</v>
      </c>
      <c r="O213" t="s">
        <v>2594</v>
      </c>
      <c r="P213" t="str">
        <f t="shared" si="73"/>
        <v>185</v>
      </c>
      <c r="Q213" t="str">
        <f t="shared" si="74"/>
        <v>Main St</v>
      </c>
      <c r="R213" t="s">
        <v>3068</v>
      </c>
      <c r="S213" t="str">
        <f t="shared" si="75"/>
        <v>Gift Card</v>
      </c>
      <c r="T213" t="s">
        <v>3074</v>
      </c>
      <c r="U213" t="str">
        <f t="shared" si="76"/>
        <v>Pending</v>
      </c>
      <c r="V213" t="s">
        <v>3286</v>
      </c>
      <c r="W213" t="str">
        <f t="shared" si="77"/>
        <v>83853742</v>
      </c>
      <c r="X213">
        <v>7</v>
      </c>
      <c r="Y213" t="s">
        <v>4276</v>
      </c>
      <c r="Z213" t="str">
        <f t="shared" si="78"/>
        <v>FREESHIP</v>
      </c>
      <c r="AA213" t="str">
        <f t="shared" si="79"/>
        <v>YES</v>
      </c>
      <c r="AB213" t="s">
        <v>4280</v>
      </c>
      <c r="AC213" t="str">
        <f t="shared" si="80"/>
        <v>Email</v>
      </c>
      <c r="AD213">
        <v>580.74</v>
      </c>
      <c r="AE213" s="7">
        <v>580.74</v>
      </c>
      <c r="AF213" s="7">
        <f t="shared" si="81"/>
        <v>580.74</v>
      </c>
      <c r="AG213" t="str">
        <f>_xlfn.XLOOKUP(H213, 'Customer Data'!A213,'Customer Data'!B213)</f>
        <v>Customer_213</v>
      </c>
      <c r="AH213" t="str">
        <f>_xlfn.XLOOKUP(H213,'Customer Data'!A213,'Customer Data'!C213)</f>
        <v>Male</v>
      </c>
      <c r="AI213">
        <f>_xlfn.XLOOKUP(H213,'Customer Data'!A213,'Customer Data'!D213)</f>
        <v>50</v>
      </c>
      <c r="AJ213" t="str">
        <f>_xlfn.XLOOKUP(H213,'Customer Data'!A213,'Customer Data'!E213)</f>
        <v>Abuja</v>
      </c>
      <c r="AK213" t="str">
        <f>VLOOKUP(K213,'Product Category'!A:B,2,FALSE)</f>
        <v>Electronics</v>
      </c>
      <c r="AL213">
        <f>VLOOKUP(Z213,Coupons!A:B,2,FALSE)</f>
        <v>0</v>
      </c>
      <c r="AM213" s="7">
        <f t="shared" si="82"/>
        <v>0</v>
      </c>
      <c r="AN213" s="7">
        <f t="shared" si="83"/>
        <v>135.506</v>
      </c>
      <c r="AO213" s="7">
        <f t="shared" si="84"/>
        <v>406.51800000000003</v>
      </c>
      <c r="AP213" s="7">
        <f t="shared" si="85"/>
        <v>580.74</v>
      </c>
      <c r="AQ213" s="7">
        <f t="shared" si="86"/>
        <v>174.22199999999998</v>
      </c>
      <c r="AR213" s="12">
        <f t="shared" si="87"/>
        <v>1.4285714285714284</v>
      </c>
    </row>
    <row r="214" spans="1:44" x14ac:dyDescent="0.35">
      <c r="A214" t="s">
        <v>226</v>
      </c>
      <c r="B214">
        <f t="shared" si="66"/>
        <v>200212</v>
      </c>
      <c r="C214" s="2">
        <v>45097</v>
      </c>
      <c r="D214" s="4">
        <v>45097</v>
      </c>
      <c r="E214">
        <f t="shared" si="67"/>
        <v>2023</v>
      </c>
      <c r="F214" s="4" t="str">
        <f t="shared" si="68"/>
        <v>June</v>
      </c>
      <c r="G214" s="4" t="str">
        <f t="shared" si="69"/>
        <v>Tuesday</v>
      </c>
      <c r="H214" t="s">
        <v>1426</v>
      </c>
      <c r="I214">
        <f t="shared" si="70"/>
        <v>53215</v>
      </c>
      <c r="J214" t="s">
        <v>2403</v>
      </c>
      <c r="K214" t="str">
        <f t="shared" si="72"/>
        <v>Monitor</v>
      </c>
      <c r="L214">
        <v>1</v>
      </c>
      <c r="M214">
        <v>265.38</v>
      </c>
      <c r="N214" s="7">
        <f t="shared" si="71"/>
        <v>265.38</v>
      </c>
      <c r="O214" t="s">
        <v>2595</v>
      </c>
      <c r="P214" t="str">
        <f t="shared" si="73"/>
        <v>367</v>
      </c>
      <c r="Q214" t="str">
        <f t="shared" si="74"/>
        <v>Main St</v>
      </c>
      <c r="R214" t="s">
        <v>3067</v>
      </c>
      <c r="S214" t="str">
        <f t="shared" si="75"/>
        <v>Credit Card</v>
      </c>
      <c r="T214" t="s">
        <v>3071</v>
      </c>
      <c r="U214" t="str">
        <f t="shared" si="76"/>
        <v>Cancelled</v>
      </c>
      <c r="V214" t="s">
        <v>3287</v>
      </c>
      <c r="W214" t="str">
        <f t="shared" si="77"/>
        <v>34751835</v>
      </c>
      <c r="X214">
        <v>6</v>
      </c>
      <c r="Y214" t="s">
        <v>4277</v>
      </c>
      <c r="Z214" t="str">
        <f t="shared" si="78"/>
        <v>WINTER15</v>
      </c>
      <c r="AA214" t="str">
        <f t="shared" si="79"/>
        <v>YES</v>
      </c>
      <c r="AB214" t="s">
        <v>4280</v>
      </c>
      <c r="AC214" t="str">
        <f t="shared" si="80"/>
        <v>Email</v>
      </c>
      <c r="AD214">
        <v>265.38</v>
      </c>
      <c r="AE214" s="7">
        <v>265.38</v>
      </c>
      <c r="AF214" s="7">
        <f t="shared" si="81"/>
        <v>265.38</v>
      </c>
      <c r="AG214" t="str">
        <f>_xlfn.XLOOKUP(H214, 'Customer Data'!A214,'Customer Data'!B214)</f>
        <v>Customer_214</v>
      </c>
      <c r="AH214" t="str">
        <f>_xlfn.XLOOKUP(H214,'Customer Data'!A214,'Customer Data'!C214)</f>
        <v>Male</v>
      </c>
      <c r="AI214">
        <f>_xlfn.XLOOKUP(H214,'Customer Data'!A214,'Customer Data'!D214)</f>
        <v>29</v>
      </c>
      <c r="AJ214" t="str">
        <f>_xlfn.XLOOKUP(H214,'Customer Data'!A214,'Customer Data'!E214)</f>
        <v>Kano</v>
      </c>
      <c r="AK214" t="str">
        <f>VLOOKUP(K214,'Product Category'!A:B,2,FALSE)</f>
        <v>Electronics</v>
      </c>
      <c r="AL214">
        <f>VLOOKUP(Z214,Coupons!A:B,2,FALSE)</f>
        <v>0.15</v>
      </c>
      <c r="AM214" s="7">
        <f t="shared" si="82"/>
        <v>39.806999999999995</v>
      </c>
      <c r="AN214" s="7">
        <f t="shared" si="83"/>
        <v>185.76599999999999</v>
      </c>
      <c r="AO214" s="7">
        <f t="shared" si="84"/>
        <v>185.76599999999999</v>
      </c>
      <c r="AP214" s="7">
        <f t="shared" si="85"/>
        <v>225.57300000000001</v>
      </c>
      <c r="AQ214" s="7">
        <f t="shared" si="86"/>
        <v>39.807000000000016</v>
      </c>
      <c r="AR214" s="12">
        <f t="shared" si="87"/>
        <v>1.2142857142857144</v>
      </c>
    </row>
    <row r="215" spans="1:44" x14ac:dyDescent="0.35">
      <c r="A215" t="s">
        <v>227</v>
      </c>
      <c r="B215">
        <f t="shared" si="66"/>
        <v>200213</v>
      </c>
      <c r="C215" s="2">
        <v>45036</v>
      </c>
      <c r="D215" s="4">
        <v>45036</v>
      </c>
      <c r="E215">
        <f t="shared" si="67"/>
        <v>2023</v>
      </c>
      <c r="F215" s="4" t="str">
        <f t="shared" si="68"/>
        <v>April</v>
      </c>
      <c r="G215" s="4" t="str">
        <f t="shared" si="69"/>
        <v>Thursday</v>
      </c>
      <c r="H215" t="s">
        <v>1427</v>
      </c>
      <c r="I215">
        <f t="shared" si="70"/>
        <v>71122</v>
      </c>
      <c r="J215" t="s">
        <v>2408</v>
      </c>
      <c r="K215" t="str">
        <f t="shared" si="72"/>
        <v>Laptop</v>
      </c>
      <c r="L215">
        <v>1</v>
      </c>
      <c r="M215">
        <v>634.4</v>
      </c>
      <c r="N215" s="7">
        <f t="shared" si="71"/>
        <v>634.4</v>
      </c>
      <c r="O215" t="s">
        <v>2596</v>
      </c>
      <c r="P215" t="str">
        <f t="shared" si="73"/>
        <v>317</v>
      </c>
      <c r="Q215" t="str">
        <f t="shared" si="74"/>
        <v>Main St</v>
      </c>
      <c r="R215" t="s">
        <v>3069</v>
      </c>
      <c r="S215" t="str">
        <f t="shared" si="75"/>
        <v>Cash</v>
      </c>
      <c r="T215" t="s">
        <v>3071</v>
      </c>
      <c r="U215" t="str">
        <f t="shared" si="76"/>
        <v>Cancelled</v>
      </c>
      <c r="V215" t="s">
        <v>3288</v>
      </c>
      <c r="W215" t="str">
        <f t="shared" si="77"/>
        <v>54757882</v>
      </c>
      <c r="X215">
        <v>6</v>
      </c>
      <c r="Y215" t="s">
        <v>4275</v>
      </c>
      <c r="Z215" t="str">
        <f t="shared" si="78"/>
        <v>SAVE10</v>
      </c>
      <c r="AA215" t="str">
        <f t="shared" si="79"/>
        <v>YES</v>
      </c>
      <c r="AB215" t="s">
        <v>4280</v>
      </c>
      <c r="AC215" t="str">
        <f t="shared" si="80"/>
        <v>Email</v>
      </c>
      <c r="AD215">
        <v>634.4</v>
      </c>
      <c r="AE215" s="7">
        <v>634.4</v>
      </c>
      <c r="AF215" s="7">
        <f t="shared" si="81"/>
        <v>634.4</v>
      </c>
      <c r="AG215" t="str">
        <f>_xlfn.XLOOKUP(H215, 'Customer Data'!A215,'Customer Data'!B215)</f>
        <v>Customer_215</v>
      </c>
      <c r="AH215" t="str">
        <f>_xlfn.XLOOKUP(H215,'Customer Data'!A215,'Customer Data'!C215)</f>
        <v>Female</v>
      </c>
      <c r="AI215">
        <f>_xlfn.XLOOKUP(H215,'Customer Data'!A215,'Customer Data'!D215)</f>
        <v>19</v>
      </c>
      <c r="AJ215" t="str">
        <f>_xlfn.XLOOKUP(H215,'Customer Data'!A215,'Customer Data'!E215)</f>
        <v>Kano</v>
      </c>
      <c r="AK215" t="str">
        <f>VLOOKUP(K215,'Product Category'!A:B,2,FALSE)</f>
        <v>Electronics</v>
      </c>
      <c r="AL215">
        <f>VLOOKUP(Z215,Coupons!A:B,2,FALSE)</f>
        <v>0.1</v>
      </c>
      <c r="AM215" s="7">
        <f t="shared" si="82"/>
        <v>63.44</v>
      </c>
      <c r="AN215" s="7">
        <f t="shared" si="83"/>
        <v>444.08</v>
      </c>
      <c r="AO215" s="7">
        <f t="shared" si="84"/>
        <v>444.08</v>
      </c>
      <c r="AP215" s="7">
        <f t="shared" si="85"/>
        <v>570.96</v>
      </c>
      <c r="AQ215" s="7">
        <f t="shared" si="86"/>
        <v>126.88000000000005</v>
      </c>
      <c r="AR215" s="12">
        <f t="shared" si="87"/>
        <v>1.2857142857142858</v>
      </c>
    </row>
    <row r="216" spans="1:44" x14ac:dyDescent="0.35">
      <c r="A216" t="s">
        <v>228</v>
      </c>
      <c r="B216">
        <f t="shared" si="66"/>
        <v>200214</v>
      </c>
      <c r="C216" s="2">
        <v>45525</v>
      </c>
      <c r="D216" s="4">
        <v>45525</v>
      </c>
      <c r="E216">
        <f t="shared" si="67"/>
        <v>2024</v>
      </c>
      <c r="F216" s="4" t="str">
        <f t="shared" si="68"/>
        <v>August</v>
      </c>
      <c r="G216" s="4" t="str">
        <f t="shared" si="69"/>
        <v>Wednesday</v>
      </c>
      <c r="H216" t="s">
        <v>1428</v>
      </c>
      <c r="I216">
        <f t="shared" si="70"/>
        <v>29483</v>
      </c>
      <c r="J216" t="s">
        <v>2409</v>
      </c>
      <c r="K216" t="str">
        <f t="shared" si="72"/>
        <v>Desk</v>
      </c>
      <c r="L216">
        <v>4</v>
      </c>
      <c r="M216">
        <v>305.72000000000003</v>
      </c>
      <c r="N216" s="7">
        <f t="shared" si="71"/>
        <v>305.72000000000003</v>
      </c>
      <c r="O216" t="s">
        <v>2523</v>
      </c>
      <c r="P216" t="str">
        <f t="shared" si="73"/>
        <v>673</v>
      </c>
      <c r="Q216" t="str">
        <f t="shared" si="74"/>
        <v>Main St</v>
      </c>
      <c r="R216" t="s">
        <v>3066</v>
      </c>
      <c r="S216" t="str">
        <f t="shared" si="75"/>
        <v>Online</v>
      </c>
      <c r="T216" t="s">
        <v>3073</v>
      </c>
      <c r="U216" t="str">
        <f t="shared" si="76"/>
        <v>Delivered</v>
      </c>
      <c r="V216" t="s">
        <v>3289</v>
      </c>
      <c r="W216" t="str">
        <f t="shared" si="77"/>
        <v>89423603</v>
      </c>
      <c r="X216">
        <v>5</v>
      </c>
      <c r="Z216" t="str">
        <f t="shared" si="78"/>
        <v>NO COUPON</v>
      </c>
      <c r="AA216" t="str">
        <f t="shared" si="79"/>
        <v>NO</v>
      </c>
      <c r="AB216" t="s">
        <v>4281</v>
      </c>
      <c r="AC216" t="str">
        <f t="shared" si="80"/>
        <v>Facebook</v>
      </c>
      <c r="AD216">
        <v>1222.8800000000001</v>
      </c>
      <c r="AE216" s="7">
        <v>1222.8800000000001</v>
      </c>
      <c r="AF216" s="7">
        <f t="shared" si="81"/>
        <v>1222.8800000000001</v>
      </c>
      <c r="AG216" t="str">
        <f>_xlfn.XLOOKUP(H216, 'Customer Data'!A216,'Customer Data'!B216)</f>
        <v>Customer_216</v>
      </c>
      <c r="AH216" t="str">
        <f>_xlfn.XLOOKUP(H216,'Customer Data'!A216,'Customer Data'!C216)</f>
        <v>Female</v>
      </c>
      <c r="AI216">
        <f>_xlfn.XLOOKUP(H216,'Customer Data'!A216,'Customer Data'!D216)</f>
        <v>19</v>
      </c>
      <c r="AJ216" t="str">
        <f>_xlfn.XLOOKUP(H216,'Customer Data'!A216,'Customer Data'!E216)</f>
        <v>Lagos</v>
      </c>
      <c r="AK216" t="str">
        <f>VLOOKUP(K216,'Product Category'!A:B,2,FALSE)</f>
        <v>Furniture</v>
      </c>
      <c r="AL216">
        <f>VLOOKUP(Z216,Coupons!A:B,2,FALSE)</f>
        <v>0</v>
      </c>
      <c r="AM216" s="7">
        <f t="shared" si="82"/>
        <v>0</v>
      </c>
      <c r="AN216" s="7">
        <f t="shared" si="83"/>
        <v>214.00400000000002</v>
      </c>
      <c r="AO216" s="7">
        <f t="shared" si="84"/>
        <v>856.01600000000008</v>
      </c>
      <c r="AP216" s="7">
        <f t="shared" si="85"/>
        <v>1222.8800000000001</v>
      </c>
      <c r="AQ216" s="7">
        <f t="shared" si="86"/>
        <v>366.86400000000003</v>
      </c>
      <c r="AR216" s="12">
        <f t="shared" si="87"/>
        <v>1.4285714285714286</v>
      </c>
    </row>
    <row r="217" spans="1:44" x14ac:dyDescent="0.35">
      <c r="A217" t="s">
        <v>229</v>
      </c>
      <c r="B217">
        <f t="shared" si="66"/>
        <v>200215</v>
      </c>
      <c r="C217" s="2">
        <v>45148</v>
      </c>
      <c r="D217" s="4">
        <v>45148</v>
      </c>
      <c r="E217">
        <f t="shared" si="67"/>
        <v>2023</v>
      </c>
      <c r="F217" s="4" t="str">
        <f t="shared" si="68"/>
        <v>August</v>
      </c>
      <c r="G217" s="4" t="str">
        <f t="shared" si="69"/>
        <v>Thursday</v>
      </c>
      <c r="H217" t="s">
        <v>1429</v>
      </c>
      <c r="I217">
        <f t="shared" si="70"/>
        <v>26767</v>
      </c>
      <c r="J217" t="s">
        <v>2407</v>
      </c>
      <c r="K217" t="str">
        <f t="shared" si="72"/>
        <v>Printer</v>
      </c>
      <c r="L217">
        <v>1</v>
      </c>
      <c r="M217">
        <v>303.60000000000002</v>
      </c>
      <c r="N217" s="7">
        <f t="shared" si="71"/>
        <v>303.60000000000002</v>
      </c>
      <c r="O217" t="s">
        <v>2597</v>
      </c>
      <c r="P217" t="str">
        <f t="shared" si="73"/>
        <v>432</v>
      </c>
      <c r="Q217" t="str">
        <f t="shared" si="74"/>
        <v>Main St</v>
      </c>
      <c r="R217" t="s">
        <v>3069</v>
      </c>
      <c r="S217" t="str">
        <f t="shared" si="75"/>
        <v>Cash</v>
      </c>
      <c r="T217" t="s">
        <v>3070</v>
      </c>
      <c r="U217" t="str">
        <f t="shared" si="76"/>
        <v>Shipped</v>
      </c>
      <c r="V217" t="s">
        <v>3290</v>
      </c>
      <c r="W217" t="str">
        <f t="shared" si="77"/>
        <v>24585307</v>
      </c>
      <c r="X217">
        <v>5</v>
      </c>
      <c r="Y217" t="s">
        <v>4276</v>
      </c>
      <c r="Z217" t="str">
        <f t="shared" si="78"/>
        <v>FREESHIP</v>
      </c>
      <c r="AA217" t="str">
        <f t="shared" si="79"/>
        <v>YES</v>
      </c>
      <c r="AB217" t="s">
        <v>4281</v>
      </c>
      <c r="AC217" t="str">
        <f t="shared" si="80"/>
        <v>Facebook</v>
      </c>
      <c r="AD217">
        <v>303.60000000000002</v>
      </c>
      <c r="AE217" s="7">
        <v>303.60000000000002</v>
      </c>
      <c r="AF217" s="7">
        <f t="shared" si="81"/>
        <v>303.60000000000002</v>
      </c>
      <c r="AG217" t="str">
        <f>_xlfn.XLOOKUP(H217, 'Customer Data'!A217,'Customer Data'!B217)</f>
        <v>Customer_217</v>
      </c>
      <c r="AH217" t="str">
        <f>_xlfn.XLOOKUP(H217,'Customer Data'!A217,'Customer Data'!C217)</f>
        <v>Female</v>
      </c>
      <c r="AI217">
        <f>_xlfn.XLOOKUP(H217,'Customer Data'!A217,'Customer Data'!D217)</f>
        <v>60</v>
      </c>
      <c r="AJ217" t="str">
        <f>_xlfn.XLOOKUP(H217,'Customer Data'!A217,'Customer Data'!E217)</f>
        <v>Owerri</v>
      </c>
      <c r="AK217" t="str">
        <f>VLOOKUP(K217,'Product Category'!A:B,2,FALSE)</f>
        <v>Electronics</v>
      </c>
      <c r="AL217">
        <f>VLOOKUP(Z217,Coupons!A:B,2,FALSE)</f>
        <v>0</v>
      </c>
      <c r="AM217" s="7">
        <f t="shared" si="82"/>
        <v>0</v>
      </c>
      <c r="AN217" s="7">
        <f t="shared" si="83"/>
        <v>212.52</v>
      </c>
      <c r="AO217" s="7">
        <f t="shared" si="84"/>
        <v>212.52</v>
      </c>
      <c r="AP217" s="7">
        <f t="shared" si="85"/>
        <v>303.60000000000002</v>
      </c>
      <c r="AQ217" s="7">
        <f t="shared" si="86"/>
        <v>91.080000000000013</v>
      </c>
      <c r="AR217" s="12">
        <f t="shared" si="87"/>
        <v>1.4285714285714286</v>
      </c>
    </row>
    <row r="218" spans="1:44" x14ac:dyDescent="0.35">
      <c r="A218" t="s">
        <v>230</v>
      </c>
      <c r="B218">
        <f t="shared" si="66"/>
        <v>200216</v>
      </c>
      <c r="C218" s="2">
        <v>45762</v>
      </c>
      <c r="D218" s="4">
        <v>45762</v>
      </c>
      <c r="E218">
        <f t="shared" si="67"/>
        <v>2025</v>
      </c>
      <c r="F218" s="4" t="str">
        <f t="shared" si="68"/>
        <v>April</v>
      </c>
      <c r="G218" s="4" t="str">
        <f t="shared" si="69"/>
        <v>Tuesday</v>
      </c>
      <c r="H218" t="s">
        <v>1430</v>
      </c>
      <c r="I218">
        <f t="shared" si="70"/>
        <v>70492</v>
      </c>
      <c r="J218" t="s">
        <v>2403</v>
      </c>
      <c r="K218" t="str">
        <f t="shared" si="72"/>
        <v>Monitor</v>
      </c>
      <c r="L218">
        <v>4</v>
      </c>
      <c r="M218">
        <v>496</v>
      </c>
      <c r="N218" s="7">
        <f t="shared" si="71"/>
        <v>496</v>
      </c>
      <c r="O218" t="s">
        <v>2465</v>
      </c>
      <c r="P218" t="str">
        <f t="shared" si="73"/>
        <v>811</v>
      </c>
      <c r="Q218" t="str">
        <f t="shared" si="74"/>
        <v>Main St</v>
      </c>
      <c r="R218" t="s">
        <v>3066</v>
      </c>
      <c r="S218" t="str">
        <f t="shared" si="75"/>
        <v>Online</v>
      </c>
      <c r="T218" t="s">
        <v>3071</v>
      </c>
      <c r="U218" t="str">
        <f t="shared" si="76"/>
        <v>Cancelled</v>
      </c>
      <c r="V218" t="s">
        <v>3291</v>
      </c>
      <c r="W218" t="str">
        <f t="shared" si="77"/>
        <v>84625405</v>
      </c>
      <c r="X218">
        <v>8</v>
      </c>
      <c r="Y218" t="s">
        <v>4277</v>
      </c>
      <c r="Z218" t="str">
        <f t="shared" si="78"/>
        <v>WINTER15</v>
      </c>
      <c r="AA218" t="str">
        <f t="shared" si="79"/>
        <v>YES</v>
      </c>
      <c r="AB218" t="s">
        <v>4282</v>
      </c>
      <c r="AC218" t="str">
        <f t="shared" si="80"/>
        <v>Google</v>
      </c>
      <c r="AD218">
        <v>1984</v>
      </c>
      <c r="AE218" s="7">
        <v>1984</v>
      </c>
      <c r="AF218" s="7">
        <f t="shared" si="81"/>
        <v>1984</v>
      </c>
      <c r="AG218" t="str">
        <f>_xlfn.XLOOKUP(H218, 'Customer Data'!A218,'Customer Data'!B218)</f>
        <v>Customer_218</v>
      </c>
      <c r="AH218" t="str">
        <f>_xlfn.XLOOKUP(H218,'Customer Data'!A218,'Customer Data'!C218)</f>
        <v>Male</v>
      </c>
      <c r="AI218">
        <f>_xlfn.XLOOKUP(H218,'Customer Data'!A218,'Customer Data'!D218)</f>
        <v>42</v>
      </c>
      <c r="AJ218" t="str">
        <f>_xlfn.XLOOKUP(H218,'Customer Data'!A218,'Customer Data'!E218)</f>
        <v>Lagos</v>
      </c>
      <c r="AK218" t="str">
        <f>VLOOKUP(K218,'Product Category'!A:B,2,FALSE)</f>
        <v>Electronics</v>
      </c>
      <c r="AL218">
        <f>VLOOKUP(Z218,Coupons!A:B,2,FALSE)</f>
        <v>0.15</v>
      </c>
      <c r="AM218" s="7">
        <f t="shared" si="82"/>
        <v>297.59999999999997</v>
      </c>
      <c r="AN218" s="7">
        <f t="shared" si="83"/>
        <v>347.2</v>
      </c>
      <c r="AO218" s="7">
        <f t="shared" si="84"/>
        <v>1388.8</v>
      </c>
      <c r="AP218" s="7">
        <f t="shared" si="85"/>
        <v>1686.4</v>
      </c>
      <c r="AQ218" s="7">
        <f t="shared" si="86"/>
        <v>297.60000000000014</v>
      </c>
      <c r="AR218" s="12">
        <f t="shared" si="87"/>
        <v>1.2142857142857144</v>
      </c>
    </row>
    <row r="219" spans="1:44" x14ac:dyDescent="0.35">
      <c r="A219" t="s">
        <v>231</v>
      </c>
      <c r="B219">
        <f t="shared" si="66"/>
        <v>200217</v>
      </c>
      <c r="C219" s="2">
        <v>45432</v>
      </c>
      <c r="D219" s="4">
        <v>45432</v>
      </c>
      <c r="E219">
        <f t="shared" si="67"/>
        <v>2024</v>
      </c>
      <c r="F219" s="4" t="str">
        <f t="shared" si="68"/>
        <v>May</v>
      </c>
      <c r="G219" s="4" t="str">
        <f t="shared" si="69"/>
        <v>Monday</v>
      </c>
      <c r="H219" t="s">
        <v>1431</v>
      </c>
      <c r="I219">
        <f t="shared" si="70"/>
        <v>61549</v>
      </c>
      <c r="J219" t="s">
        <v>2409</v>
      </c>
      <c r="K219" t="str">
        <f t="shared" si="72"/>
        <v>Desk</v>
      </c>
      <c r="L219">
        <v>4</v>
      </c>
      <c r="M219">
        <v>321.51</v>
      </c>
      <c r="N219" s="7">
        <f t="shared" si="71"/>
        <v>321.51</v>
      </c>
      <c r="O219" t="s">
        <v>2598</v>
      </c>
      <c r="P219" t="str">
        <f t="shared" si="73"/>
        <v>908</v>
      </c>
      <c r="Q219" t="str">
        <f t="shared" si="74"/>
        <v>Main St</v>
      </c>
      <c r="R219" t="s">
        <v>3069</v>
      </c>
      <c r="S219" t="str">
        <f t="shared" si="75"/>
        <v>Cash</v>
      </c>
      <c r="T219" t="s">
        <v>3072</v>
      </c>
      <c r="U219" t="str">
        <f t="shared" si="76"/>
        <v>Returned</v>
      </c>
      <c r="V219" t="s">
        <v>3292</v>
      </c>
      <c r="W219" t="str">
        <f t="shared" si="77"/>
        <v>65596914</v>
      </c>
      <c r="X219">
        <v>9</v>
      </c>
      <c r="Z219" t="str">
        <f t="shared" si="78"/>
        <v>NO COUPON</v>
      </c>
      <c r="AA219" t="str">
        <f t="shared" si="79"/>
        <v>NO</v>
      </c>
      <c r="AB219" t="s">
        <v>4282</v>
      </c>
      <c r="AC219" t="str">
        <f t="shared" si="80"/>
        <v>Google</v>
      </c>
      <c r="AD219">
        <v>1286.04</v>
      </c>
      <c r="AE219" s="7">
        <v>1286.04</v>
      </c>
      <c r="AF219" s="7">
        <f t="shared" si="81"/>
        <v>1286.04</v>
      </c>
      <c r="AG219" t="str">
        <f>_xlfn.XLOOKUP(H219, 'Customer Data'!A219,'Customer Data'!B219)</f>
        <v>Customer_219</v>
      </c>
      <c r="AH219" t="str">
        <f>_xlfn.XLOOKUP(H219,'Customer Data'!A219,'Customer Data'!C219)</f>
        <v>Female</v>
      </c>
      <c r="AI219">
        <f>_xlfn.XLOOKUP(H219,'Customer Data'!A219,'Customer Data'!D219)</f>
        <v>19</v>
      </c>
      <c r="AJ219" t="str">
        <f>_xlfn.XLOOKUP(H219,'Customer Data'!A219,'Customer Data'!E219)</f>
        <v>Enugu</v>
      </c>
      <c r="AK219" t="str">
        <f>VLOOKUP(K219,'Product Category'!A:B,2,FALSE)</f>
        <v>Furniture</v>
      </c>
      <c r="AL219">
        <f>VLOOKUP(Z219,Coupons!A:B,2,FALSE)</f>
        <v>0</v>
      </c>
      <c r="AM219" s="7">
        <f t="shared" si="82"/>
        <v>0</v>
      </c>
      <c r="AN219" s="7">
        <f t="shared" si="83"/>
        <v>225.05699999999999</v>
      </c>
      <c r="AO219" s="7">
        <f t="shared" si="84"/>
        <v>900.22799999999995</v>
      </c>
      <c r="AP219" s="7">
        <f t="shared" si="85"/>
        <v>1286.04</v>
      </c>
      <c r="AQ219" s="7">
        <f t="shared" si="86"/>
        <v>385.81200000000001</v>
      </c>
      <c r="AR219" s="12">
        <f t="shared" si="87"/>
        <v>1.4285714285714286</v>
      </c>
    </row>
    <row r="220" spans="1:44" x14ac:dyDescent="0.35">
      <c r="A220" t="s">
        <v>232</v>
      </c>
      <c r="B220">
        <f t="shared" si="66"/>
        <v>200218</v>
      </c>
      <c r="C220" s="2">
        <v>45044</v>
      </c>
      <c r="D220" s="4">
        <v>45044</v>
      </c>
      <c r="E220">
        <f t="shared" si="67"/>
        <v>2023</v>
      </c>
      <c r="F220" s="4" t="str">
        <f t="shared" si="68"/>
        <v>April</v>
      </c>
      <c r="G220" s="4" t="str">
        <f t="shared" si="69"/>
        <v>Friday</v>
      </c>
      <c r="H220" t="s">
        <v>1432</v>
      </c>
      <c r="I220">
        <f t="shared" si="70"/>
        <v>11665</v>
      </c>
      <c r="J220" t="s">
        <v>2405</v>
      </c>
      <c r="K220" t="str">
        <f t="shared" si="72"/>
        <v>Tablet</v>
      </c>
      <c r="L220">
        <v>3</v>
      </c>
      <c r="M220">
        <v>112.46</v>
      </c>
      <c r="N220" s="7">
        <f t="shared" si="71"/>
        <v>112.46</v>
      </c>
      <c r="O220" t="s">
        <v>2599</v>
      </c>
      <c r="P220" t="str">
        <f t="shared" si="73"/>
        <v>882</v>
      </c>
      <c r="Q220" t="str">
        <f t="shared" si="74"/>
        <v>Main St</v>
      </c>
      <c r="R220" t="s">
        <v>3068</v>
      </c>
      <c r="S220" t="str">
        <f t="shared" si="75"/>
        <v>Gift Card</v>
      </c>
      <c r="T220" t="s">
        <v>3070</v>
      </c>
      <c r="U220" t="str">
        <f t="shared" si="76"/>
        <v>Shipped</v>
      </c>
      <c r="V220" t="s">
        <v>3293</v>
      </c>
      <c r="W220" t="str">
        <f t="shared" si="77"/>
        <v>10993930</v>
      </c>
      <c r="X220">
        <v>6</v>
      </c>
      <c r="Y220" t="s">
        <v>4275</v>
      </c>
      <c r="Z220" t="str">
        <f t="shared" si="78"/>
        <v>SAVE10</v>
      </c>
      <c r="AA220" t="str">
        <f t="shared" si="79"/>
        <v>YES</v>
      </c>
      <c r="AB220" t="s">
        <v>4278</v>
      </c>
      <c r="AC220" t="str">
        <f t="shared" si="80"/>
        <v>Instagram</v>
      </c>
      <c r="AD220">
        <v>337.38</v>
      </c>
      <c r="AE220" s="7">
        <v>337.38</v>
      </c>
      <c r="AF220" s="7">
        <f t="shared" si="81"/>
        <v>337.38</v>
      </c>
      <c r="AG220" t="str">
        <f>_xlfn.XLOOKUP(H220, 'Customer Data'!A220,'Customer Data'!B220)</f>
        <v>Customer_220</v>
      </c>
      <c r="AH220" t="str">
        <f>_xlfn.XLOOKUP(H220,'Customer Data'!A220,'Customer Data'!C220)</f>
        <v>Female</v>
      </c>
      <c r="AI220">
        <f>_xlfn.XLOOKUP(H220,'Customer Data'!A220,'Customer Data'!D220)</f>
        <v>49</v>
      </c>
      <c r="AJ220" t="str">
        <f>_xlfn.XLOOKUP(H220,'Customer Data'!A220,'Customer Data'!E220)</f>
        <v>Kano</v>
      </c>
      <c r="AK220" t="str">
        <f>VLOOKUP(K220,'Product Category'!A:B,2,FALSE)</f>
        <v>Electronics</v>
      </c>
      <c r="AL220">
        <f>VLOOKUP(Z220,Coupons!A:B,2,FALSE)</f>
        <v>0.1</v>
      </c>
      <c r="AM220" s="7">
        <f t="shared" si="82"/>
        <v>33.738</v>
      </c>
      <c r="AN220" s="7">
        <f t="shared" si="83"/>
        <v>78.721999999999994</v>
      </c>
      <c r="AO220" s="7">
        <f t="shared" si="84"/>
        <v>236.166</v>
      </c>
      <c r="AP220" s="7">
        <f t="shared" si="85"/>
        <v>303.642</v>
      </c>
      <c r="AQ220" s="7">
        <f t="shared" si="86"/>
        <v>67.475999999999999</v>
      </c>
      <c r="AR220" s="12">
        <f t="shared" si="87"/>
        <v>1.2857142857142858</v>
      </c>
    </row>
    <row r="221" spans="1:44" x14ac:dyDescent="0.35">
      <c r="A221" t="s">
        <v>233</v>
      </c>
      <c r="B221">
        <f t="shared" si="66"/>
        <v>200219</v>
      </c>
      <c r="C221" s="2">
        <v>45779</v>
      </c>
      <c r="D221" s="4">
        <v>45779</v>
      </c>
      <c r="E221">
        <f t="shared" si="67"/>
        <v>2025</v>
      </c>
      <c r="F221" s="4" t="str">
        <f t="shared" si="68"/>
        <v>May</v>
      </c>
      <c r="G221" s="4" t="str">
        <f t="shared" si="69"/>
        <v>Friday</v>
      </c>
      <c r="H221" t="s">
        <v>1433</v>
      </c>
      <c r="I221">
        <f t="shared" si="70"/>
        <v>48946</v>
      </c>
      <c r="J221" t="s">
        <v>2408</v>
      </c>
      <c r="K221" t="str">
        <f t="shared" si="72"/>
        <v>Laptop</v>
      </c>
      <c r="L221">
        <v>5</v>
      </c>
      <c r="M221">
        <v>61.97</v>
      </c>
      <c r="N221" s="7">
        <f t="shared" si="71"/>
        <v>61.97</v>
      </c>
      <c r="O221" t="s">
        <v>2600</v>
      </c>
      <c r="P221" t="str">
        <f t="shared" si="73"/>
        <v>457</v>
      </c>
      <c r="Q221" t="str">
        <f t="shared" si="74"/>
        <v>Main St</v>
      </c>
      <c r="R221" t="s">
        <v>3069</v>
      </c>
      <c r="S221" t="str">
        <f t="shared" si="75"/>
        <v>Cash</v>
      </c>
      <c r="T221" t="s">
        <v>3073</v>
      </c>
      <c r="U221" t="str">
        <f t="shared" si="76"/>
        <v>Delivered</v>
      </c>
      <c r="V221" t="s">
        <v>3294</v>
      </c>
      <c r="W221" t="str">
        <f t="shared" si="77"/>
        <v>99387220</v>
      </c>
      <c r="X221">
        <v>6</v>
      </c>
      <c r="Y221" t="s">
        <v>4275</v>
      </c>
      <c r="Z221" t="str">
        <f t="shared" si="78"/>
        <v>SAVE10</v>
      </c>
      <c r="AA221" t="str">
        <f t="shared" si="79"/>
        <v>YES</v>
      </c>
      <c r="AB221" t="s">
        <v>4280</v>
      </c>
      <c r="AC221" t="str">
        <f t="shared" si="80"/>
        <v>Email</v>
      </c>
      <c r="AD221">
        <v>309.85000000000002</v>
      </c>
      <c r="AE221" s="7">
        <v>309.85000000000002</v>
      </c>
      <c r="AF221" s="7">
        <f t="shared" si="81"/>
        <v>309.85000000000002</v>
      </c>
      <c r="AG221" t="str">
        <f>_xlfn.XLOOKUP(H221, 'Customer Data'!A221,'Customer Data'!B221)</f>
        <v>Customer_221</v>
      </c>
      <c r="AH221" t="str">
        <f>_xlfn.XLOOKUP(H221,'Customer Data'!A221,'Customer Data'!C221)</f>
        <v>Female</v>
      </c>
      <c r="AI221">
        <f>_xlfn.XLOOKUP(H221,'Customer Data'!A221,'Customer Data'!D221)</f>
        <v>57</v>
      </c>
      <c r="AJ221" t="str">
        <f>_xlfn.XLOOKUP(H221,'Customer Data'!A221,'Customer Data'!E221)</f>
        <v>Lagos</v>
      </c>
      <c r="AK221" t="str">
        <f>VLOOKUP(K221,'Product Category'!A:B,2,FALSE)</f>
        <v>Electronics</v>
      </c>
      <c r="AL221">
        <f>VLOOKUP(Z221,Coupons!A:B,2,FALSE)</f>
        <v>0.1</v>
      </c>
      <c r="AM221" s="7">
        <f t="shared" si="82"/>
        <v>30.985000000000003</v>
      </c>
      <c r="AN221" s="7">
        <f t="shared" si="83"/>
        <v>43.378999999999998</v>
      </c>
      <c r="AO221" s="7">
        <f t="shared" si="84"/>
        <v>216.89499999999998</v>
      </c>
      <c r="AP221" s="7">
        <f t="shared" si="85"/>
        <v>278.86500000000001</v>
      </c>
      <c r="AQ221" s="7">
        <f t="shared" si="86"/>
        <v>61.970000000000027</v>
      </c>
      <c r="AR221" s="12">
        <f t="shared" si="87"/>
        <v>1.2857142857142858</v>
      </c>
    </row>
    <row r="222" spans="1:44" x14ac:dyDescent="0.35">
      <c r="A222" t="s">
        <v>234</v>
      </c>
      <c r="B222">
        <f t="shared" si="66"/>
        <v>200220</v>
      </c>
      <c r="C222" s="2">
        <v>45125</v>
      </c>
      <c r="D222" s="4">
        <v>45125</v>
      </c>
      <c r="E222">
        <f t="shared" si="67"/>
        <v>2023</v>
      </c>
      <c r="F222" s="4" t="str">
        <f t="shared" si="68"/>
        <v>July</v>
      </c>
      <c r="G222" s="4" t="str">
        <f t="shared" si="69"/>
        <v>Tuesday</v>
      </c>
      <c r="H222" t="s">
        <v>1434</v>
      </c>
      <c r="I222">
        <f t="shared" si="70"/>
        <v>79506</v>
      </c>
      <c r="J222" t="s">
        <v>2408</v>
      </c>
      <c r="K222" t="str">
        <f t="shared" si="72"/>
        <v>Laptop</v>
      </c>
      <c r="L222">
        <v>2</v>
      </c>
      <c r="M222">
        <v>373.17</v>
      </c>
      <c r="N222" s="7">
        <f t="shared" si="71"/>
        <v>373.17</v>
      </c>
      <c r="O222" t="s">
        <v>2601</v>
      </c>
      <c r="P222" t="str">
        <f t="shared" si="73"/>
        <v>497</v>
      </c>
      <c r="Q222" t="str">
        <f t="shared" si="74"/>
        <v>Main St</v>
      </c>
      <c r="R222" t="s">
        <v>3067</v>
      </c>
      <c r="S222" t="str">
        <f t="shared" si="75"/>
        <v>Credit Card</v>
      </c>
      <c r="T222" t="s">
        <v>3074</v>
      </c>
      <c r="U222" t="str">
        <f t="shared" si="76"/>
        <v>Pending</v>
      </c>
      <c r="V222" t="s">
        <v>3295</v>
      </c>
      <c r="W222" t="str">
        <f t="shared" si="77"/>
        <v>95188748</v>
      </c>
      <c r="X222">
        <v>6</v>
      </c>
      <c r="Y222" t="s">
        <v>4275</v>
      </c>
      <c r="Z222" t="str">
        <f t="shared" si="78"/>
        <v>SAVE10</v>
      </c>
      <c r="AA222" t="str">
        <f t="shared" si="79"/>
        <v>YES</v>
      </c>
      <c r="AB222" t="s">
        <v>4279</v>
      </c>
      <c r="AC222" t="str">
        <f t="shared" si="80"/>
        <v>Referral</v>
      </c>
      <c r="AD222">
        <v>746.34</v>
      </c>
      <c r="AE222" s="7">
        <v>746.34</v>
      </c>
      <c r="AF222" s="7">
        <f t="shared" si="81"/>
        <v>746.34</v>
      </c>
      <c r="AG222" t="str">
        <f>_xlfn.XLOOKUP(H222, 'Customer Data'!A222,'Customer Data'!B222)</f>
        <v>Customer_222</v>
      </c>
      <c r="AH222" t="str">
        <f>_xlfn.XLOOKUP(H222,'Customer Data'!A222,'Customer Data'!C222)</f>
        <v>Female</v>
      </c>
      <c r="AI222">
        <f>_xlfn.XLOOKUP(H222,'Customer Data'!A222,'Customer Data'!D222)</f>
        <v>38</v>
      </c>
      <c r="AJ222" t="str">
        <f>_xlfn.XLOOKUP(H222,'Customer Data'!A222,'Customer Data'!E222)</f>
        <v>Kano</v>
      </c>
      <c r="AK222" t="str">
        <f>VLOOKUP(K222,'Product Category'!A:B,2,FALSE)</f>
        <v>Electronics</v>
      </c>
      <c r="AL222">
        <f>VLOOKUP(Z222,Coupons!A:B,2,FALSE)</f>
        <v>0.1</v>
      </c>
      <c r="AM222" s="7">
        <f t="shared" si="82"/>
        <v>74.634</v>
      </c>
      <c r="AN222" s="7">
        <f t="shared" si="83"/>
        <v>261.21899999999999</v>
      </c>
      <c r="AO222" s="7">
        <f t="shared" si="84"/>
        <v>522.43799999999999</v>
      </c>
      <c r="AP222" s="7">
        <f t="shared" si="85"/>
        <v>671.70600000000002</v>
      </c>
      <c r="AQ222" s="7">
        <f t="shared" si="86"/>
        <v>149.26800000000003</v>
      </c>
      <c r="AR222" s="12">
        <f t="shared" si="87"/>
        <v>1.2857142857142858</v>
      </c>
    </row>
    <row r="223" spans="1:44" x14ac:dyDescent="0.35">
      <c r="A223" t="s">
        <v>235</v>
      </c>
      <c r="B223">
        <f t="shared" si="66"/>
        <v>200221</v>
      </c>
      <c r="C223" s="2">
        <v>45345</v>
      </c>
      <c r="D223" s="4">
        <v>45345</v>
      </c>
      <c r="E223">
        <f t="shared" si="67"/>
        <v>2024</v>
      </c>
      <c r="F223" s="4" t="str">
        <f t="shared" si="68"/>
        <v>February</v>
      </c>
      <c r="G223" s="4" t="str">
        <f t="shared" si="69"/>
        <v>Friday</v>
      </c>
      <c r="H223" t="s">
        <v>1435</v>
      </c>
      <c r="I223">
        <f t="shared" si="70"/>
        <v>93473</v>
      </c>
      <c r="J223" t="s">
        <v>2405</v>
      </c>
      <c r="K223" t="str">
        <f t="shared" si="72"/>
        <v>Tablet</v>
      </c>
      <c r="L223">
        <v>5</v>
      </c>
      <c r="M223">
        <v>639.37</v>
      </c>
      <c r="N223" s="7">
        <f t="shared" si="71"/>
        <v>639.37</v>
      </c>
      <c r="O223" t="s">
        <v>2474</v>
      </c>
      <c r="P223" t="str">
        <f t="shared" si="73"/>
        <v>552</v>
      </c>
      <c r="Q223" t="str">
        <f t="shared" si="74"/>
        <v>Main St</v>
      </c>
      <c r="R223" t="s">
        <v>3065</v>
      </c>
      <c r="S223" t="str">
        <f t="shared" si="75"/>
        <v>Debit Card</v>
      </c>
      <c r="T223" t="s">
        <v>3074</v>
      </c>
      <c r="U223" t="str">
        <f t="shared" si="76"/>
        <v>Pending</v>
      </c>
      <c r="V223" t="s">
        <v>3296</v>
      </c>
      <c r="W223" t="str">
        <f t="shared" si="77"/>
        <v>50003989</v>
      </c>
      <c r="X223">
        <v>6</v>
      </c>
      <c r="Y223" t="s">
        <v>4275</v>
      </c>
      <c r="Z223" t="str">
        <f t="shared" si="78"/>
        <v>SAVE10</v>
      </c>
      <c r="AA223" t="str">
        <f t="shared" si="79"/>
        <v>YES</v>
      </c>
      <c r="AB223" t="s">
        <v>4282</v>
      </c>
      <c r="AC223" t="str">
        <f t="shared" si="80"/>
        <v>Google</v>
      </c>
      <c r="AD223">
        <v>3196.85</v>
      </c>
      <c r="AE223" s="7">
        <v>3196.85</v>
      </c>
      <c r="AF223" s="7">
        <f t="shared" si="81"/>
        <v>3196.85</v>
      </c>
      <c r="AG223" t="str">
        <f>_xlfn.XLOOKUP(H223, 'Customer Data'!A223,'Customer Data'!B223)</f>
        <v>Customer_223</v>
      </c>
      <c r="AH223" t="str">
        <f>_xlfn.XLOOKUP(H223,'Customer Data'!A223,'Customer Data'!C223)</f>
        <v>Male</v>
      </c>
      <c r="AI223">
        <f>_xlfn.XLOOKUP(H223,'Customer Data'!A223,'Customer Data'!D223)</f>
        <v>55</v>
      </c>
      <c r="AJ223" t="str">
        <f>_xlfn.XLOOKUP(H223,'Customer Data'!A223,'Customer Data'!E223)</f>
        <v>Lagos</v>
      </c>
      <c r="AK223" t="str">
        <f>VLOOKUP(K223,'Product Category'!A:B,2,FALSE)</f>
        <v>Electronics</v>
      </c>
      <c r="AL223">
        <f>VLOOKUP(Z223,Coupons!A:B,2,FALSE)</f>
        <v>0.1</v>
      </c>
      <c r="AM223" s="7">
        <f t="shared" si="82"/>
        <v>319.685</v>
      </c>
      <c r="AN223" s="7">
        <f t="shared" si="83"/>
        <v>447.55899999999997</v>
      </c>
      <c r="AO223" s="7">
        <f t="shared" si="84"/>
        <v>2237.7950000000001</v>
      </c>
      <c r="AP223" s="7">
        <f t="shared" si="85"/>
        <v>2877.165</v>
      </c>
      <c r="AQ223" s="7">
        <f t="shared" si="86"/>
        <v>639.36999999999989</v>
      </c>
      <c r="AR223" s="12">
        <f t="shared" si="87"/>
        <v>1.2857142857142856</v>
      </c>
    </row>
    <row r="224" spans="1:44" x14ac:dyDescent="0.35">
      <c r="A224" t="s">
        <v>236</v>
      </c>
      <c r="B224">
        <f t="shared" si="66"/>
        <v>200222</v>
      </c>
      <c r="C224" s="2">
        <v>45050</v>
      </c>
      <c r="D224" s="4">
        <v>45050</v>
      </c>
      <c r="E224">
        <f t="shared" si="67"/>
        <v>2023</v>
      </c>
      <c r="F224" s="4" t="str">
        <f t="shared" si="68"/>
        <v>May</v>
      </c>
      <c r="G224" s="4" t="str">
        <f t="shared" si="69"/>
        <v>Thursday</v>
      </c>
      <c r="H224" t="s">
        <v>1436</v>
      </c>
      <c r="I224">
        <f t="shared" si="70"/>
        <v>43124</v>
      </c>
      <c r="J224" t="s">
        <v>2406</v>
      </c>
      <c r="K224" t="str">
        <f t="shared" si="72"/>
        <v>Chair</v>
      </c>
      <c r="L224">
        <v>4</v>
      </c>
      <c r="M224">
        <v>693.36</v>
      </c>
      <c r="N224" s="7">
        <f t="shared" si="71"/>
        <v>693.36</v>
      </c>
      <c r="O224" t="s">
        <v>2602</v>
      </c>
      <c r="P224" t="str">
        <f t="shared" si="73"/>
        <v>931</v>
      </c>
      <c r="Q224" t="str">
        <f t="shared" si="74"/>
        <v>Main St</v>
      </c>
      <c r="R224" t="s">
        <v>3066</v>
      </c>
      <c r="S224" t="str">
        <f t="shared" si="75"/>
        <v>Online</v>
      </c>
      <c r="T224" t="s">
        <v>3070</v>
      </c>
      <c r="U224" t="str">
        <f t="shared" si="76"/>
        <v>Shipped</v>
      </c>
      <c r="V224" t="s">
        <v>3297</v>
      </c>
      <c r="W224" t="str">
        <f t="shared" si="77"/>
        <v>17293348</v>
      </c>
      <c r="X224">
        <v>8</v>
      </c>
      <c r="Z224" t="str">
        <f t="shared" si="78"/>
        <v>NO COUPON</v>
      </c>
      <c r="AA224" t="str">
        <f t="shared" si="79"/>
        <v>NO</v>
      </c>
      <c r="AB224" t="s">
        <v>4278</v>
      </c>
      <c r="AC224" t="str">
        <f t="shared" si="80"/>
        <v>Instagram</v>
      </c>
      <c r="AD224">
        <v>2773.44</v>
      </c>
      <c r="AE224" s="7">
        <v>2773.44</v>
      </c>
      <c r="AF224" s="7">
        <f t="shared" si="81"/>
        <v>2773.44</v>
      </c>
      <c r="AG224" t="str">
        <f>_xlfn.XLOOKUP(H224, 'Customer Data'!A224,'Customer Data'!B224)</f>
        <v>Customer_224</v>
      </c>
      <c r="AH224" t="str">
        <f>_xlfn.XLOOKUP(H224,'Customer Data'!A224,'Customer Data'!C224)</f>
        <v>Male</v>
      </c>
      <c r="AI224">
        <f>_xlfn.XLOOKUP(H224,'Customer Data'!A224,'Customer Data'!D224)</f>
        <v>37</v>
      </c>
      <c r="AJ224" t="str">
        <f>_xlfn.XLOOKUP(H224,'Customer Data'!A224,'Customer Data'!E224)</f>
        <v>Kano</v>
      </c>
      <c r="AK224" t="str">
        <f>VLOOKUP(K224,'Product Category'!A:B,2,FALSE)</f>
        <v>Furniture</v>
      </c>
      <c r="AL224">
        <f>VLOOKUP(Z224,Coupons!A:B,2,FALSE)</f>
        <v>0</v>
      </c>
      <c r="AM224" s="7">
        <f t="shared" si="82"/>
        <v>0</v>
      </c>
      <c r="AN224" s="7">
        <f t="shared" si="83"/>
        <v>485.35199999999998</v>
      </c>
      <c r="AO224" s="7">
        <f t="shared" si="84"/>
        <v>1941.4079999999999</v>
      </c>
      <c r="AP224" s="7">
        <f t="shared" si="85"/>
        <v>2773.44</v>
      </c>
      <c r="AQ224" s="7">
        <f t="shared" si="86"/>
        <v>832.03200000000015</v>
      </c>
      <c r="AR224" s="12">
        <f t="shared" si="87"/>
        <v>1.4285714285714286</v>
      </c>
    </row>
    <row r="225" spans="1:44" x14ac:dyDescent="0.35">
      <c r="A225" t="s">
        <v>237</v>
      </c>
      <c r="B225">
        <f t="shared" si="66"/>
        <v>200223</v>
      </c>
      <c r="C225" s="2">
        <v>45546</v>
      </c>
      <c r="D225" s="4">
        <v>45546</v>
      </c>
      <c r="E225">
        <f t="shared" si="67"/>
        <v>2024</v>
      </c>
      <c r="F225" s="4" t="str">
        <f t="shared" si="68"/>
        <v>September</v>
      </c>
      <c r="G225" s="4" t="str">
        <f t="shared" si="69"/>
        <v>Wednesday</v>
      </c>
      <c r="H225" t="s">
        <v>1437</v>
      </c>
      <c r="I225">
        <f t="shared" si="70"/>
        <v>22783</v>
      </c>
      <c r="J225" t="s">
        <v>2404</v>
      </c>
      <c r="K225" t="str">
        <f t="shared" si="72"/>
        <v>Phone</v>
      </c>
      <c r="L225">
        <v>4</v>
      </c>
      <c r="M225">
        <v>692.91</v>
      </c>
      <c r="N225" s="7">
        <f t="shared" si="71"/>
        <v>692.91</v>
      </c>
      <c r="O225" t="s">
        <v>2523</v>
      </c>
      <c r="P225" t="str">
        <f t="shared" si="73"/>
        <v>673</v>
      </c>
      <c r="Q225" t="str">
        <f t="shared" si="74"/>
        <v>Main St</v>
      </c>
      <c r="R225" t="s">
        <v>3067</v>
      </c>
      <c r="S225" t="str">
        <f t="shared" si="75"/>
        <v>Credit Card</v>
      </c>
      <c r="T225" t="s">
        <v>3074</v>
      </c>
      <c r="U225" t="str">
        <f t="shared" si="76"/>
        <v>Pending</v>
      </c>
      <c r="V225" t="s">
        <v>3298</v>
      </c>
      <c r="W225" t="str">
        <f t="shared" si="77"/>
        <v>55009149</v>
      </c>
      <c r="X225">
        <v>9</v>
      </c>
      <c r="Y225" t="s">
        <v>4275</v>
      </c>
      <c r="Z225" t="str">
        <f t="shared" si="78"/>
        <v>SAVE10</v>
      </c>
      <c r="AA225" t="str">
        <f t="shared" si="79"/>
        <v>YES</v>
      </c>
      <c r="AB225" t="s">
        <v>4278</v>
      </c>
      <c r="AC225" t="str">
        <f t="shared" si="80"/>
        <v>Instagram</v>
      </c>
      <c r="AD225">
        <v>2771.64</v>
      </c>
      <c r="AE225" s="7">
        <v>2771.64</v>
      </c>
      <c r="AF225" s="7">
        <f t="shared" si="81"/>
        <v>2771.64</v>
      </c>
      <c r="AG225" t="str">
        <f>_xlfn.XLOOKUP(H225, 'Customer Data'!A225,'Customer Data'!B225)</f>
        <v>Customer_225</v>
      </c>
      <c r="AH225" t="str">
        <f>_xlfn.XLOOKUP(H225,'Customer Data'!A225,'Customer Data'!C225)</f>
        <v>Male</v>
      </c>
      <c r="AI225">
        <f>_xlfn.XLOOKUP(H225,'Customer Data'!A225,'Customer Data'!D225)</f>
        <v>38</v>
      </c>
      <c r="AJ225" t="str">
        <f>_xlfn.XLOOKUP(H225,'Customer Data'!A225,'Customer Data'!E225)</f>
        <v>Port-Harcourt</v>
      </c>
      <c r="AK225" t="str">
        <f>VLOOKUP(K225,'Product Category'!A:B,2,FALSE)</f>
        <v>Electronics</v>
      </c>
      <c r="AL225">
        <f>VLOOKUP(Z225,Coupons!A:B,2,FALSE)</f>
        <v>0.1</v>
      </c>
      <c r="AM225" s="7">
        <f t="shared" si="82"/>
        <v>277.16399999999999</v>
      </c>
      <c r="AN225" s="7">
        <f t="shared" si="83"/>
        <v>485.03699999999992</v>
      </c>
      <c r="AO225" s="7">
        <f t="shared" si="84"/>
        <v>1940.1479999999997</v>
      </c>
      <c r="AP225" s="7">
        <f t="shared" si="85"/>
        <v>2494.4759999999997</v>
      </c>
      <c r="AQ225" s="7">
        <f t="shared" si="86"/>
        <v>554.32799999999997</v>
      </c>
      <c r="AR225" s="12">
        <f t="shared" si="87"/>
        <v>1.2857142857142858</v>
      </c>
    </row>
    <row r="226" spans="1:44" x14ac:dyDescent="0.35">
      <c r="A226" t="s">
        <v>238</v>
      </c>
      <c r="B226">
        <f t="shared" si="66"/>
        <v>200224</v>
      </c>
      <c r="C226" s="2">
        <v>45192</v>
      </c>
      <c r="D226" s="4">
        <v>45192</v>
      </c>
      <c r="E226">
        <f t="shared" si="67"/>
        <v>2023</v>
      </c>
      <c r="F226" s="4" t="str">
        <f t="shared" si="68"/>
        <v>September</v>
      </c>
      <c r="G226" s="4" t="str">
        <f t="shared" si="69"/>
        <v>Saturday</v>
      </c>
      <c r="H226" t="s">
        <v>1438</v>
      </c>
      <c r="I226">
        <f t="shared" si="70"/>
        <v>18567</v>
      </c>
      <c r="J226" t="s">
        <v>2407</v>
      </c>
      <c r="K226" t="str">
        <f t="shared" si="72"/>
        <v>Printer</v>
      </c>
      <c r="L226">
        <v>4</v>
      </c>
      <c r="M226">
        <v>91.46</v>
      </c>
      <c r="N226" s="7">
        <f t="shared" si="71"/>
        <v>91.46</v>
      </c>
      <c r="O226" t="s">
        <v>2603</v>
      </c>
      <c r="P226" t="str">
        <f t="shared" si="73"/>
        <v>507</v>
      </c>
      <c r="Q226" t="str">
        <f t="shared" si="74"/>
        <v>Main St</v>
      </c>
      <c r="R226" t="s">
        <v>3069</v>
      </c>
      <c r="S226" t="str">
        <f t="shared" si="75"/>
        <v>Cash</v>
      </c>
      <c r="T226" t="s">
        <v>3071</v>
      </c>
      <c r="U226" t="str">
        <f t="shared" si="76"/>
        <v>Cancelled</v>
      </c>
      <c r="V226" t="s">
        <v>3299</v>
      </c>
      <c r="W226" t="str">
        <f t="shared" si="77"/>
        <v>17554673</v>
      </c>
      <c r="X226">
        <v>9</v>
      </c>
      <c r="Y226" t="s">
        <v>4275</v>
      </c>
      <c r="Z226" t="str">
        <f t="shared" si="78"/>
        <v>SAVE10</v>
      </c>
      <c r="AA226" t="str">
        <f t="shared" si="79"/>
        <v>YES</v>
      </c>
      <c r="AB226" t="s">
        <v>4279</v>
      </c>
      <c r="AC226" t="str">
        <f t="shared" si="80"/>
        <v>Referral</v>
      </c>
      <c r="AD226">
        <v>365.84</v>
      </c>
      <c r="AE226" s="7">
        <v>365.84</v>
      </c>
      <c r="AF226" s="7">
        <f t="shared" si="81"/>
        <v>365.84</v>
      </c>
      <c r="AG226" t="str">
        <f>_xlfn.XLOOKUP(H226, 'Customer Data'!A226,'Customer Data'!B226)</f>
        <v>Customer_226</v>
      </c>
      <c r="AH226" t="str">
        <f>_xlfn.XLOOKUP(H226,'Customer Data'!A226,'Customer Data'!C226)</f>
        <v>Male</v>
      </c>
      <c r="AI226">
        <f>_xlfn.XLOOKUP(H226,'Customer Data'!A226,'Customer Data'!D226)</f>
        <v>60</v>
      </c>
      <c r="AJ226" t="str">
        <f>_xlfn.XLOOKUP(H226,'Customer Data'!A226,'Customer Data'!E226)</f>
        <v>Kano</v>
      </c>
      <c r="AK226" t="str">
        <f>VLOOKUP(K226,'Product Category'!A:B,2,FALSE)</f>
        <v>Electronics</v>
      </c>
      <c r="AL226">
        <f>VLOOKUP(Z226,Coupons!A:B,2,FALSE)</f>
        <v>0.1</v>
      </c>
      <c r="AM226" s="7">
        <f t="shared" si="82"/>
        <v>36.583999999999996</v>
      </c>
      <c r="AN226" s="7">
        <f t="shared" si="83"/>
        <v>64.021999999999991</v>
      </c>
      <c r="AO226" s="7">
        <f t="shared" si="84"/>
        <v>256.08799999999997</v>
      </c>
      <c r="AP226" s="7">
        <f t="shared" si="85"/>
        <v>329.25599999999997</v>
      </c>
      <c r="AQ226" s="7">
        <f t="shared" si="86"/>
        <v>73.168000000000006</v>
      </c>
      <c r="AR226" s="12">
        <f t="shared" si="87"/>
        <v>1.2857142857142858</v>
      </c>
    </row>
    <row r="227" spans="1:44" x14ac:dyDescent="0.35">
      <c r="A227" t="s">
        <v>239</v>
      </c>
      <c r="B227">
        <f t="shared" si="66"/>
        <v>200225</v>
      </c>
      <c r="C227" s="2">
        <v>45364</v>
      </c>
      <c r="D227" s="4">
        <v>45364</v>
      </c>
      <c r="E227">
        <f t="shared" si="67"/>
        <v>2024</v>
      </c>
      <c r="F227" s="4" t="str">
        <f t="shared" si="68"/>
        <v>March</v>
      </c>
      <c r="G227" s="4" t="str">
        <f t="shared" si="69"/>
        <v>Wednesday</v>
      </c>
      <c r="H227" t="s">
        <v>1439</v>
      </c>
      <c r="I227">
        <f t="shared" si="70"/>
        <v>99879</v>
      </c>
      <c r="J227" t="s">
        <v>2404</v>
      </c>
      <c r="K227" t="str">
        <f t="shared" si="72"/>
        <v>Phone</v>
      </c>
      <c r="L227">
        <v>3</v>
      </c>
      <c r="M227">
        <v>273.95999999999998</v>
      </c>
      <c r="N227" s="7">
        <f t="shared" si="71"/>
        <v>273.95999999999998</v>
      </c>
      <c r="O227" t="s">
        <v>2604</v>
      </c>
      <c r="P227" t="str">
        <f t="shared" si="73"/>
        <v>692</v>
      </c>
      <c r="Q227" t="str">
        <f t="shared" si="74"/>
        <v>Main St</v>
      </c>
      <c r="R227" t="s">
        <v>3065</v>
      </c>
      <c r="S227" t="str">
        <f t="shared" si="75"/>
        <v>Debit Card</v>
      </c>
      <c r="T227" t="s">
        <v>3072</v>
      </c>
      <c r="U227" t="str">
        <f t="shared" si="76"/>
        <v>Returned</v>
      </c>
      <c r="V227" t="s">
        <v>3300</v>
      </c>
      <c r="W227" t="str">
        <f t="shared" si="77"/>
        <v>50246700</v>
      </c>
      <c r="X227">
        <v>8</v>
      </c>
      <c r="Y227" t="s">
        <v>4275</v>
      </c>
      <c r="Z227" t="str">
        <f t="shared" si="78"/>
        <v>SAVE10</v>
      </c>
      <c r="AA227" t="str">
        <f t="shared" si="79"/>
        <v>YES</v>
      </c>
      <c r="AB227" t="s">
        <v>4282</v>
      </c>
      <c r="AC227" t="str">
        <f t="shared" si="80"/>
        <v>Google</v>
      </c>
      <c r="AD227">
        <v>821.87999999999988</v>
      </c>
      <c r="AE227" s="7">
        <v>821.87999999999988</v>
      </c>
      <c r="AF227" s="7">
        <f t="shared" si="81"/>
        <v>821.87999999999988</v>
      </c>
      <c r="AG227" t="str">
        <f>_xlfn.XLOOKUP(H227, 'Customer Data'!A227,'Customer Data'!B227)</f>
        <v>Customer_227</v>
      </c>
      <c r="AH227" t="str">
        <f>_xlfn.XLOOKUP(H227,'Customer Data'!A227,'Customer Data'!C227)</f>
        <v>Female</v>
      </c>
      <c r="AI227">
        <f>_xlfn.XLOOKUP(H227,'Customer Data'!A227,'Customer Data'!D227)</f>
        <v>46</v>
      </c>
      <c r="AJ227" t="str">
        <f>_xlfn.XLOOKUP(H227,'Customer Data'!A227,'Customer Data'!E227)</f>
        <v>Owerri</v>
      </c>
      <c r="AK227" t="str">
        <f>VLOOKUP(K227,'Product Category'!A:B,2,FALSE)</f>
        <v>Electronics</v>
      </c>
      <c r="AL227">
        <f>VLOOKUP(Z227,Coupons!A:B,2,FALSE)</f>
        <v>0.1</v>
      </c>
      <c r="AM227" s="7">
        <f t="shared" si="82"/>
        <v>82.187999999999988</v>
      </c>
      <c r="AN227" s="7">
        <f t="shared" si="83"/>
        <v>191.77199999999996</v>
      </c>
      <c r="AO227" s="7">
        <f t="shared" si="84"/>
        <v>575.31599999999992</v>
      </c>
      <c r="AP227" s="7">
        <f t="shared" si="85"/>
        <v>739.69199999999989</v>
      </c>
      <c r="AQ227" s="7">
        <f t="shared" si="86"/>
        <v>164.37599999999998</v>
      </c>
      <c r="AR227" s="12">
        <f t="shared" si="87"/>
        <v>1.2857142857142858</v>
      </c>
    </row>
    <row r="228" spans="1:44" x14ac:dyDescent="0.35">
      <c r="A228" t="s">
        <v>240</v>
      </c>
      <c r="B228">
        <f t="shared" si="66"/>
        <v>200226</v>
      </c>
      <c r="C228" s="2">
        <v>45835</v>
      </c>
      <c r="D228" s="4">
        <v>45835</v>
      </c>
      <c r="E228">
        <f t="shared" si="67"/>
        <v>2025</v>
      </c>
      <c r="F228" s="4" t="str">
        <f t="shared" si="68"/>
        <v>June</v>
      </c>
      <c r="G228" s="4" t="str">
        <f t="shared" si="69"/>
        <v>Friday</v>
      </c>
      <c r="H228" t="s">
        <v>1440</v>
      </c>
      <c r="I228">
        <f t="shared" si="70"/>
        <v>31501</v>
      </c>
      <c r="J228" t="s">
        <v>2409</v>
      </c>
      <c r="K228" t="str">
        <f t="shared" si="72"/>
        <v>Desk</v>
      </c>
      <c r="L228">
        <v>3</v>
      </c>
      <c r="M228">
        <v>588.04999999999995</v>
      </c>
      <c r="N228" s="7">
        <f t="shared" si="71"/>
        <v>588.04999999999995</v>
      </c>
      <c r="O228" t="s">
        <v>2605</v>
      </c>
      <c r="P228" t="str">
        <f t="shared" si="73"/>
        <v>242</v>
      </c>
      <c r="Q228" t="str">
        <f t="shared" si="74"/>
        <v>Main St</v>
      </c>
      <c r="R228" t="s">
        <v>3068</v>
      </c>
      <c r="S228" t="str">
        <f t="shared" si="75"/>
        <v>Gift Card</v>
      </c>
      <c r="T228" t="s">
        <v>3073</v>
      </c>
      <c r="U228" t="str">
        <f t="shared" si="76"/>
        <v>Delivered</v>
      </c>
      <c r="V228" t="s">
        <v>3301</v>
      </c>
      <c r="W228" t="str">
        <f t="shared" si="77"/>
        <v>93063929</v>
      </c>
      <c r="X228">
        <v>8</v>
      </c>
      <c r="Z228" t="str">
        <f t="shared" si="78"/>
        <v>NO COUPON</v>
      </c>
      <c r="AA228" t="str">
        <f t="shared" si="79"/>
        <v>NO</v>
      </c>
      <c r="AB228" t="s">
        <v>4278</v>
      </c>
      <c r="AC228" t="str">
        <f t="shared" si="80"/>
        <v>Instagram</v>
      </c>
      <c r="AD228">
        <v>1764.15</v>
      </c>
      <c r="AE228" s="7">
        <v>1764.15</v>
      </c>
      <c r="AF228" s="7">
        <f t="shared" si="81"/>
        <v>1764.1499999999999</v>
      </c>
      <c r="AG228" t="str">
        <f>_xlfn.XLOOKUP(H228, 'Customer Data'!A228,'Customer Data'!B228)</f>
        <v>Customer_228</v>
      </c>
      <c r="AH228" t="str">
        <f>_xlfn.XLOOKUP(H228,'Customer Data'!A228,'Customer Data'!C228)</f>
        <v>Male</v>
      </c>
      <c r="AI228">
        <f>_xlfn.XLOOKUP(H228,'Customer Data'!A228,'Customer Data'!D228)</f>
        <v>53</v>
      </c>
      <c r="AJ228" t="str">
        <f>_xlfn.XLOOKUP(H228,'Customer Data'!A228,'Customer Data'!E228)</f>
        <v>Lagos</v>
      </c>
      <c r="AK228" t="str">
        <f>VLOOKUP(K228,'Product Category'!A:B,2,FALSE)</f>
        <v>Furniture</v>
      </c>
      <c r="AL228">
        <f>VLOOKUP(Z228,Coupons!A:B,2,FALSE)</f>
        <v>0</v>
      </c>
      <c r="AM228" s="7">
        <f t="shared" si="82"/>
        <v>0</v>
      </c>
      <c r="AN228" s="7">
        <f t="shared" si="83"/>
        <v>411.63499999999993</v>
      </c>
      <c r="AO228" s="7">
        <f t="shared" si="84"/>
        <v>1234.9049999999997</v>
      </c>
      <c r="AP228" s="7">
        <f t="shared" si="85"/>
        <v>1764.1499999999999</v>
      </c>
      <c r="AQ228" s="7">
        <f t="shared" si="86"/>
        <v>529.24500000000012</v>
      </c>
      <c r="AR228" s="12">
        <f t="shared" si="87"/>
        <v>1.4285714285714288</v>
      </c>
    </row>
    <row r="229" spans="1:44" x14ac:dyDescent="0.35">
      <c r="A229" t="s">
        <v>241</v>
      </c>
      <c r="B229">
        <f t="shared" si="66"/>
        <v>200227</v>
      </c>
      <c r="C229" s="2">
        <v>45232</v>
      </c>
      <c r="D229" s="4">
        <v>45232</v>
      </c>
      <c r="E229">
        <f t="shared" si="67"/>
        <v>2023</v>
      </c>
      <c r="F229" s="4" t="str">
        <f t="shared" si="68"/>
        <v>November</v>
      </c>
      <c r="G229" s="4" t="str">
        <f t="shared" si="69"/>
        <v>Thursday</v>
      </c>
      <c r="H229" t="s">
        <v>1441</v>
      </c>
      <c r="I229">
        <f t="shared" si="70"/>
        <v>93220</v>
      </c>
      <c r="J229" t="s">
        <v>2403</v>
      </c>
      <c r="K229" t="str">
        <f t="shared" si="72"/>
        <v>Monitor</v>
      </c>
      <c r="L229">
        <v>2</v>
      </c>
      <c r="M229">
        <v>365.17</v>
      </c>
      <c r="N229" s="7">
        <f t="shared" si="71"/>
        <v>365.17</v>
      </c>
      <c r="O229" t="s">
        <v>2528</v>
      </c>
      <c r="P229" t="str">
        <f t="shared" si="73"/>
        <v>353</v>
      </c>
      <c r="Q229" t="str">
        <f t="shared" si="74"/>
        <v>Main St</v>
      </c>
      <c r="R229" t="s">
        <v>3066</v>
      </c>
      <c r="S229" t="str">
        <f t="shared" si="75"/>
        <v>Online</v>
      </c>
      <c r="T229" t="s">
        <v>3071</v>
      </c>
      <c r="U229" t="str">
        <f t="shared" si="76"/>
        <v>Cancelled</v>
      </c>
      <c r="V229" t="s">
        <v>3302</v>
      </c>
      <c r="W229" t="str">
        <f t="shared" si="77"/>
        <v>89023251</v>
      </c>
      <c r="X229">
        <v>4</v>
      </c>
      <c r="Y229" t="s">
        <v>4276</v>
      </c>
      <c r="Z229" t="str">
        <f t="shared" si="78"/>
        <v>FREESHIP</v>
      </c>
      <c r="AA229" t="str">
        <f t="shared" si="79"/>
        <v>YES</v>
      </c>
      <c r="AB229" t="s">
        <v>4281</v>
      </c>
      <c r="AC229" t="str">
        <f t="shared" si="80"/>
        <v>Facebook</v>
      </c>
      <c r="AD229">
        <v>730.34</v>
      </c>
      <c r="AE229" s="7">
        <v>730.34</v>
      </c>
      <c r="AF229" s="7">
        <f t="shared" si="81"/>
        <v>730.34</v>
      </c>
      <c r="AG229" t="str">
        <f>_xlfn.XLOOKUP(H229, 'Customer Data'!A229,'Customer Data'!B229)</f>
        <v>Customer_229</v>
      </c>
      <c r="AH229" t="str">
        <f>_xlfn.XLOOKUP(H229,'Customer Data'!A229,'Customer Data'!C229)</f>
        <v>Female</v>
      </c>
      <c r="AI229">
        <f>_xlfn.XLOOKUP(H229,'Customer Data'!A229,'Customer Data'!D229)</f>
        <v>50</v>
      </c>
      <c r="AJ229" t="str">
        <f>_xlfn.XLOOKUP(H229,'Customer Data'!A229,'Customer Data'!E229)</f>
        <v>Port-Harcourt</v>
      </c>
      <c r="AK229" t="str">
        <f>VLOOKUP(K229,'Product Category'!A:B,2,FALSE)</f>
        <v>Electronics</v>
      </c>
      <c r="AL229">
        <f>VLOOKUP(Z229,Coupons!A:B,2,FALSE)</f>
        <v>0</v>
      </c>
      <c r="AM229" s="7">
        <f t="shared" si="82"/>
        <v>0</v>
      </c>
      <c r="AN229" s="7">
        <f t="shared" si="83"/>
        <v>255.619</v>
      </c>
      <c r="AO229" s="7">
        <f t="shared" si="84"/>
        <v>511.238</v>
      </c>
      <c r="AP229" s="7">
        <f t="shared" si="85"/>
        <v>730.34</v>
      </c>
      <c r="AQ229" s="7">
        <f t="shared" si="86"/>
        <v>219.10200000000003</v>
      </c>
      <c r="AR229" s="12">
        <f t="shared" si="87"/>
        <v>1.4285714285714286</v>
      </c>
    </row>
    <row r="230" spans="1:44" x14ac:dyDescent="0.35">
      <c r="A230" t="s">
        <v>242</v>
      </c>
      <c r="B230">
        <f t="shared" si="66"/>
        <v>200228</v>
      </c>
      <c r="C230" s="2">
        <v>45063</v>
      </c>
      <c r="D230" s="4">
        <v>45063</v>
      </c>
      <c r="E230">
        <f t="shared" si="67"/>
        <v>2023</v>
      </c>
      <c r="F230" s="4" t="str">
        <f t="shared" si="68"/>
        <v>May</v>
      </c>
      <c r="G230" s="4" t="str">
        <f t="shared" si="69"/>
        <v>Wednesday</v>
      </c>
      <c r="H230" t="s">
        <v>1442</v>
      </c>
      <c r="I230">
        <f t="shared" si="70"/>
        <v>57867</v>
      </c>
      <c r="J230" t="s">
        <v>2406</v>
      </c>
      <c r="K230" t="str">
        <f t="shared" si="72"/>
        <v>Chair</v>
      </c>
      <c r="L230">
        <v>4</v>
      </c>
      <c r="M230">
        <v>385.92</v>
      </c>
      <c r="N230" s="7">
        <f t="shared" si="71"/>
        <v>385.92</v>
      </c>
      <c r="O230" t="s">
        <v>2606</v>
      </c>
      <c r="P230" t="str">
        <f t="shared" si="73"/>
        <v>579</v>
      </c>
      <c r="Q230" t="str">
        <f t="shared" si="74"/>
        <v>Main St</v>
      </c>
      <c r="R230" t="s">
        <v>3067</v>
      </c>
      <c r="S230" t="str">
        <f t="shared" si="75"/>
        <v>Credit Card</v>
      </c>
      <c r="T230" t="s">
        <v>3071</v>
      </c>
      <c r="U230" t="str">
        <f t="shared" si="76"/>
        <v>Cancelled</v>
      </c>
      <c r="V230" t="s">
        <v>3303</v>
      </c>
      <c r="W230" t="str">
        <f t="shared" si="77"/>
        <v>92055007</v>
      </c>
      <c r="X230">
        <v>8</v>
      </c>
      <c r="Z230" t="str">
        <f t="shared" si="78"/>
        <v>NO COUPON</v>
      </c>
      <c r="AA230" t="str">
        <f t="shared" si="79"/>
        <v>NO</v>
      </c>
      <c r="AB230" t="s">
        <v>4278</v>
      </c>
      <c r="AC230" t="str">
        <f t="shared" si="80"/>
        <v>Instagram</v>
      </c>
      <c r="AD230">
        <v>1543.68</v>
      </c>
      <c r="AE230" s="7">
        <v>1543.68</v>
      </c>
      <c r="AF230" s="7">
        <f t="shared" si="81"/>
        <v>1543.68</v>
      </c>
      <c r="AG230" t="str">
        <f>_xlfn.XLOOKUP(H230, 'Customer Data'!A230,'Customer Data'!B230)</f>
        <v>Customer_230</v>
      </c>
      <c r="AH230" t="str">
        <f>_xlfn.XLOOKUP(H230,'Customer Data'!A230,'Customer Data'!C230)</f>
        <v>Female</v>
      </c>
      <c r="AI230">
        <f>_xlfn.XLOOKUP(H230,'Customer Data'!A230,'Customer Data'!D230)</f>
        <v>21</v>
      </c>
      <c r="AJ230" t="str">
        <f>_xlfn.XLOOKUP(H230,'Customer Data'!A230,'Customer Data'!E230)</f>
        <v>Enugu</v>
      </c>
      <c r="AK230" t="str">
        <f>VLOOKUP(K230,'Product Category'!A:B,2,FALSE)</f>
        <v>Furniture</v>
      </c>
      <c r="AL230">
        <f>VLOOKUP(Z230,Coupons!A:B,2,FALSE)</f>
        <v>0</v>
      </c>
      <c r="AM230" s="7">
        <f t="shared" si="82"/>
        <v>0</v>
      </c>
      <c r="AN230" s="7">
        <f t="shared" si="83"/>
        <v>270.14400000000001</v>
      </c>
      <c r="AO230" s="7">
        <f t="shared" si="84"/>
        <v>1080.576</v>
      </c>
      <c r="AP230" s="7">
        <f t="shared" si="85"/>
        <v>1543.68</v>
      </c>
      <c r="AQ230" s="7">
        <f t="shared" si="86"/>
        <v>463.10400000000004</v>
      </c>
      <c r="AR230" s="12">
        <f t="shared" si="87"/>
        <v>1.4285714285714286</v>
      </c>
    </row>
    <row r="231" spans="1:44" x14ac:dyDescent="0.35">
      <c r="A231" t="s">
        <v>243</v>
      </c>
      <c r="B231">
        <f t="shared" si="66"/>
        <v>200229</v>
      </c>
      <c r="C231" s="2">
        <v>45744</v>
      </c>
      <c r="D231" s="4">
        <v>45744</v>
      </c>
      <c r="E231">
        <f t="shared" si="67"/>
        <v>2025</v>
      </c>
      <c r="F231" s="4" t="str">
        <f t="shared" si="68"/>
        <v>March</v>
      </c>
      <c r="G231" s="4" t="str">
        <f t="shared" si="69"/>
        <v>Friday</v>
      </c>
      <c r="H231" t="s">
        <v>1443</v>
      </c>
      <c r="I231">
        <f t="shared" si="70"/>
        <v>62622</v>
      </c>
      <c r="J231" t="s">
        <v>2405</v>
      </c>
      <c r="K231" t="str">
        <f t="shared" si="72"/>
        <v>Tablet</v>
      </c>
      <c r="L231">
        <v>1</v>
      </c>
      <c r="M231">
        <v>562.61</v>
      </c>
      <c r="N231" s="7">
        <f t="shared" si="71"/>
        <v>562.61</v>
      </c>
      <c r="O231" t="s">
        <v>2607</v>
      </c>
      <c r="P231" t="str">
        <f t="shared" si="73"/>
        <v>762</v>
      </c>
      <c r="Q231" t="str">
        <f t="shared" si="74"/>
        <v>Main St</v>
      </c>
      <c r="R231" t="s">
        <v>3067</v>
      </c>
      <c r="S231" t="str">
        <f t="shared" si="75"/>
        <v>Credit Card</v>
      </c>
      <c r="T231" t="s">
        <v>3073</v>
      </c>
      <c r="U231" t="str">
        <f t="shared" si="76"/>
        <v>Delivered</v>
      </c>
      <c r="V231" t="s">
        <v>3304</v>
      </c>
      <c r="W231" t="str">
        <f t="shared" si="77"/>
        <v>70997648</v>
      </c>
      <c r="X231">
        <v>3</v>
      </c>
      <c r="Y231" t="s">
        <v>4277</v>
      </c>
      <c r="Z231" t="str">
        <f t="shared" si="78"/>
        <v>WINTER15</v>
      </c>
      <c r="AA231" t="str">
        <f t="shared" si="79"/>
        <v>YES</v>
      </c>
      <c r="AB231" t="s">
        <v>4281</v>
      </c>
      <c r="AC231" t="str">
        <f t="shared" si="80"/>
        <v>Facebook</v>
      </c>
      <c r="AD231">
        <v>562.61</v>
      </c>
      <c r="AE231" s="7">
        <v>562.61</v>
      </c>
      <c r="AF231" s="7">
        <f t="shared" si="81"/>
        <v>562.61</v>
      </c>
      <c r="AG231" t="str">
        <f>_xlfn.XLOOKUP(H231, 'Customer Data'!A231,'Customer Data'!B231)</f>
        <v>Customer_231</v>
      </c>
      <c r="AH231" t="str">
        <f>_xlfn.XLOOKUP(H231,'Customer Data'!A231,'Customer Data'!C231)</f>
        <v>Male</v>
      </c>
      <c r="AI231">
        <f>_xlfn.XLOOKUP(H231,'Customer Data'!A231,'Customer Data'!D231)</f>
        <v>59</v>
      </c>
      <c r="AJ231" t="str">
        <f>_xlfn.XLOOKUP(H231,'Customer Data'!A231,'Customer Data'!E231)</f>
        <v>Abuja</v>
      </c>
      <c r="AK231" t="str">
        <f>VLOOKUP(K231,'Product Category'!A:B,2,FALSE)</f>
        <v>Electronics</v>
      </c>
      <c r="AL231">
        <f>VLOOKUP(Z231,Coupons!A:B,2,FALSE)</f>
        <v>0.15</v>
      </c>
      <c r="AM231" s="7">
        <f t="shared" si="82"/>
        <v>84.391499999999994</v>
      </c>
      <c r="AN231" s="7">
        <f t="shared" si="83"/>
        <v>393.827</v>
      </c>
      <c r="AO231" s="7">
        <f t="shared" si="84"/>
        <v>393.827</v>
      </c>
      <c r="AP231" s="7">
        <f t="shared" si="85"/>
        <v>478.21850000000001</v>
      </c>
      <c r="AQ231" s="7">
        <f t="shared" si="86"/>
        <v>84.391500000000008</v>
      </c>
      <c r="AR231" s="12">
        <f t="shared" si="87"/>
        <v>1.2142857142857144</v>
      </c>
    </row>
    <row r="232" spans="1:44" x14ac:dyDescent="0.35">
      <c r="A232" t="s">
        <v>244</v>
      </c>
      <c r="B232">
        <f t="shared" si="66"/>
        <v>200230</v>
      </c>
      <c r="C232" s="2">
        <v>45276</v>
      </c>
      <c r="D232" s="4">
        <v>45276</v>
      </c>
      <c r="E232">
        <f t="shared" si="67"/>
        <v>2023</v>
      </c>
      <c r="F232" s="4" t="str">
        <f t="shared" si="68"/>
        <v>December</v>
      </c>
      <c r="G232" s="4" t="str">
        <f t="shared" si="69"/>
        <v>Saturday</v>
      </c>
      <c r="H232" t="s">
        <v>1444</v>
      </c>
      <c r="I232">
        <f t="shared" si="70"/>
        <v>94595</v>
      </c>
      <c r="J232" t="s">
        <v>2409</v>
      </c>
      <c r="K232" t="str">
        <f t="shared" si="72"/>
        <v>Desk</v>
      </c>
      <c r="L232">
        <v>4</v>
      </c>
      <c r="M232">
        <v>61.91</v>
      </c>
      <c r="N232" s="7">
        <f t="shared" si="71"/>
        <v>61.91</v>
      </c>
      <c r="O232" t="s">
        <v>2608</v>
      </c>
      <c r="P232" t="str">
        <f t="shared" si="73"/>
        <v>948</v>
      </c>
      <c r="Q232" t="str">
        <f t="shared" si="74"/>
        <v>Main St</v>
      </c>
      <c r="R232" t="s">
        <v>3068</v>
      </c>
      <c r="S232" t="str">
        <f t="shared" si="75"/>
        <v>Gift Card</v>
      </c>
      <c r="T232" t="s">
        <v>3073</v>
      </c>
      <c r="U232" t="str">
        <f t="shared" si="76"/>
        <v>Delivered</v>
      </c>
      <c r="V232" t="s">
        <v>3305</v>
      </c>
      <c r="W232" t="str">
        <f t="shared" si="77"/>
        <v>24497305</v>
      </c>
      <c r="X232">
        <v>6</v>
      </c>
      <c r="Y232" t="s">
        <v>4277</v>
      </c>
      <c r="Z232" t="str">
        <f t="shared" si="78"/>
        <v>WINTER15</v>
      </c>
      <c r="AA232" t="str">
        <f t="shared" si="79"/>
        <v>YES</v>
      </c>
      <c r="AB232" t="s">
        <v>4280</v>
      </c>
      <c r="AC232" t="str">
        <f t="shared" si="80"/>
        <v>Email</v>
      </c>
      <c r="AD232">
        <v>247.64</v>
      </c>
      <c r="AE232" s="7">
        <v>247.64</v>
      </c>
      <c r="AF232" s="7">
        <f t="shared" si="81"/>
        <v>247.64</v>
      </c>
      <c r="AG232" t="str">
        <f>_xlfn.XLOOKUP(H232, 'Customer Data'!A232,'Customer Data'!B232)</f>
        <v>Customer_232</v>
      </c>
      <c r="AH232" t="str">
        <f>_xlfn.XLOOKUP(H232,'Customer Data'!A232,'Customer Data'!C232)</f>
        <v>Male</v>
      </c>
      <c r="AI232">
        <f>_xlfn.XLOOKUP(H232,'Customer Data'!A232,'Customer Data'!D232)</f>
        <v>33</v>
      </c>
      <c r="AJ232" t="str">
        <f>_xlfn.XLOOKUP(H232,'Customer Data'!A232,'Customer Data'!E232)</f>
        <v>Port-Harcourt</v>
      </c>
      <c r="AK232" t="str">
        <f>VLOOKUP(K232,'Product Category'!A:B,2,FALSE)</f>
        <v>Furniture</v>
      </c>
      <c r="AL232">
        <f>VLOOKUP(Z232,Coupons!A:B,2,FALSE)</f>
        <v>0.15</v>
      </c>
      <c r="AM232" s="7">
        <f t="shared" si="82"/>
        <v>37.145999999999994</v>
      </c>
      <c r="AN232" s="7">
        <f t="shared" si="83"/>
        <v>43.336999999999996</v>
      </c>
      <c r="AO232" s="7">
        <f t="shared" si="84"/>
        <v>173.34799999999998</v>
      </c>
      <c r="AP232" s="7">
        <f t="shared" si="85"/>
        <v>210.494</v>
      </c>
      <c r="AQ232" s="7">
        <f t="shared" si="86"/>
        <v>37.146000000000015</v>
      </c>
      <c r="AR232" s="12">
        <f t="shared" si="87"/>
        <v>1.2142857142857144</v>
      </c>
    </row>
    <row r="233" spans="1:44" x14ac:dyDescent="0.35">
      <c r="A233" t="s">
        <v>245</v>
      </c>
      <c r="B233">
        <f t="shared" si="66"/>
        <v>200231</v>
      </c>
      <c r="C233" s="2">
        <v>45235</v>
      </c>
      <c r="D233" s="4">
        <v>45235</v>
      </c>
      <c r="E233">
        <f t="shared" si="67"/>
        <v>2023</v>
      </c>
      <c r="F233" s="4" t="str">
        <f t="shared" si="68"/>
        <v>November</v>
      </c>
      <c r="G233" s="4" t="str">
        <f t="shared" si="69"/>
        <v>Sunday</v>
      </c>
      <c r="H233" t="s">
        <v>1445</v>
      </c>
      <c r="I233">
        <f t="shared" si="70"/>
        <v>30955</v>
      </c>
      <c r="J233" t="s">
        <v>2404</v>
      </c>
      <c r="K233" t="str">
        <f t="shared" si="72"/>
        <v>Phone</v>
      </c>
      <c r="L233">
        <v>4</v>
      </c>
      <c r="M233">
        <v>41.9</v>
      </c>
      <c r="N233" s="7">
        <f t="shared" si="71"/>
        <v>41.9</v>
      </c>
      <c r="O233" t="s">
        <v>2609</v>
      </c>
      <c r="P233" t="str">
        <f t="shared" si="73"/>
        <v>327</v>
      </c>
      <c r="Q233" t="str">
        <f t="shared" si="74"/>
        <v>Main St</v>
      </c>
      <c r="R233" t="s">
        <v>3068</v>
      </c>
      <c r="S233" t="str">
        <f t="shared" si="75"/>
        <v>Gift Card</v>
      </c>
      <c r="T233" t="s">
        <v>3074</v>
      </c>
      <c r="U233" t="str">
        <f t="shared" si="76"/>
        <v>Pending</v>
      </c>
      <c r="V233" t="s">
        <v>3306</v>
      </c>
      <c r="W233" t="str">
        <f t="shared" si="77"/>
        <v>46898848</v>
      </c>
      <c r="X233">
        <v>9</v>
      </c>
      <c r="Y233" t="s">
        <v>4276</v>
      </c>
      <c r="Z233" t="str">
        <f t="shared" si="78"/>
        <v>FREESHIP</v>
      </c>
      <c r="AA233" t="str">
        <f t="shared" si="79"/>
        <v>YES</v>
      </c>
      <c r="AB233" t="s">
        <v>4278</v>
      </c>
      <c r="AC233" t="str">
        <f t="shared" si="80"/>
        <v>Instagram</v>
      </c>
      <c r="AD233">
        <v>167.6</v>
      </c>
      <c r="AE233" s="7">
        <v>167.6</v>
      </c>
      <c r="AF233" s="7">
        <f t="shared" si="81"/>
        <v>167.6</v>
      </c>
      <c r="AG233" t="str">
        <f>_xlfn.XLOOKUP(H233, 'Customer Data'!A233,'Customer Data'!B233)</f>
        <v>Customer_233</v>
      </c>
      <c r="AH233" t="str">
        <f>_xlfn.XLOOKUP(H233,'Customer Data'!A233,'Customer Data'!C233)</f>
        <v>Male</v>
      </c>
      <c r="AI233">
        <f>_xlfn.XLOOKUP(H233,'Customer Data'!A233,'Customer Data'!D233)</f>
        <v>37</v>
      </c>
      <c r="AJ233" t="str">
        <f>_xlfn.XLOOKUP(H233,'Customer Data'!A233,'Customer Data'!E233)</f>
        <v>Kano</v>
      </c>
      <c r="AK233" t="str">
        <f>VLOOKUP(K233,'Product Category'!A:B,2,FALSE)</f>
        <v>Electronics</v>
      </c>
      <c r="AL233">
        <f>VLOOKUP(Z233,Coupons!A:B,2,FALSE)</f>
        <v>0</v>
      </c>
      <c r="AM233" s="7">
        <f t="shared" si="82"/>
        <v>0</v>
      </c>
      <c r="AN233" s="7">
        <f t="shared" si="83"/>
        <v>29.33</v>
      </c>
      <c r="AO233" s="7">
        <f t="shared" si="84"/>
        <v>117.32</v>
      </c>
      <c r="AP233" s="7">
        <f t="shared" si="85"/>
        <v>167.6</v>
      </c>
      <c r="AQ233" s="7">
        <f t="shared" si="86"/>
        <v>50.28</v>
      </c>
      <c r="AR233" s="12">
        <f t="shared" si="87"/>
        <v>1.4285714285714286</v>
      </c>
    </row>
    <row r="234" spans="1:44" x14ac:dyDescent="0.35">
      <c r="A234" t="s">
        <v>246</v>
      </c>
      <c r="B234">
        <f t="shared" si="66"/>
        <v>200232</v>
      </c>
      <c r="C234" s="2">
        <v>45065</v>
      </c>
      <c r="D234" s="4">
        <v>45065</v>
      </c>
      <c r="E234">
        <f t="shared" si="67"/>
        <v>2023</v>
      </c>
      <c r="F234" s="4" t="str">
        <f t="shared" si="68"/>
        <v>May</v>
      </c>
      <c r="G234" s="4" t="str">
        <f t="shared" si="69"/>
        <v>Friday</v>
      </c>
      <c r="H234" t="s">
        <v>1446</v>
      </c>
      <c r="I234">
        <f t="shared" si="70"/>
        <v>20731</v>
      </c>
      <c r="J234" t="s">
        <v>2407</v>
      </c>
      <c r="K234" t="str">
        <f t="shared" si="72"/>
        <v>Printer</v>
      </c>
      <c r="L234">
        <v>4</v>
      </c>
      <c r="M234">
        <v>444.44</v>
      </c>
      <c r="N234" s="7">
        <f t="shared" si="71"/>
        <v>444.44</v>
      </c>
      <c r="O234" t="s">
        <v>2610</v>
      </c>
      <c r="P234" t="str">
        <f t="shared" si="73"/>
        <v>610</v>
      </c>
      <c r="Q234" t="str">
        <f t="shared" si="74"/>
        <v>Main St</v>
      </c>
      <c r="R234" t="s">
        <v>3065</v>
      </c>
      <c r="S234" t="str">
        <f t="shared" si="75"/>
        <v>Debit Card</v>
      </c>
      <c r="T234" t="s">
        <v>3071</v>
      </c>
      <c r="U234" t="str">
        <f t="shared" si="76"/>
        <v>Cancelled</v>
      </c>
      <c r="V234" t="s">
        <v>3307</v>
      </c>
      <c r="W234" t="str">
        <f t="shared" si="77"/>
        <v>75568437</v>
      </c>
      <c r="X234">
        <v>8</v>
      </c>
      <c r="Y234" t="s">
        <v>4277</v>
      </c>
      <c r="Z234" t="str">
        <f t="shared" si="78"/>
        <v>WINTER15</v>
      </c>
      <c r="AA234" t="str">
        <f t="shared" si="79"/>
        <v>YES</v>
      </c>
      <c r="AB234" t="s">
        <v>4282</v>
      </c>
      <c r="AC234" t="str">
        <f t="shared" si="80"/>
        <v>Google</v>
      </c>
      <c r="AD234">
        <v>1777.76</v>
      </c>
      <c r="AE234" s="7">
        <v>1777.76</v>
      </c>
      <c r="AF234" s="7">
        <f t="shared" si="81"/>
        <v>1777.76</v>
      </c>
      <c r="AG234" t="str">
        <f>_xlfn.XLOOKUP(H234, 'Customer Data'!A234,'Customer Data'!B234)</f>
        <v>Customer_234</v>
      </c>
      <c r="AH234" t="str">
        <f>_xlfn.XLOOKUP(H234,'Customer Data'!A234,'Customer Data'!C234)</f>
        <v>Female</v>
      </c>
      <c r="AI234">
        <f>_xlfn.XLOOKUP(H234,'Customer Data'!A234,'Customer Data'!D234)</f>
        <v>35</v>
      </c>
      <c r="AJ234" t="str">
        <f>_xlfn.XLOOKUP(H234,'Customer Data'!A234,'Customer Data'!E234)</f>
        <v>Lagos</v>
      </c>
      <c r="AK234" t="str">
        <f>VLOOKUP(K234,'Product Category'!A:B,2,FALSE)</f>
        <v>Electronics</v>
      </c>
      <c r="AL234">
        <f>VLOOKUP(Z234,Coupons!A:B,2,FALSE)</f>
        <v>0.15</v>
      </c>
      <c r="AM234" s="7">
        <f t="shared" si="82"/>
        <v>266.66399999999999</v>
      </c>
      <c r="AN234" s="7">
        <f t="shared" si="83"/>
        <v>311.108</v>
      </c>
      <c r="AO234" s="7">
        <f t="shared" si="84"/>
        <v>1244.432</v>
      </c>
      <c r="AP234" s="7">
        <f t="shared" si="85"/>
        <v>1511.096</v>
      </c>
      <c r="AQ234" s="7">
        <f t="shared" si="86"/>
        <v>266.66399999999999</v>
      </c>
      <c r="AR234" s="12">
        <f t="shared" si="87"/>
        <v>1.2142857142857142</v>
      </c>
    </row>
    <row r="235" spans="1:44" x14ac:dyDescent="0.35">
      <c r="A235" t="s">
        <v>247</v>
      </c>
      <c r="B235">
        <f t="shared" si="66"/>
        <v>200233</v>
      </c>
      <c r="C235" s="2">
        <v>45528</v>
      </c>
      <c r="D235" s="4">
        <v>45528</v>
      </c>
      <c r="E235">
        <f t="shared" si="67"/>
        <v>2024</v>
      </c>
      <c r="F235" s="4" t="str">
        <f t="shared" si="68"/>
        <v>August</v>
      </c>
      <c r="G235" s="4" t="str">
        <f t="shared" si="69"/>
        <v>Saturday</v>
      </c>
      <c r="H235" t="s">
        <v>1447</v>
      </c>
      <c r="I235">
        <f t="shared" si="70"/>
        <v>30168</v>
      </c>
      <c r="J235" t="s">
        <v>2404</v>
      </c>
      <c r="K235" t="str">
        <f t="shared" si="72"/>
        <v>Phone</v>
      </c>
      <c r="L235">
        <v>3</v>
      </c>
      <c r="M235">
        <v>311.33</v>
      </c>
      <c r="N235" s="7">
        <f t="shared" si="71"/>
        <v>311.33</v>
      </c>
      <c r="O235" t="s">
        <v>2482</v>
      </c>
      <c r="P235" t="str">
        <f t="shared" si="73"/>
        <v>146</v>
      </c>
      <c r="Q235" t="str">
        <f t="shared" si="74"/>
        <v>Main St</v>
      </c>
      <c r="R235" t="s">
        <v>3069</v>
      </c>
      <c r="S235" t="str">
        <f t="shared" si="75"/>
        <v>Cash</v>
      </c>
      <c r="T235" t="s">
        <v>3071</v>
      </c>
      <c r="U235" t="str">
        <f t="shared" si="76"/>
        <v>Cancelled</v>
      </c>
      <c r="V235" t="s">
        <v>3308</v>
      </c>
      <c r="W235" t="str">
        <f t="shared" si="77"/>
        <v>73699939</v>
      </c>
      <c r="X235">
        <v>3</v>
      </c>
      <c r="Y235" t="s">
        <v>4277</v>
      </c>
      <c r="Z235" t="str">
        <f t="shared" si="78"/>
        <v>WINTER15</v>
      </c>
      <c r="AA235" t="str">
        <f t="shared" si="79"/>
        <v>YES</v>
      </c>
      <c r="AB235" t="s">
        <v>4278</v>
      </c>
      <c r="AC235" t="str">
        <f t="shared" si="80"/>
        <v>Instagram</v>
      </c>
      <c r="AD235">
        <v>933.99</v>
      </c>
      <c r="AE235" s="7">
        <v>933.99</v>
      </c>
      <c r="AF235" s="7">
        <f t="shared" si="81"/>
        <v>933.99</v>
      </c>
      <c r="AG235" t="str">
        <f>_xlfn.XLOOKUP(H235, 'Customer Data'!A235,'Customer Data'!B235)</f>
        <v>Customer_235</v>
      </c>
      <c r="AH235" t="str">
        <f>_xlfn.XLOOKUP(H235,'Customer Data'!A235,'Customer Data'!C235)</f>
        <v>Male</v>
      </c>
      <c r="AI235">
        <f>_xlfn.XLOOKUP(H235,'Customer Data'!A235,'Customer Data'!D235)</f>
        <v>21</v>
      </c>
      <c r="AJ235" t="str">
        <f>_xlfn.XLOOKUP(H235,'Customer Data'!A235,'Customer Data'!E235)</f>
        <v>Kano</v>
      </c>
      <c r="AK235" t="str">
        <f>VLOOKUP(K235,'Product Category'!A:B,2,FALSE)</f>
        <v>Electronics</v>
      </c>
      <c r="AL235">
        <f>VLOOKUP(Z235,Coupons!A:B,2,FALSE)</f>
        <v>0.15</v>
      </c>
      <c r="AM235" s="7">
        <f t="shared" si="82"/>
        <v>140.0985</v>
      </c>
      <c r="AN235" s="7">
        <f t="shared" si="83"/>
        <v>217.93099999999998</v>
      </c>
      <c r="AO235" s="7">
        <f t="shared" si="84"/>
        <v>653.79299999999989</v>
      </c>
      <c r="AP235" s="7">
        <f t="shared" si="85"/>
        <v>793.89149999999995</v>
      </c>
      <c r="AQ235" s="7">
        <f t="shared" si="86"/>
        <v>140.09850000000006</v>
      </c>
      <c r="AR235" s="12">
        <f t="shared" si="87"/>
        <v>1.2142857142857144</v>
      </c>
    </row>
    <row r="236" spans="1:44" x14ac:dyDescent="0.35">
      <c r="A236" t="s">
        <v>248</v>
      </c>
      <c r="B236">
        <f t="shared" si="66"/>
        <v>200234</v>
      </c>
      <c r="C236" s="2">
        <v>45622</v>
      </c>
      <c r="D236" s="4">
        <v>45622</v>
      </c>
      <c r="E236">
        <f t="shared" si="67"/>
        <v>2024</v>
      </c>
      <c r="F236" s="4" t="str">
        <f t="shared" si="68"/>
        <v>November</v>
      </c>
      <c r="G236" s="4" t="str">
        <f t="shared" si="69"/>
        <v>Tuesday</v>
      </c>
      <c r="H236" t="s">
        <v>1448</v>
      </c>
      <c r="I236">
        <f t="shared" si="70"/>
        <v>79842</v>
      </c>
      <c r="J236" t="s">
        <v>2407</v>
      </c>
      <c r="K236" t="str">
        <f t="shared" si="72"/>
        <v>Printer</v>
      </c>
      <c r="L236">
        <v>4</v>
      </c>
      <c r="M236">
        <v>236.41</v>
      </c>
      <c r="N236" s="7">
        <f t="shared" si="71"/>
        <v>236.41</v>
      </c>
      <c r="O236" t="s">
        <v>2611</v>
      </c>
      <c r="P236" t="str">
        <f t="shared" si="73"/>
        <v>337</v>
      </c>
      <c r="Q236" t="str">
        <f t="shared" si="74"/>
        <v>Main St</v>
      </c>
      <c r="R236" t="s">
        <v>3065</v>
      </c>
      <c r="S236" t="str">
        <f t="shared" si="75"/>
        <v>Debit Card</v>
      </c>
      <c r="T236" t="s">
        <v>3074</v>
      </c>
      <c r="U236" t="str">
        <f t="shared" si="76"/>
        <v>Pending</v>
      </c>
      <c r="V236" t="s">
        <v>3309</v>
      </c>
      <c r="W236" t="str">
        <f t="shared" si="77"/>
        <v>26957950</v>
      </c>
      <c r="X236">
        <v>7</v>
      </c>
      <c r="Y236" t="s">
        <v>4275</v>
      </c>
      <c r="Z236" t="str">
        <f t="shared" si="78"/>
        <v>SAVE10</v>
      </c>
      <c r="AA236" t="str">
        <f t="shared" si="79"/>
        <v>YES</v>
      </c>
      <c r="AB236" t="s">
        <v>4282</v>
      </c>
      <c r="AC236" t="str">
        <f t="shared" si="80"/>
        <v>Google</v>
      </c>
      <c r="AD236">
        <v>945.64</v>
      </c>
      <c r="AE236" s="7">
        <v>945.64</v>
      </c>
      <c r="AF236" s="7">
        <f t="shared" si="81"/>
        <v>945.64</v>
      </c>
      <c r="AG236" t="str">
        <f>_xlfn.XLOOKUP(H236, 'Customer Data'!A236,'Customer Data'!B236)</f>
        <v>Customer_236</v>
      </c>
      <c r="AH236" t="str">
        <f>_xlfn.XLOOKUP(H236,'Customer Data'!A236,'Customer Data'!C236)</f>
        <v>Male</v>
      </c>
      <c r="AI236">
        <f>_xlfn.XLOOKUP(H236,'Customer Data'!A236,'Customer Data'!D236)</f>
        <v>53</v>
      </c>
      <c r="AJ236" t="str">
        <f>_xlfn.XLOOKUP(H236,'Customer Data'!A236,'Customer Data'!E236)</f>
        <v>Port-Harcourt</v>
      </c>
      <c r="AK236" t="str">
        <f>VLOOKUP(K236,'Product Category'!A:B,2,FALSE)</f>
        <v>Electronics</v>
      </c>
      <c r="AL236">
        <f>VLOOKUP(Z236,Coupons!A:B,2,FALSE)</f>
        <v>0.1</v>
      </c>
      <c r="AM236" s="7">
        <f t="shared" si="82"/>
        <v>94.564000000000007</v>
      </c>
      <c r="AN236" s="7">
        <f t="shared" si="83"/>
        <v>165.48699999999999</v>
      </c>
      <c r="AO236" s="7">
        <f t="shared" si="84"/>
        <v>661.94799999999998</v>
      </c>
      <c r="AP236" s="7">
        <f t="shared" si="85"/>
        <v>851.07600000000002</v>
      </c>
      <c r="AQ236" s="7">
        <f t="shared" si="86"/>
        <v>189.12800000000004</v>
      </c>
      <c r="AR236" s="12">
        <f t="shared" si="87"/>
        <v>1.2857142857142858</v>
      </c>
    </row>
    <row r="237" spans="1:44" x14ac:dyDescent="0.35">
      <c r="A237" t="s">
        <v>249</v>
      </c>
      <c r="B237">
        <f t="shared" si="66"/>
        <v>200235</v>
      </c>
      <c r="C237" s="2">
        <v>44977</v>
      </c>
      <c r="D237" s="4">
        <v>44977</v>
      </c>
      <c r="E237">
        <f t="shared" si="67"/>
        <v>2023</v>
      </c>
      <c r="F237" s="4" t="str">
        <f t="shared" si="68"/>
        <v>February</v>
      </c>
      <c r="G237" s="4" t="str">
        <f t="shared" si="69"/>
        <v>Monday</v>
      </c>
      <c r="H237" t="s">
        <v>1449</v>
      </c>
      <c r="I237">
        <f t="shared" si="70"/>
        <v>32854</v>
      </c>
      <c r="J237" t="s">
        <v>2409</v>
      </c>
      <c r="K237" t="str">
        <f t="shared" si="72"/>
        <v>Desk</v>
      </c>
      <c r="L237">
        <v>1</v>
      </c>
      <c r="M237">
        <v>65.45</v>
      </c>
      <c r="N237" s="7">
        <f t="shared" si="71"/>
        <v>65.45</v>
      </c>
      <c r="O237" t="s">
        <v>2612</v>
      </c>
      <c r="P237" t="str">
        <f t="shared" si="73"/>
        <v>815</v>
      </c>
      <c r="Q237" t="str">
        <f t="shared" si="74"/>
        <v>Main St</v>
      </c>
      <c r="R237" t="s">
        <v>3069</v>
      </c>
      <c r="S237" t="str">
        <f t="shared" si="75"/>
        <v>Cash</v>
      </c>
      <c r="T237" t="s">
        <v>3074</v>
      </c>
      <c r="U237" t="str">
        <f t="shared" si="76"/>
        <v>Pending</v>
      </c>
      <c r="V237" t="s">
        <v>3310</v>
      </c>
      <c r="W237" t="str">
        <f t="shared" si="77"/>
        <v>30009218</v>
      </c>
      <c r="X237">
        <v>2</v>
      </c>
      <c r="Y237" t="s">
        <v>4277</v>
      </c>
      <c r="Z237" t="str">
        <f t="shared" si="78"/>
        <v>WINTER15</v>
      </c>
      <c r="AA237" t="str">
        <f t="shared" si="79"/>
        <v>YES</v>
      </c>
      <c r="AB237" t="s">
        <v>4282</v>
      </c>
      <c r="AC237" t="str">
        <f t="shared" si="80"/>
        <v>Google</v>
      </c>
      <c r="AD237">
        <v>65.45</v>
      </c>
      <c r="AE237" s="7">
        <v>65.45</v>
      </c>
      <c r="AF237" s="7">
        <f t="shared" si="81"/>
        <v>65.45</v>
      </c>
      <c r="AG237" t="str">
        <f>_xlfn.XLOOKUP(H237, 'Customer Data'!A237,'Customer Data'!B237)</f>
        <v>Customer_237</v>
      </c>
      <c r="AH237" t="str">
        <f>_xlfn.XLOOKUP(H237,'Customer Data'!A237,'Customer Data'!C237)</f>
        <v>Female</v>
      </c>
      <c r="AI237">
        <f>_xlfn.XLOOKUP(H237,'Customer Data'!A237,'Customer Data'!D237)</f>
        <v>20</v>
      </c>
      <c r="AJ237" t="str">
        <f>_xlfn.XLOOKUP(H237,'Customer Data'!A237,'Customer Data'!E237)</f>
        <v>Owerri</v>
      </c>
      <c r="AK237" t="str">
        <f>VLOOKUP(K237,'Product Category'!A:B,2,FALSE)</f>
        <v>Furniture</v>
      </c>
      <c r="AL237">
        <f>VLOOKUP(Z237,Coupons!A:B,2,FALSE)</f>
        <v>0.15</v>
      </c>
      <c r="AM237" s="7">
        <f t="shared" si="82"/>
        <v>9.8175000000000008</v>
      </c>
      <c r="AN237" s="7">
        <f t="shared" si="83"/>
        <v>45.814999999999998</v>
      </c>
      <c r="AO237" s="7">
        <f t="shared" si="84"/>
        <v>45.814999999999998</v>
      </c>
      <c r="AP237" s="7">
        <f t="shared" si="85"/>
        <v>55.6325</v>
      </c>
      <c r="AQ237" s="7">
        <f t="shared" si="86"/>
        <v>9.8175000000000026</v>
      </c>
      <c r="AR237" s="12">
        <f t="shared" si="87"/>
        <v>1.2142857142857144</v>
      </c>
    </row>
    <row r="238" spans="1:44" x14ac:dyDescent="0.35">
      <c r="A238" t="s">
        <v>250</v>
      </c>
      <c r="B238">
        <f t="shared" si="66"/>
        <v>200236</v>
      </c>
      <c r="C238" s="2">
        <v>44927</v>
      </c>
      <c r="D238" s="4">
        <v>44927</v>
      </c>
      <c r="E238">
        <f t="shared" si="67"/>
        <v>2023</v>
      </c>
      <c r="F238" s="4" t="str">
        <f t="shared" si="68"/>
        <v>January</v>
      </c>
      <c r="G238" s="4" t="str">
        <f t="shared" si="69"/>
        <v>Sunday</v>
      </c>
      <c r="H238" t="s">
        <v>1450</v>
      </c>
      <c r="I238">
        <f t="shared" si="70"/>
        <v>14847</v>
      </c>
      <c r="J238" t="s">
        <v>2403</v>
      </c>
      <c r="K238" t="str">
        <f t="shared" si="72"/>
        <v>Monitor</v>
      </c>
      <c r="L238">
        <v>1</v>
      </c>
      <c r="M238">
        <v>318.81</v>
      </c>
      <c r="N238" s="7">
        <f t="shared" si="71"/>
        <v>318.81</v>
      </c>
      <c r="O238" t="s">
        <v>2613</v>
      </c>
      <c r="P238" t="str">
        <f t="shared" si="73"/>
        <v>562</v>
      </c>
      <c r="Q238" t="str">
        <f t="shared" si="74"/>
        <v>Main St</v>
      </c>
      <c r="R238" t="s">
        <v>3065</v>
      </c>
      <c r="S238" t="str">
        <f t="shared" si="75"/>
        <v>Debit Card</v>
      </c>
      <c r="T238" t="s">
        <v>3074</v>
      </c>
      <c r="U238" t="str">
        <f t="shared" si="76"/>
        <v>Pending</v>
      </c>
      <c r="V238" t="s">
        <v>3311</v>
      </c>
      <c r="W238" t="str">
        <f t="shared" si="77"/>
        <v>39663243</v>
      </c>
      <c r="X238">
        <v>3</v>
      </c>
      <c r="Y238" t="s">
        <v>4277</v>
      </c>
      <c r="Z238" t="str">
        <f t="shared" si="78"/>
        <v>WINTER15</v>
      </c>
      <c r="AA238" t="str">
        <f t="shared" si="79"/>
        <v>YES</v>
      </c>
      <c r="AB238" t="s">
        <v>4280</v>
      </c>
      <c r="AC238" t="str">
        <f t="shared" si="80"/>
        <v>Email</v>
      </c>
      <c r="AD238">
        <v>318.81</v>
      </c>
      <c r="AE238" s="7">
        <v>318.81</v>
      </c>
      <c r="AF238" s="7">
        <f t="shared" si="81"/>
        <v>318.81</v>
      </c>
      <c r="AG238" t="str">
        <f>_xlfn.XLOOKUP(H238, 'Customer Data'!A238,'Customer Data'!B238)</f>
        <v>Customer_238</v>
      </c>
      <c r="AH238" t="str">
        <f>_xlfn.XLOOKUP(H238,'Customer Data'!A238,'Customer Data'!C238)</f>
        <v>Female</v>
      </c>
      <c r="AI238">
        <f>_xlfn.XLOOKUP(H238,'Customer Data'!A238,'Customer Data'!D238)</f>
        <v>54</v>
      </c>
      <c r="AJ238" t="str">
        <f>_xlfn.XLOOKUP(H238,'Customer Data'!A238,'Customer Data'!E238)</f>
        <v>Abuja</v>
      </c>
      <c r="AK238" t="str">
        <f>VLOOKUP(K238,'Product Category'!A:B,2,FALSE)</f>
        <v>Electronics</v>
      </c>
      <c r="AL238">
        <f>VLOOKUP(Z238,Coupons!A:B,2,FALSE)</f>
        <v>0.15</v>
      </c>
      <c r="AM238" s="7">
        <f t="shared" si="82"/>
        <v>47.8215</v>
      </c>
      <c r="AN238" s="7">
        <f t="shared" si="83"/>
        <v>223.167</v>
      </c>
      <c r="AO238" s="7">
        <f t="shared" si="84"/>
        <v>223.167</v>
      </c>
      <c r="AP238" s="7">
        <f t="shared" si="85"/>
        <v>270.98849999999999</v>
      </c>
      <c r="AQ238" s="7">
        <f t="shared" si="86"/>
        <v>47.821499999999986</v>
      </c>
      <c r="AR238" s="12">
        <f t="shared" si="87"/>
        <v>1.2142857142857142</v>
      </c>
    </row>
    <row r="239" spans="1:44" x14ac:dyDescent="0.35">
      <c r="A239" t="s">
        <v>251</v>
      </c>
      <c r="B239">
        <f t="shared" si="66"/>
        <v>200237</v>
      </c>
      <c r="C239" s="2">
        <v>45365</v>
      </c>
      <c r="D239" s="4">
        <v>45365</v>
      </c>
      <c r="E239">
        <f t="shared" si="67"/>
        <v>2024</v>
      </c>
      <c r="F239" s="4" t="str">
        <f t="shared" si="68"/>
        <v>March</v>
      </c>
      <c r="G239" s="4" t="str">
        <f t="shared" si="69"/>
        <v>Thursday</v>
      </c>
      <c r="H239" t="s">
        <v>1451</v>
      </c>
      <c r="I239">
        <f t="shared" si="70"/>
        <v>88645</v>
      </c>
      <c r="J239" t="s">
        <v>2403</v>
      </c>
      <c r="K239" t="str">
        <f t="shared" si="72"/>
        <v>Monitor</v>
      </c>
      <c r="L239">
        <v>3</v>
      </c>
      <c r="M239">
        <v>583.72</v>
      </c>
      <c r="N239" s="7">
        <f t="shared" si="71"/>
        <v>583.72</v>
      </c>
      <c r="O239" t="s">
        <v>2614</v>
      </c>
      <c r="P239" t="str">
        <f t="shared" si="73"/>
        <v>783</v>
      </c>
      <c r="Q239" t="str">
        <f t="shared" si="74"/>
        <v>Main St</v>
      </c>
      <c r="R239" t="s">
        <v>3067</v>
      </c>
      <c r="S239" t="str">
        <f t="shared" si="75"/>
        <v>Credit Card</v>
      </c>
      <c r="T239" t="s">
        <v>3070</v>
      </c>
      <c r="U239" t="str">
        <f t="shared" si="76"/>
        <v>Shipped</v>
      </c>
      <c r="V239" t="s">
        <v>3312</v>
      </c>
      <c r="W239" t="str">
        <f t="shared" si="77"/>
        <v>74097570</v>
      </c>
      <c r="X239">
        <v>5</v>
      </c>
      <c r="Y239" t="s">
        <v>4276</v>
      </c>
      <c r="Z239" t="str">
        <f t="shared" si="78"/>
        <v>FREESHIP</v>
      </c>
      <c r="AA239" t="str">
        <f t="shared" si="79"/>
        <v>YES</v>
      </c>
      <c r="AB239" t="s">
        <v>4281</v>
      </c>
      <c r="AC239" t="str">
        <f t="shared" si="80"/>
        <v>Facebook</v>
      </c>
      <c r="AD239">
        <v>1751.16</v>
      </c>
      <c r="AE239" s="7">
        <v>1751.16</v>
      </c>
      <c r="AF239" s="7">
        <f t="shared" si="81"/>
        <v>1751.16</v>
      </c>
      <c r="AG239" t="str">
        <f>_xlfn.XLOOKUP(H239, 'Customer Data'!A239,'Customer Data'!B239)</f>
        <v>Customer_239</v>
      </c>
      <c r="AH239" t="str">
        <f>_xlfn.XLOOKUP(H239,'Customer Data'!A239,'Customer Data'!C239)</f>
        <v>Female</v>
      </c>
      <c r="AI239">
        <f>_xlfn.XLOOKUP(H239,'Customer Data'!A239,'Customer Data'!D239)</f>
        <v>57</v>
      </c>
      <c r="AJ239" t="str">
        <f>_xlfn.XLOOKUP(H239,'Customer Data'!A239,'Customer Data'!E239)</f>
        <v>Port-Harcourt</v>
      </c>
      <c r="AK239" t="str">
        <f>VLOOKUP(K239,'Product Category'!A:B,2,FALSE)</f>
        <v>Electronics</v>
      </c>
      <c r="AL239">
        <f>VLOOKUP(Z239,Coupons!A:B,2,FALSE)</f>
        <v>0</v>
      </c>
      <c r="AM239" s="7">
        <f t="shared" si="82"/>
        <v>0</v>
      </c>
      <c r="AN239" s="7">
        <f t="shared" si="83"/>
        <v>408.60399999999998</v>
      </c>
      <c r="AO239" s="7">
        <f t="shared" si="84"/>
        <v>1225.8119999999999</v>
      </c>
      <c r="AP239" s="7">
        <f t="shared" si="85"/>
        <v>1751.16</v>
      </c>
      <c r="AQ239" s="7">
        <f t="shared" si="86"/>
        <v>525.34800000000018</v>
      </c>
      <c r="AR239" s="12">
        <f t="shared" si="87"/>
        <v>1.4285714285714288</v>
      </c>
    </row>
    <row r="240" spans="1:44" x14ac:dyDescent="0.35">
      <c r="A240" t="s">
        <v>252</v>
      </c>
      <c r="B240">
        <f t="shared" si="66"/>
        <v>200238</v>
      </c>
      <c r="C240" s="2">
        <v>45639</v>
      </c>
      <c r="D240" s="4">
        <v>45639</v>
      </c>
      <c r="E240">
        <f t="shared" si="67"/>
        <v>2024</v>
      </c>
      <c r="F240" s="4" t="str">
        <f t="shared" si="68"/>
        <v>December</v>
      </c>
      <c r="G240" s="4" t="str">
        <f t="shared" si="69"/>
        <v>Friday</v>
      </c>
      <c r="H240" t="s">
        <v>1452</v>
      </c>
      <c r="I240">
        <f t="shared" si="70"/>
        <v>66149</v>
      </c>
      <c r="J240" t="s">
        <v>2409</v>
      </c>
      <c r="K240" t="str">
        <f t="shared" si="72"/>
        <v>Desk</v>
      </c>
      <c r="L240">
        <v>4</v>
      </c>
      <c r="M240">
        <v>384.32</v>
      </c>
      <c r="N240" s="7">
        <f t="shared" si="71"/>
        <v>384.32</v>
      </c>
      <c r="O240" t="s">
        <v>2615</v>
      </c>
      <c r="P240" t="str">
        <f t="shared" si="73"/>
        <v>770</v>
      </c>
      <c r="Q240" t="str">
        <f t="shared" si="74"/>
        <v>Main St</v>
      </c>
      <c r="R240" t="s">
        <v>3067</v>
      </c>
      <c r="S240" t="str">
        <f t="shared" si="75"/>
        <v>Credit Card</v>
      </c>
      <c r="T240" t="s">
        <v>3074</v>
      </c>
      <c r="U240" t="str">
        <f t="shared" si="76"/>
        <v>Pending</v>
      </c>
      <c r="V240" t="s">
        <v>3313</v>
      </c>
      <c r="W240" t="str">
        <f t="shared" si="77"/>
        <v>76307307</v>
      </c>
      <c r="X240">
        <v>6</v>
      </c>
      <c r="Y240" t="s">
        <v>4277</v>
      </c>
      <c r="Z240" t="str">
        <f t="shared" si="78"/>
        <v>WINTER15</v>
      </c>
      <c r="AA240" t="str">
        <f t="shared" si="79"/>
        <v>YES</v>
      </c>
      <c r="AB240" t="s">
        <v>4282</v>
      </c>
      <c r="AC240" t="str">
        <f t="shared" si="80"/>
        <v>Google</v>
      </c>
      <c r="AD240">
        <v>1537.28</v>
      </c>
      <c r="AE240" s="7">
        <v>1537.28</v>
      </c>
      <c r="AF240" s="7">
        <f t="shared" si="81"/>
        <v>1537.28</v>
      </c>
      <c r="AG240" t="str">
        <f>_xlfn.XLOOKUP(H240, 'Customer Data'!A240,'Customer Data'!B240)</f>
        <v>Customer_240</v>
      </c>
      <c r="AH240" t="str">
        <f>_xlfn.XLOOKUP(H240,'Customer Data'!A240,'Customer Data'!C240)</f>
        <v>Female</v>
      </c>
      <c r="AI240">
        <f>_xlfn.XLOOKUP(H240,'Customer Data'!A240,'Customer Data'!D240)</f>
        <v>23</v>
      </c>
      <c r="AJ240" t="str">
        <f>_xlfn.XLOOKUP(H240,'Customer Data'!A240,'Customer Data'!E240)</f>
        <v>Port-Harcourt</v>
      </c>
      <c r="AK240" t="str">
        <f>VLOOKUP(K240,'Product Category'!A:B,2,FALSE)</f>
        <v>Furniture</v>
      </c>
      <c r="AL240">
        <f>VLOOKUP(Z240,Coupons!A:B,2,FALSE)</f>
        <v>0.15</v>
      </c>
      <c r="AM240" s="7">
        <f t="shared" si="82"/>
        <v>230.59199999999998</v>
      </c>
      <c r="AN240" s="7">
        <f t="shared" si="83"/>
        <v>269.024</v>
      </c>
      <c r="AO240" s="7">
        <f t="shared" si="84"/>
        <v>1076.096</v>
      </c>
      <c r="AP240" s="7">
        <f t="shared" si="85"/>
        <v>1306.6880000000001</v>
      </c>
      <c r="AQ240" s="7">
        <f t="shared" si="86"/>
        <v>230.5920000000001</v>
      </c>
      <c r="AR240" s="12">
        <f t="shared" si="87"/>
        <v>1.2142857142857144</v>
      </c>
    </row>
    <row r="241" spans="1:44" x14ac:dyDescent="0.35">
      <c r="A241" t="s">
        <v>253</v>
      </c>
      <c r="B241">
        <f t="shared" si="66"/>
        <v>200239</v>
      </c>
      <c r="C241" s="2">
        <v>45637</v>
      </c>
      <c r="D241" s="4">
        <v>45637</v>
      </c>
      <c r="E241">
        <f t="shared" si="67"/>
        <v>2024</v>
      </c>
      <c r="F241" s="4" t="str">
        <f t="shared" si="68"/>
        <v>December</v>
      </c>
      <c r="G241" s="4" t="str">
        <f t="shared" si="69"/>
        <v>Wednesday</v>
      </c>
      <c r="H241" t="s">
        <v>1453</v>
      </c>
      <c r="I241">
        <f t="shared" si="70"/>
        <v>20256</v>
      </c>
      <c r="J241" t="s">
        <v>2405</v>
      </c>
      <c r="K241" t="str">
        <f t="shared" si="72"/>
        <v>Tablet</v>
      </c>
      <c r="L241">
        <v>3</v>
      </c>
      <c r="M241">
        <v>538.74</v>
      </c>
      <c r="N241" s="7">
        <f t="shared" si="71"/>
        <v>538.74</v>
      </c>
      <c r="O241" t="s">
        <v>2616</v>
      </c>
      <c r="P241" t="str">
        <f t="shared" si="73"/>
        <v>456</v>
      </c>
      <c r="Q241" t="str">
        <f t="shared" si="74"/>
        <v>Main St</v>
      </c>
      <c r="R241" t="s">
        <v>3066</v>
      </c>
      <c r="S241" t="str">
        <f t="shared" si="75"/>
        <v>Online</v>
      </c>
      <c r="T241" t="s">
        <v>3070</v>
      </c>
      <c r="U241" t="str">
        <f t="shared" si="76"/>
        <v>Shipped</v>
      </c>
      <c r="V241" t="s">
        <v>3314</v>
      </c>
      <c r="W241" t="str">
        <f t="shared" si="77"/>
        <v>71127943</v>
      </c>
      <c r="X241">
        <v>6</v>
      </c>
      <c r="Y241" t="s">
        <v>4276</v>
      </c>
      <c r="Z241" t="str">
        <f t="shared" si="78"/>
        <v>FREESHIP</v>
      </c>
      <c r="AA241" t="str">
        <f t="shared" si="79"/>
        <v>YES</v>
      </c>
      <c r="AB241" t="s">
        <v>4280</v>
      </c>
      <c r="AC241" t="str">
        <f t="shared" si="80"/>
        <v>Email</v>
      </c>
      <c r="AD241">
        <v>1616.22</v>
      </c>
      <c r="AE241" s="7">
        <v>1616.22</v>
      </c>
      <c r="AF241" s="7">
        <f t="shared" si="81"/>
        <v>1616.22</v>
      </c>
      <c r="AG241" t="str">
        <f>_xlfn.XLOOKUP(H241, 'Customer Data'!A241,'Customer Data'!B241)</f>
        <v>Customer_241</v>
      </c>
      <c r="AH241" t="str">
        <f>_xlfn.XLOOKUP(H241,'Customer Data'!A241,'Customer Data'!C241)</f>
        <v>Female</v>
      </c>
      <c r="AI241">
        <f>_xlfn.XLOOKUP(H241,'Customer Data'!A241,'Customer Data'!D241)</f>
        <v>18</v>
      </c>
      <c r="AJ241" t="str">
        <f>_xlfn.XLOOKUP(H241,'Customer Data'!A241,'Customer Data'!E241)</f>
        <v>Port-Harcourt</v>
      </c>
      <c r="AK241" t="str">
        <f>VLOOKUP(K241,'Product Category'!A:B,2,FALSE)</f>
        <v>Electronics</v>
      </c>
      <c r="AL241">
        <f>VLOOKUP(Z241,Coupons!A:B,2,FALSE)</f>
        <v>0</v>
      </c>
      <c r="AM241" s="7">
        <f t="shared" si="82"/>
        <v>0</v>
      </c>
      <c r="AN241" s="7">
        <f t="shared" si="83"/>
        <v>377.11799999999999</v>
      </c>
      <c r="AO241" s="7">
        <f t="shared" si="84"/>
        <v>1131.354</v>
      </c>
      <c r="AP241" s="7">
        <f t="shared" si="85"/>
        <v>1616.22</v>
      </c>
      <c r="AQ241" s="7">
        <f t="shared" si="86"/>
        <v>484.86599999999999</v>
      </c>
      <c r="AR241" s="12">
        <f t="shared" si="87"/>
        <v>1.4285714285714286</v>
      </c>
    </row>
    <row r="242" spans="1:44" x14ac:dyDescent="0.35">
      <c r="A242" t="s">
        <v>254</v>
      </c>
      <c r="B242">
        <f t="shared" si="66"/>
        <v>200240</v>
      </c>
      <c r="C242" s="2">
        <v>45119</v>
      </c>
      <c r="D242" s="4">
        <v>45119</v>
      </c>
      <c r="E242">
        <f t="shared" si="67"/>
        <v>2023</v>
      </c>
      <c r="F242" s="4" t="str">
        <f t="shared" si="68"/>
        <v>July</v>
      </c>
      <c r="G242" s="4" t="str">
        <f t="shared" si="69"/>
        <v>Wednesday</v>
      </c>
      <c r="H242" t="s">
        <v>1454</v>
      </c>
      <c r="I242">
        <f t="shared" si="70"/>
        <v>14983</v>
      </c>
      <c r="J242" t="s">
        <v>2405</v>
      </c>
      <c r="K242" t="str">
        <f t="shared" si="72"/>
        <v>Tablet</v>
      </c>
      <c r="L242">
        <v>1</v>
      </c>
      <c r="M242">
        <v>17.239999999999998</v>
      </c>
      <c r="N242" s="7">
        <f t="shared" si="71"/>
        <v>17.239999999999998</v>
      </c>
      <c r="O242" t="s">
        <v>2617</v>
      </c>
      <c r="P242" t="str">
        <f t="shared" si="73"/>
        <v>255</v>
      </c>
      <c r="Q242" t="str">
        <f t="shared" si="74"/>
        <v>Main St</v>
      </c>
      <c r="R242" t="s">
        <v>3066</v>
      </c>
      <c r="S242" t="str">
        <f t="shared" si="75"/>
        <v>Online</v>
      </c>
      <c r="T242" t="s">
        <v>3074</v>
      </c>
      <c r="U242" t="str">
        <f t="shared" si="76"/>
        <v>Pending</v>
      </c>
      <c r="V242" t="s">
        <v>3315</v>
      </c>
      <c r="W242" t="str">
        <f t="shared" si="77"/>
        <v>93444157</v>
      </c>
      <c r="X242">
        <v>2</v>
      </c>
      <c r="Y242" t="s">
        <v>4276</v>
      </c>
      <c r="Z242" t="str">
        <f t="shared" si="78"/>
        <v>FREESHIP</v>
      </c>
      <c r="AA242" t="str">
        <f t="shared" si="79"/>
        <v>YES</v>
      </c>
      <c r="AB242" t="s">
        <v>4278</v>
      </c>
      <c r="AC242" t="str">
        <f t="shared" si="80"/>
        <v>Instagram</v>
      </c>
      <c r="AD242">
        <v>17.239999999999998</v>
      </c>
      <c r="AE242" s="7">
        <v>17.239999999999998</v>
      </c>
      <c r="AF242" s="7">
        <f t="shared" si="81"/>
        <v>17.239999999999998</v>
      </c>
      <c r="AG242" t="str">
        <f>_xlfn.XLOOKUP(H242, 'Customer Data'!A242,'Customer Data'!B242)</f>
        <v>Customer_242</v>
      </c>
      <c r="AH242" t="str">
        <f>_xlfn.XLOOKUP(H242,'Customer Data'!A242,'Customer Data'!C242)</f>
        <v>Male</v>
      </c>
      <c r="AI242">
        <f>_xlfn.XLOOKUP(H242,'Customer Data'!A242,'Customer Data'!D242)</f>
        <v>27</v>
      </c>
      <c r="AJ242" t="str">
        <f>_xlfn.XLOOKUP(H242,'Customer Data'!A242,'Customer Data'!E242)</f>
        <v>Kano</v>
      </c>
      <c r="AK242" t="str">
        <f>VLOOKUP(K242,'Product Category'!A:B,2,FALSE)</f>
        <v>Electronics</v>
      </c>
      <c r="AL242">
        <f>VLOOKUP(Z242,Coupons!A:B,2,FALSE)</f>
        <v>0</v>
      </c>
      <c r="AM242" s="7">
        <f t="shared" si="82"/>
        <v>0</v>
      </c>
      <c r="AN242" s="7">
        <f t="shared" si="83"/>
        <v>12.067999999999998</v>
      </c>
      <c r="AO242" s="7">
        <f t="shared" si="84"/>
        <v>12.067999999999998</v>
      </c>
      <c r="AP242" s="7">
        <f t="shared" si="85"/>
        <v>17.239999999999998</v>
      </c>
      <c r="AQ242" s="7">
        <f t="shared" si="86"/>
        <v>5.1720000000000006</v>
      </c>
      <c r="AR242" s="12">
        <f t="shared" si="87"/>
        <v>1.4285714285714286</v>
      </c>
    </row>
    <row r="243" spans="1:44" x14ac:dyDescent="0.35">
      <c r="A243" t="s">
        <v>255</v>
      </c>
      <c r="B243">
        <f t="shared" si="66"/>
        <v>200241</v>
      </c>
      <c r="C243" s="2">
        <v>45062</v>
      </c>
      <c r="D243" s="4">
        <v>45062</v>
      </c>
      <c r="E243">
        <f t="shared" si="67"/>
        <v>2023</v>
      </c>
      <c r="F243" s="4" t="str">
        <f t="shared" si="68"/>
        <v>May</v>
      </c>
      <c r="G243" s="4" t="str">
        <f t="shared" si="69"/>
        <v>Tuesday</v>
      </c>
      <c r="H243" t="s">
        <v>1455</v>
      </c>
      <c r="I243">
        <f t="shared" si="70"/>
        <v>20817</v>
      </c>
      <c r="J243" t="s">
        <v>2406</v>
      </c>
      <c r="K243" t="str">
        <f t="shared" si="72"/>
        <v>Chair</v>
      </c>
      <c r="L243">
        <v>5</v>
      </c>
      <c r="M243">
        <v>615.66999999999996</v>
      </c>
      <c r="N243" s="7">
        <f t="shared" si="71"/>
        <v>615.66999999999996</v>
      </c>
      <c r="O243" t="s">
        <v>2618</v>
      </c>
      <c r="P243" t="str">
        <f t="shared" si="73"/>
        <v>407</v>
      </c>
      <c r="Q243" t="str">
        <f t="shared" si="74"/>
        <v>Main St</v>
      </c>
      <c r="R243" t="s">
        <v>3066</v>
      </c>
      <c r="S243" t="str">
        <f t="shared" si="75"/>
        <v>Online</v>
      </c>
      <c r="T243" t="s">
        <v>3074</v>
      </c>
      <c r="U243" t="str">
        <f t="shared" si="76"/>
        <v>Pending</v>
      </c>
      <c r="V243" t="s">
        <v>3316</v>
      </c>
      <c r="W243" t="str">
        <f t="shared" si="77"/>
        <v>44164590</v>
      </c>
      <c r="X243">
        <v>6</v>
      </c>
      <c r="Y243" t="s">
        <v>4275</v>
      </c>
      <c r="Z243" t="str">
        <f t="shared" si="78"/>
        <v>SAVE10</v>
      </c>
      <c r="AA243" t="str">
        <f t="shared" si="79"/>
        <v>YES</v>
      </c>
      <c r="AB243" t="s">
        <v>4280</v>
      </c>
      <c r="AC243" t="str">
        <f t="shared" si="80"/>
        <v>Email</v>
      </c>
      <c r="AD243">
        <v>3078.35</v>
      </c>
      <c r="AE243" s="7">
        <v>3078.35</v>
      </c>
      <c r="AF243" s="7">
        <f t="shared" si="81"/>
        <v>3078.35</v>
      </c>
      <c r="AG243" t="str">
        <f>_xlfn.XLOOKUP(H243, 'Customer Data'!A243,'Customer Data'!B243)</f>
        <v>Customer_243</v>
      </c>
      <c r="AH243" t="str">
        <f>_xlfn.XLOOKUP(H243,'Customer Data'!A243,'Customer Data'!C243)</f>
        <v>Female</v>
      </c>
      <c r="AI243">
        <f>_xlfn.XLOOKUP(H243,'Customer Data'!A243,'Customer Data'!D243)</f>
        <v>50</v>
      </c>
      <c r="AJ243" t="str">
        <f>_xlfn.XLOOKUP(H243,'Customer Data'!A243,'Customer Data'!E243)</f>
        <v>Kano</v>
      </c>
      <c r="AK243" t="str">
        <f>VLOOKUP(K243,'Product Category'!A:B,2,FALSE)</f>
        <v>Furniture</v>
      </c>
      <c r="AL243">
        <f>VLOOKUP(Z243,Coupons!A:B,2,FALSE)</f>
        <v>0.1</v>
      </c>
      <c r="AM243" s="7">
        <f t="shared" si="82"/>
        <v>307.83500000000004</v>
      </c>
      <c r="AN243" s="7">
        <f t="shared" si="83"/>
        <v>430.96899999999994</v>
      </c>
      <c r="AO243" s="7">
        <f t="shared" si="84"/>
        <v>2154.8449999999998</v>
      </c>
      <c r="AP243" s="7">
        <f t="shared" si="85"/>
        <v>2770.5149999999999</v>
      </c>
      <c r="AQ243" s="7">
        <f t="shared" si="86"/>
        <v>615.67000000000007</v>
      </c>
      <c r="AR243" s="12">
        <f t="shared" si="87"/>
        <v>1.2857142857142858</v>
      </c>
    </row>
    <row r="244" spans="1:44" x14ac:dyDescent="0.35">
      <c r="A244" t="s">
        <v>256</v>
      </c>
      <c r="B244">
        <f t="shared" si="66"/>
        <v>200242</v>
      </c>
      <c r="C244" s="2">
        <v>45055</v>
      </c>
      <c r="D244" s="4">
        <v>45055</v>
      </c>
      <c r="E244">
        <f t="shared" si="67"/>
        <v>2023</v>
      </c>
      <c r="F244" s="4" t="str">
        <f t="shared" si="68"/>
        <v>May</v>
      </c>
      <c r="G244" s="4" t="str">
        <f t="shared" si="69"/>
        <v>Tuesday</v>
      </c>
      <c r="H244" t="s">
        <v>1456</v>
      </c>
      <c r="I244">
        <f t="shared" si="70"/>
        <v>94921</v>
      </c>
      <c r="J244" t="s">
        <v>2407</v>
      </c>
      <c r="K244" t="str">
        <f t="shared" si="72"/>
        <v>Printer</v>
      </c>
      <c r="L244">
        <v>2</v>
      </c>
      <c r="M244">
        <v>219.1</v>
      </c>
      <c r="N244" s="7">
        <f t="shared" si="71"/>
        <v>219.1</v>
      </c>
      <c r="O244" t="s">
        <v>2619</v>
      </c>
      <c r="P244" t="str">
        <f t="shared" si="73"/>
        <v>134</v>
      </c>
      <c r="Q244" t="str">
        <f t="shared" si="74"/>
        <v>Main St</v>
      </c>
      <c r="R244" t="s">
        <v>3066</v>
      </c>
      <c r="S244" t="str">
        <f t="shared" si="75"/>
        <v>Online</v>
      </c>
      <c r="T244" t="s">
        <v>3074</v>
      </c>
      <c r="U244" t="str">
        <f t="shared" si="76"/>
        <v>Pending</v>
      </c>
      <c r="V244" t="s">
        <v>3317</v>
      </c>
      <c r="W244" t="str">
        <f t="shared" si="77"/>
        <v>97794327</v>
      </c>
      <c r="X244">
        <v>4</v>
      </c>
      <c r="Y244" t="s">
        <v>4275</v>
      </c>
      <c r="Z244" t="str">
        <f t="shared" si="78"/>
        <v>SAVE10</v>
      </c>
      <c r="AA244" t="str">
        <f t="shared" si="79"/>
        <v>YES</v>
      </c>
      <c r="AB244" t="s">
        <v>4279</v>
      </c>
      <c r="AC244" t="str">
        <f t="shared" si="80"/>
        <v>Referral</v>
      </c>
      <c r="AD244">
        <v>438.2</v>
      </c>
      <c r="AE244" s="7">
        <v>438.2</v>
      </c>
      <c r="AF244" s="7">
        <f t="shared" si="81"/>
        <v>438.2</v>
      </c>
      <c r="AG244" t="str">
        <f>_xlfn.XLOOKUP(H244, 'Customer Data'!A244,'Customer Data'!B244)</f>
        <v>Customer_244</v>
      </c>
      <c r="AH244" t="str">
        <f>_xlfn.XLOOKUP(H244,'Customer Data'!A244,'Customer Data'!C244)</f>
        <v>Female</v>
      </c>
      <c r="AI244">
        <f>_xlfn.XLOOKUP(H244,'Customer Data'!A244,'Customer Data'!D244)</f>
        <v>36</v>
      </c>
      <c r="AJ244" t="str">
        <f>_xlfn.XLOOKUP(H244,'Customer Data'!A244,'Customer Data'!E244)</f>
        <v>Owerri</v>
      </c>
      <c r="AK244" t="str">
        <f>VLOOKUP(K244,'Product Category'!A:B,2,FALSE)</f>
        <v>Electronics</v>
      </c>
      <c r="AL244">
        <f>VLOOKUP(Z244,Coupons!A:B,2,FALSE)</f>
        <v>0.1</v>
      </c>
      <c r="AM244" s="7">
        <f t="shared" si="82"/>
        <v>43.82</v>
      </c>
      <c r="AN244" s="7">
        <f t="shared" si="83"/>
        <v>153.36999999999998</v>
      </c>
      <c r="AO244" s="7">
        <f t="shared" si="84"/>
        <v>306.73999999999995</v>
      </c>
      <c r="AP244" s="7">
        <f t="shared" si="85"/>
        <v>394.38</v>
      </c>
      <c r="AQ244" s="7">
        <f t="shared" si="86"/>
        <v>87.640000000000043</v>
      </c>
      <c r="AR244" s="12">
        <f t="shared" si="87"/>
        <v>1.2857142857142858</v>
      </c>
    </row>
    <row r="245" spans="1:44" x14ac:dyDescent="0.35">
      <c r="A245" t="s">
        <v>257</v>
      </c>
      <c r="B245">
        <f t="shared" si="66"/>
        <v>200243</v>
      </c>
      <c r="C245" s="2">
        <v>45786</v>
      </c>
      <c r="D245" s="4">
        <v>45786</v>
      </c>
      <c r="E245">
        <f t="shared" si="67"/>
        <v>2025</v>
      </c>
      <c r="F245" s="4" t="str">
        <f t="shared" si="68"/>
        <v>May</v>
      </c>
      <c r="G245" s="4" t="str">
        <f t="shared" si="69"/>
        <v>Friday</v>
      </c>
      <c r="H245" t="s">
        <v>1457</v>
      </c>
      <c r="I245">
        <f t="shared" si="70"/>
        <v>54725</v>
      </c>
      <c r="J245" t="s">
        <v>2406</v>
      </c>
      <c r="K245" t="str">
        <f t="shared" si="72"/>
        <v>Chair</v>
      </c>
      <c r="L245">
        <v>2</v>
      </c>
      <c r="M245">
        <v>144.66</v>
      </c>
      <c r="N245" s="7">
        <f t="shared" si="71"/>
        <v>144.66</v>
      </c>
      <c r="O245" t="s">
        <v>2620</v>
      </c>
      <c r="P245" t="str">
        <f t="shared" si="73"/>
        <v>506</v>
      </c>
      <c r="Q245" t="str">
        <f t="shared" si="74"/>
        <v>Main St</v>
      </c>
      <c r="R245" t="s">
        <v>3066</v>
      </c>
      <c r="S245" t="str">
        <f t="shared" si="75"/>
        <v>Online</v>
      </c>
      <c r="T245" t="s">
        <v>3071</v>
      </c>
      <c r="U245" t="str">
        <f t="shared" si="76"/>
        <v>Cancelled</v>
      </c>
      <c r="V245" t="s">
        <v>3318</v>
      </c>
      <c r="W245" t="str">
        <f t="shared" si="77"/>
        <v>30601940</v>
      </c>
      <c r="X245">
        <v>7</v>
      </c>
      <c r="Y245" t="s">
        <v>4276</v>
      </c>
      <c r="Z245" t="str">
        <f t="shared" si="78"/>
        <v>FREESHIP</v>
      </c>
      <c r="AA245" t="str">
        <f t="shared" si="79"/>
        <v>YES</v>
      </c>
      <c r="AB245" t="s">
        <v>4282</v>
      </c>
      <c r="AC245" t="str">
        <f t="shared" si="80"/>
        <v>Google</v>
      </c>
      <c r="AD245">
        <v>289.32</v>
      </c>
      <c r="AE245" s="7">
        <v>289.32</v>
      </c>
      <c r="AF245" s="7">
        <f t="shared" si="81"/>
        <v>289.32</v>
      </c>
      <c r="AG245" t="str">
        <f>_xlfn.XLOOKUP(H245, 'Customer Data'!A245,'Customer Data'!B245)</f>
        <v>Customer_245</v>
      </c>
      <c r="AH245" t="str">
        <f>_xlfn.XLOOKUP(H245,'Customer Data'!A245,'Customer Data'!C245)</f>
        <v>Male</v>
      </c>
      <c r="AI245">
        <f>_xlfn.XLOOKUP(H245,'Customer Data'!A245,'Customer Data'!D245)</f>
        <v>44</v>
      </c>
      <c r="AJ245" t="str">
        <f>_xlfn.XLOOKUP(H245,'Customer Data'!A245,'Customer Data'!E245)</f>
        <v>Owerri</v>
      </c>
      <c r="AK245" t="str">
        <f>VLOOKUP(K245,'Product Category'!A:B,2,FALSE)</f>
        <v>Furniture</v>
      </c>
      <c r="AL245">
        <f>VLOOKUP(Z245,Coupons!A:B,2,FALSE)</f>
        <v>0</v>
      </c>
      <c r="AM245" s="7">
        <f t="shared" si="82"/>
        <v>0</v>
      </c>
      <c r="AN245" s="7">
        <f t="shared" si="83"/>
        <v>101.26199999999999</v>
      </c>
      <c r="AO245" s="7">
        <f t="shared" si="84"/>
        <v>202.52399999999997</v>
      </c>
      <c r="AP245" s="7">
        <f t="shared" si="85"/>
        <v>289.32</v>
      </c>
      <c r="AQ245" s="7">
        <f t="shared" si="86"/>
        <v>86.796000000000021</v>
      </c>
      <c r="AR245" s="12">
        <f t="shared" si="87"/>
        <v>1.4285714285714288</v>
      </c>
    </row>
    <row r="246" spans="1:44" x14ac:dyDescent="0.35">
      <c r="A246" t="s">
        <v>258</v>
      </c>
      <c r="B246">
        <f t="shared" si="66"/>
        <v>200244</v>
      </c>
      <c r="C246" s="2">
        <v>44973</v>
      </c>
      <c r="D246" s="4">
        <v>44973</v>
      </c>
      <c r="E246">
        <f t="shared" si="67"/>
        <v>2023</v>
      </c>
      <c r="F246" s="4" t="str">
        <f t="shared" si="68"/>
        <v>February</v>
      </c>
      <c r="G246" s="4" t="str">
        <f t="shared" si="69"/>
        <v>Thursday</v>
      </c>
      <c r="H246" t="s">
        <v>1458</v>
      </c>
      <c r="I246">
        <f t="shared" si="70"/>
        <v>98096</v>
      </c>
      <c r="J246" t="s">
        <v>2409</v>
      </c>
      <c r="K246" t="str">
        <f t="shared" si="72"/>
        <v>Desk</v>
      </c>
      <c r="L246">
        <v>2</v>
      </c>
      <c r="M246">
        <v>317.77</v>
      </c>
      <c r="N246" s="7">
        <f t="shared" si="71"/>
        <v>317.77</v>
      </c>
      <c r="O246" t="s">
        <v>2621</v>
      </c>
      <c r="P246" t="str">
        <f t="shared" si="73"/>
        <v>838</v>
      </c>
      <c r="Q246" t="str">
        <f t="shared" si="74"/>
        <v>Main St</v>
      </c>
      <c r="R246" t="s">
        <v>3065</v>
      </c>
      <c r="S246" t="str">
        <f t="shared" si="75"/>
        <v>Debit Card</v>
      </c>
      <c r="T246" t="s">
        <v>3071</v>
      </c>
      <c r="U246" t="str">
        <f t="shared" si="76"/>
        <v>Cancelled</v>
      </c>
      <c r="V246" t="s">
        <v>3319</v>
      </c>
      <c r="W246" t="str">
        <f t="shared" si="77"/>
        <v>51518631</v>
      </c>
      <c r="X246">
        <v>4</v>
      </c>
      <c r="Y246" t="s">
        <v>4277</v>
      </c>
      <c r="Z246" t="str">
        <f t="shared" si="78"/>
        <v>WINTER15</v>
      </c>
      <c r="AA246" t="str">
        <f t="shared" si="79"/>
        <v>YES</v>
      </c>
      <c r="AB246" t="s">
        <v>4281</v>
      </c>
      <c r="AC246" t="str">
        <f t="shared" si="80"/>
        <v>Facebook</v>
      </c>
      <c r="AD246">
        <v>635.54</v>
      </c>
      <c r="AE246" s="7">
        <v>635.54</v>
      </c>
      <c r="AF246" s="7">
        <f t="shared" si="81"/>
        <v>635.54</v>
      </c>
      <c r="AG246" t="str">
        <f>_xlfn.XLOOKUP(H246, 'Customer Data'!A246,'Customer Data'!B246)</f>
        <v>Customer_246</v>
      </c>
      <c r="AH246" t="str">
        <f>_xlfn.XLOOKUP(H246,'Customer Data'!A246,'Customer Data'!C246)</f>
        <v>Male</v>
      </c>
      <c r="AI246">
        <f>_xlfn.XLOOKUP(H246,'Customer Data'!A246,'Customer Data'!D246)</f>
        <v>30</v>
      </c>
      <c r="AJ246" t="str">
        <f>_xlfn.XLOOKUP(H246,'Customer Data'!A246,'Customer Data'!E246)</f>
        <v>Lagos</v>
      </c>
      <c r="AK246" t="str">
        <f>VLOOKUP(K246,'Product Category'!A:B,2,FALSE)</f>
        <v>Furniture</v>
      </c>
      <c r="AL246">
        <f>VLOOKUP(Z246,Coupons!A:B,2,FALSE)</f>
        <v>0.15</v>
      </c>
      <c r="AM246" s="7">
        <f t="shared" si="82"/>
        <v>95.330999999999989</v>
      </c>
      <c r="AN246" s="7">
        <f t="shared" si="83"/>
        <v>222.43899999999996</v>
      </c>
      <c r="AO246" s="7">
        <f t="shared" si="84"/>
        <v>444.87799999999993</v>
      </c>
      <c r="AP246" s="7">
        <f t="shared" si="85"/>
        <v>540.20899999999995</v>
      </c>
      <c r="AQ246" s="7">
        <f t="shared" si="86"/>
        <v>95.331000000000017</v>
      </c>
      <c r="AR246" s="12">
        <f t="shared" si="87"/>
        <v>1.2142857142857144</v>
      </c>
    </row>
    <row r="247" spans="1:44" x14ac:dyDescent="0.35">
      <c r="A247" t="s">
        <v>259</v>
      </c>
      <c r="B247">
        <f t="shared" si="66"/>
        <v>200245</v>
      </c>
      <c r="C247" s="2">
        <v>45767</v>
      </c>
      <c r="D247" s="4">
        <v>45767</v>
      </c>
      <c r="E247">
        <f t="shared" si="67"/>
        <v>2025</v>
      </c>
      <c r="F247" s="4" t="str">
        <f t="shared" si="68"/>
        <v>April</v>
      </c>
      <c r="G247" s="4" t="str">
        <f t="shared" si="69"/>
        <v>Sunday</v>
      </c>
      <c r="H247" t="s">
        <v>1459</v>
      </c>
      <c r="I247">
        <f t="shared" si="70"/>
        <v>12667</v>
      </c>
      <c r="J247" t="s">
        <v>2408</v>
      </c>
      <c r="K247" t="str">
        <f t="shared" si="72"/>
        <v>Laptop</v>
      </c>
      <c r="L247">
        <v>1</v>
      </c>
      <c r="M247">
        <v>223.3</v>
      </c>
      <c r="N247" s="7">
        <f t="shared" si="71"/>
        <v>223.3</v>
      </c>
      <c r="O247" t="s">
        <v>2622</v>
      </c>
      <c r="P247" t="str">
        <f t="shared" si="73"/>
        <v>306</v>
      </c>
      <c r="Q247" t="str">
        <f t="shared" si="74"/>
        <v>Main St</v>
      </c>
      <c r="R247" t="s">
        <v>3066</v>
      </c>
      <c r="S247" t="str">
        <f t="shared" si="75"/>
        <v>Online</v>
      </c>
      <c r="T247" t="s">
        <v>3072</v>
      </c>
      <c r="U247" t="str">
        <f t="shared" si="76"/>
        <v>Returned</v>
      </c>
      <c r="V247" t="s">
        <v>3320</v>
      </c>
      <c r="W247" t="str">
        <f t="shared" si="77"/>
        <v>25390491</v>
      </c>
      <c r="X247">
        <v>1</v>
      </c>
      <c r="Z247" t="str">
        <f t="shared" si="78"/>
        <v>NO COUPON</v>
      </c>
      <c r="AA247" t="str">
        <f t="shared" si="79"/>
        <v>NO</v>
      </c>
      <c r="AB247" t="s">
        <v>4281</v>
      </c>
      <c r="AC247" t="str">
        <f t="shared" si="80"/>
        <v>Facebook</v>
      </c>
      <c r="AD247">
        <v>223.3</v>
      </c>
      <c r="AE247" s="7">
        <v>223.3</v>
      </c>
      <c r="AF247" s="7">
        <f t="shared" si="81"/>
        <v>223.3</v>
      </c>
      <c r="AG247" t="str">
        <f>_xlfn.XLOOKUP(H247, 'Customer Data'!A247,'Customer Data'!B247)</f>
        <v>Customer_247</v>
      </c>
      <c r="AH247" t="str">
        <f>_xlfn.XLOOKUP(H247,'Customer Data'!A247,'Customer Data'!C247)</f>
        <v>Female</v>
      </c>
      <c r="AI247">
        <f>_xlfn.XLOOKUP(H247,'Customer Data'!A247,'Customer Data'!D247)</f>
        <v>50</v>
      </c>
      <c r="AJ247" t="str">
        <f>_xlfn.XLOOKUP(H247,'Customer Data'!A247,'Customer Data'!E247)</f>
        <v>Abuja</v>
      </c>
      <c r="AK247" t="str">
        <f>VLOOKUP(K247,'Product Category'!A:B,2,FALSE)</f>
        <v>Electronics</v>
      </c>
      <c r="AL247">
        <f>VLOOKUP(Z247,Coupons!A:B,2,FALSE)</f>
        <v>0</v>
      </c>
      <c r="AM247" s="7">
        <f t="shared" si="82"/>
        <v>0</v>
      </c>
      <c r="AN247" s="7">
        <f t="shared" si="83"/>
        <v>156.31</v>
      </c>
      <c r="AO247" s="7">
        <f t="shared" si="84"/>
        <v>156.31</v>
      </c>
      <c r="AP247" s="7">
        <f t="shared" si="85"/>
        <v>223.3</v>
      </c>
      <c r="AQ247" s="7">
        <f t="shared" si="86"/>
        <v>66.990000000000009</v>
      </c>
      <c r="AR247" s="12">
        <f t="shared" si="87"/>
        <v>1.4285714285714286</v>
      </c>
    </row>
    <row r="248" spans="1:44" x14ac:dyDescent="0.35">
      <c r="A248" t="s">
        <v>260</v>
      </c>
      <c r="B248">
        <f t="shared" si="66"/>
        <v>200246</v>
      </c>
      <c r="C248" s="2">
        <v>45534</v>
      </c>
      <c r="D248" s="4">
        <v>45534</v>
      </c>
      <c r="E248">
        <f t="shared" si="67"/>
        <v>2024</v>
      </c>
      <c r="F248" s="4" t="str">
        <f t="shared" si="68"/>
        <v>August</v>
      </c>
      <c r="G248" s="4" t="str">
        <f t="shared" si="69"/>
        <v>Friday</v>
      </c>
      <c r="H248" t="s">
        <v>1460</v>
      </c>
      <c r="I248">
        <f t="shared" si="70"/>
        <v>55354</v>
      </c>
      <c r="J248" t="s">
        <v>2409</v>
      </c>
      <c r="K248" t="str">
        <f t="shared" si="72"/>
        <v>Desk</v>
      </c>
      <c r="L248">
        <v>2</v>
      </c>
      <c r="M248">
        <v>342.11</v>
      </c>
      <c r="N248" s="7">
        <f t="shared" si="71"/>
        <v>342.11</v>
      </c>
      <c r="O248" t="s">
        <v>2623</v>
      </c>
      <c r="P248" t="str">
        <f t="shared" si="73"/>
        <v>164</v>
      </c>
      <c r="Q248" t="str">
        <f t="shared" si="74"/>
        <v>Main St</v>
      </c>
      <c r="R248" t="s">
        <v>3068</v>
      </c>
      <c r="S248" t="str">
        <f t="shared" si="75"/>
        <v>Gift Card</v>
      </c>
      <c r="T248" t="s">
        <v>3070</v>
      </c>
      <c r="U248" t="str">
        <f t="shared" si="76"/>
        <v>Shipped</v>
      </c>
      <c r="V248" t="s">
        <v>3321</v>
      </c>
      <c r="W248" t="str">
        <f t="shared" si="77"/>
        <v>15439493</v>
      </c>
      <c r="X248">
        <v>2</v>
      </c>
      <c r="Y248" t="s">
        <v>4277</v>
      </c>
      <c r="Z248" t="str">
        <f t="shared" si="78"/>
        <v>WINTER15</v>
      </c>
      <c r="AA248" t="str">
        <f t="shared" si="79"/>
        <v>YES</v>
      </c>
      <c r="AB248" t="s">
        <v>4278</v>
      </c>
      <c r="AC248" t="str">
        <f t="shared" si="80"/>
        <v>Instagram</v>
      </c>
      <c r="AD248">
        <v>684.22</v>
      </c>
      <c r="AE248" s="7">
        <v>684.22</v>
      </c>
      <c r="AF248" s="7">
        <f t="shared" si="81"/>
        <v>684.22</v>
      </c>
      <c r="AG248" t="str">
        <f>_xlfn.XLOOKUP(H248, 'Customer Data'!A248,'Customer Data'!B248)</f>
        <v>Customer_248</v>
      </c>
      <c r="AH248" t="str">
        <f>_xlfn.XLOOKUP(H248,'Customer Data'!A248,'Customer Data'!C248)</f>
        <v>Female</v>
      </c>
      <c r="AI248">
        <f>_xlfn.XLOOKUP(H248,'Customer Data'!A248,'Customer Data'!D248)</f>
        <v>58</v>
      </c>
      <c r="AJ248" t="str">
        <f>_xlfn.XLOOKUP(H248,'Customer Data'!A248,'Customer Data'!E248)</f>
        <v>Kano</v>
      </c>
      <c r="AK248" t="str">
        <f>VLOOKUP(K248,'Product Category'!A:B,2,FALSE)</f>
        <v>Furniture</v>
      </c>
      <c r="AL248">
        <f>VLOOKUP(Z248,Coupons!A:B,2,FALSE)</f>
        <v>0.15</v>
      </c>
      <c r="AM248" s="7">
        <f t="shared" si="82"/>
        <v>102.633</v>
      </c>
      <c r="AN248" s="7">
        <f t="shared" si="83"/>
        <v>239.477</v>
      </c>
      <c r="AO248" s="7">
        <f t="shared" si="84"/>
        <v>478.95400000000001</v>
      </c>
      <c r="AP248" s="7">
        <f t="shared" si="85"/>
        <v>581.58699999999999</v>
      </c>
      <c r="AQ248" s="7">
        <f t="shared" si="86"/>
        <v>102.63299999999998</v>
      </c>
      <c r="AR248" s="12">
        <f t="shared" si="87"/>
        <v>1.2142857142857142</v>
      </c>
    </row>
    <row r="249" spans="1:44" x14ac:dyDescent="0.35">
      <c r="A249" t="s">
        <v>261</v>
      </c>
      <c r="B249">
        <f t="shared" si="66"/>
        <v>200247</v>
      </c>
      <c r="C249" s="2">
        <v>45127</v>
      </c>
      <c r="D249" s="4">
        <v>45127</v>
      </c>
      <c r="E249">
        <f t="shared" si="67"/>
        <v>2023</v>
      </c>
      <c r="F249" s="4" t="str">
        <f t="shared" si="68"/>
        <v>July</v>
      </c>
      <c r="G249" s="4" t="str">
        <f t="shared" si="69"/>
        <v>Thursday</v>
      </c>
      <c r="H249" t="s">
        <v>1461</v>
      </c>
      <c r="I249">
        <f t="shared" si="70"/>
        <v>14600</v>
      </c>
      <c r="J249" t="s">
        <v>2407</v>
      </c>
      <c r="K249" t="str">
        <f t="shared" si="72"/>
        <v>Printer</v>
      </c>
      <c r="L249">
        <v>2</v>
      </c>
      <c r="M249">
        <v>220.9</v>
      </c>
      <c r="N249" s="7">
        <f t="shared" si="71"/>
        <v>220.9</v>
      </c>
      <c r="O249" t="s">
        <v>2624</v>
      </c>
      <c r="P249" t="str">
        <f t="shared" si="73"/>
        <v>785</v>
      </c>
      <c r="Q249" t="str">
        <f t="shared" si="74"/>
        <v>Main St</v>
      </c>
      <c r="R249" t="s">
        <v>3068</v>
      </c>
      <c r="S249" t="str">
        <f t="shared" si="75"/>
        <v>Gift Card</v>
      </c>
      <c r="T249" t="s">
        <v>3070</v>
      </c>
      <c r="U249" t="str">
        <f t="shared" si="76"/>
        <v>Shipped</v>
      </c>
      <c r="V249" t="s">
        <v>3322</v>
      </c>
      <c r="W249" t="str">
        <f t="shared" si="77"/>
        <v>84984764</v>
      </c>
      <c r="X249">
        <v>4</v>
      </c>
      <c r="Z249" t="str">
        <f t="shared" si="78"/>
        <v>NO COUPON</v>
      </c>
      <c r="AA249" t="str">
        <f t="shared" si="79"/>
        <v>NO</v>
      </c>
      <c r="AB249" t="s">
        <v>4280</v>
      </c>
      <c r="AC249" t="str">
        <f t="shared" si="80"/>
        <v>Email</v>
      </c>
      <c r="AD249">
        <v>441.8</v>
      </c>
      <c r="AE249" s="7">
        <v>441.8</v>
      </c>
      <c r="AF249" s="7">
        <f t="shared" si="81"/>
        <v>441.8</v>
      </c>
      <c r="AG249" t="str">
        <f>_xlfn.XLOOKUP(H249, 'Customer Data'!A249,'Customer Data'!B249)</f>
        <v>Customer_249</v>
      </c>
      <c r="AH249" t="str">
        <f>_xlfn.XLOOKUP(H249,'Customer Data'!A249,'Customer Data'!C249)</f>
        <v>Female</v>
      </c>
      <c r="AI249">
        <f>_xlfn.XLOOKUP(H249,'Customer Data'!A249,'Customer Data'!D249)</f>
        <v>24</v>
      </c>
      <c r="AJ249" t="str">
        <f>_xlfn.XLOOKUP(H249,'Customer Data'!A249,'Customer Data'!E249)</f>
        <v>Enugu</v>
      </c>
      <c r="AK249" t="str">
        <f>VLOOKUP(K249,'Product Category'!A:B,2,FALSE)</f>
        <v>Electronics</v>
      </c>
      <c r="AL249">
        <f>VLOOKUP(Z249,Coupons!A:B,2,FALSE)</f>
        <v>0</v>
      </c>
      <c r="AM249" s="7">
        <f t="shared" si="82"/>
        <v>0</v>
      </c>
      <c r="AN249" s="7">
        <f t="shared" si="83"/>
        <v>154.63</v>
      </c>
      <c r="AO249" s="7">
        <f t="shared" si="84"/>
        <v>309.26</v>
      </c>
      <c r="AP249" s="7">
        <f t="shared" si="85"/>
        <v>441.8</v>
      </c>
      <c r="AQ249" s="7">
        <f t="shared" si="86"/>
        <v>132.54000000000002</v>
      </c>
      <c r="AR249" s="12">
        <f t="shared" si="87"/>
        <v>1.4285714285714286</v>
      </c>
    </row>
    <row r="250" spans="1:44" x14ac:dyDescent="0.35">
      <c r="A250" t="s">
        <v>262</v>
      </c>
      <c r="B250">
        <f t="shared" si="66"/>
        <v>200248</v>
      </c>
      <c r="C250" s="2">
        <v>45109</v>
      </c>
      <c r="D250" s="4">
        <v>45109</v>
      </c>
      <c r="E250">
        <f t="shared" si="67"/>
        <v>2023</v>
      </c>
      <c r="F250" s="4" t="str">
        <f t="shared" si="68"/>
        <v>July</v>
      </c>
      <c r="G250" s="4" t="str">
        <f t="shared" si="69"/>
        <v>Sunday</v>
      </c>
      <c r="H250" t="s">
        <v>1462</v>
      </c>
      <c r="I250">
        <f t="shared" si="70"/>
        <v>97187</v>
      </c>
      <c r="J250" t="s">
        <v>2408</v>
      </c>
      <c r="K250" t="str">
        <f t="shared" si="72"/>
        <v>Laptop</v>
      </c>
      <c r="L250">
        <v>1</v>
      </c>
      <c r="M250">
        <v>670.54</v>
      </c>
      <c r="N250" s="7">
        <f t="shared" si="71"/>
        <v>670.54</v>
      </c>
      <c r="O250" t="s">
        <v>2625</v>
      </c>
      <c r="P250" t="str">
        <f t="shared" si="73"/>
        <v>471</v>
      </c>
      <c r="Q250" t="str">
        <f t="shared" si="74"/>
        <v>Main St</v>
      </c>
      <c r="R250" t="s">
        <v>3069</v>
      </c>
      <c r="S250" t="str">
        <f t="shared" si="75"/>
        <v>Cash</v>
      </c>
      <c r="T250" t="s">
        <v>3070</v>
      </c>
      <c r="U250" t="str">
        <f t="shared" si="76"/>
        <v>Shipped</v>
      </c>
      <c r="V250" t="s">
        <v>3323</v>
      </c>
      <c r="W250" t="str">
        <f t="shared" si="77"/>
        <v>62283713</v>
      </c>
      <c r="X250">
        <v>6</v>
      </c>
      <c r="Y250" t="s">
        <v>4276</v>
      </c>
      <c r="Z250" t="str">
        <f t="shared" si="78"/>
        <v>FREESHIP</v>
      </c>
      <c r="AA250" t="str">
        <f t="shared" si="79"/>
        <v>YES</v>
      </c>
      <c r="AB250" t="s">
        <v>4279</v>
      </c>
      <c r="AC250" t="str">
        <f t="shared" si="80"/>
        <v>Referral</v>
      </c>
      <c r="AD250">
        <v>670.54</v>
      </c>
      <c r="AE250" s="7">
        <v>670.54</v>
      </c>
      <c r="AF250" s="7">
        <f t="shared" si="81"/>
        <v>670.54</v>
      </c>
      <c r="AG250" t="str">
        <f>_xlfn.XLOOKUP(H250, 'Customer Data'!A250,'Customer Data'!B250)</f>
        <v>Customer_250</v>
      </c>
      <c r="AH250" t="str">
        <f>_xlfn.XLOOKUP(H250,'Customer Data'!A250,'Customer Data'!C250)</f>
        <v>Male</v>
      </c>
      <c r="AI250">
        <f>_xlfn.XLOOKUP(H250,'Customer Data'!A250,'Customer Data'!D250)</f>
        <v>25</v>
      </c>
      <c r="AJ250" t="str">
        <f>_xlfn.XLOOKUP(H250,'Customer Data'!A250,'Customer Data'!E250)</f>
        <v>Kano</v>
      </c>
      <c r="AK250" t="str">
        <f>VLOOKUP(K250,'Product Category'!A:B,2,FALSE)</f>
        <v>Electronics</v>
      </c>
      <c r="AL250">
        <f>VLOOKUP(Z250,Coupons!A:B,2,FALSE)</f>
        <v>0</v>
      </c>
      <c r="AM250" s="7">
        <f t="shared" si="82"/>
        <v>0</v>
      </c>
      <c r="AN250" s="7">
        <f t="shared" si="83"/>
        <v>469.37799999999993</v>
      </c>
      <c r="AO250" s="7">
        <f t="shared" si="84"/>
        <v>469.37799999999993</v>
      </c>
      <c r="AP250" s="7">
        <f t="shared" si="85"/>
        <v>670.54</v>
      </c>
      <c r="AQ250" s="7">
        <f t="shared" si="86"/>
        <v>201.16200000000003</v>
      </c>
      <c r="AR250" s="12">
        <f t="shared" si="87"/>
        <v>1.4285714285714286</v>
      </c>
    </row>
    <row r="251" spans="1:44" x14ac:dyDescent="0.35">
      <c r="A251" t="s">
        <v>263</v>
      </c>
      <c r="B251">
        <f t="shared" si="66"/>
        <v>200249</v>
      </c>
      <c r="C251" s="2">
        <v>45329</v>
      </c>
      <c r="D251" s="4">
        <v>45329</v>
      </c>
      <c r="E251">
        <f t="shared" si="67"/>
        <v>2024</v>
      </c>
      <c r="F251" s="4" t="str">
        <f t="shared" si="68"/>
        <v>February</v>
      </c>
      <c r="G251" s="4" t="str">
        <f t="shared" si="69"/>
        <v>Wednesday</v>
      </c>
      <c r="H251" t="s">
        <v>1463</v>
      </c>
      <c r="I251">
        <f t="shared" si="70"/>
        <v>39106</v>
      </c>
      <c r="J251" t="s">
        <v>2407</v>
      </c>
      <c r="K251" t="str">
        <f t="shared" si="72"/>
        <v>Printer</v>
      </c>
      <c r="L251">
        <v>1</v>
      </c>
      <c r="M251">
        <v>546.19000000000005</v>
      </c>
      <c r="N251" s="7">
        <f t="shared" si="71"/>
        <v>546.19000000000005</v>
      </c>
      <c r="O251" t="s">
        <v>2626</v>
      </c>
      <c r="P251" t="str">
        <f t="shared" si="73"/>
        <v>245</v>
      </c>
      <c r="Q251" t="str">
        <f t="shared" si="74"/>
        <v>Main St</v>
      </c>
      <c r="R251" t="s">
        <v>3069</v>
      </c>
      <c r="S251" t="str">
        <f t="shared" si="75"/>
        <v>Cash</v>
      </c>
      <c r="T251" t="s">
        <v>3074</v>
      </c>
      <c r="U251" t="str">
        <f t="shared" si="76"/>
        <v>Pending</v>
      </c>
      <c r="V251" t="s">
        <v>3324</v>
      </c>
      <c r="W251" t="str">
        <f t="shared" si="77"/>
        <v>35464433</v>
      </c>
      <c r="X251">
        <v>5</v>
      </c>
      <c r="Y251" t="s">
        <v>4276</v>
      </c>
      <c r="Z251" t="str">
        <f t="shared" si="78"/>
        <v>FREESHIP</v>
      </c>
      <c r="AA251" t="str">
        <f t="shared" si="79"/>
        <v>YES</v>
      </c>
      <c r="AB251" t="s">
        <v>4279</v>
      </c>
      <c r="AC251" t="str">
        <f t="shared" si="80"/>
        <v>Referral</v>
      </c>
      <c r="AD251">
        <v>546.19000000000005</v>
      </c>
      <c r="AE251" s="7">
        <v>546.19000000000005</v>
      </c>
      <c r="AF251" s="7">
        <f t="shared" si="81"/>
        <v>546.19000000000005</v>
      </c>
      <c r="AG251" t="str">
        <f>_xlfn.XLOOKUP(H251, 'Customer Data'!A251,'Customer Data'!B251)</f>
        <v>Customer_251</v>
      </c>
      <c r="AH251" t="str">
        <f>_xlfn.XLOOKUP(H251,'Customer Data'!A251,'Customer Data'!C251)</f>
        <v>Female</v>
      </c>
      <c r="AI251">
        <f>_xlfn.XLOOKUP(H251,'Customer Data'!A251,'Customer Data'!D251)</f>
        <v>44</v>
      </c>
      <c r="AJ251" t="str">
        <f>_xlfn.XLOOKUP(H251,'Customer Data'!A251,'Customer Data'!E251)</f>
        <v>Enugu</v>
      </c>
      <c r="AK251" t="str">
        <f>VLOOKUP(K251,'Product Category'!A:B,2,FALSE)</f>
        <v>Electronics</v>
      </c>
      <c r="AL251">
        <f>VLOOKUP(Z251,Coupons!A:B,2,FALSE)</f>
        <v>0</v>
      </c>
      <c r="AM251" s="7">
        <f t="shared" si="82"/>
        <v>0</v>
      </c>
      <c r="AN251" s="7">
        <f t="shared" si="83"/>
        <v>382.33300000000003</v>
      </c>
      <c r="AO251" s="7">
        <f t="shared" si="84"/>
        <v>382.33300000000003</v>
      </c>
      <c r="AP251" s="7">
        <f t="shared" si="85"/>
        <v>546.19000000000005</v>
      </c>
      <c r="AQ251" s="7">
        <f t="shared" si="86"/>
        <v>163.85700000000003</v>
      </c>
      <c r="AR251" s="12">
        <f t="shared" si="87"/>
        <v>1.4285714285714286</v>
      </c>
    </row>
    <row r="252" spans="1:44" x14ac:dyDescent="0.35">
      <c r="A252" t="s">
        <v>264</v>
      </c>
      <c r="B252">
        <f t="shared" si="66"/>
        <v>200250</v>
      </c>
      <c r="C252" s="2">
        <v>45021</v>
      </c>
      <c r="D252" s="4">
        <v>45021</v>
      </c>
      <c r="E252">
        <f t="shared" si="67"/>
        <v>2023</v>
      </c>
      <c r="F252" s="4" t="str">
        <f t="shared" si="68"/>
        <v>April</v>
      </c>
      <c r="G252" s="4" t="str">
        <f t="shared" si="69"/>
        <v>Wednesday</v>
      </c>
      <c r="H252" t="s">
        <v>1464</v>
      </c>
      <c r="I252">
        <f t="shared" si="70"/>
        <v>93379</v>
      </c>
      <c r="J252" t="s">
        <v>2409</v>
      </c>
      <c r="K252" t="str">
        <f t="shared" si="72"/>
        <v>Desk</v>
      </c>
      <c r="L252">
        <v>3</v>
      </c>
      <c r="M252">
        <v>42.95</v>
      </c>
      <c r="N252" s="7">
        <f t="shared" si="71"/>
        <v>42.95</v>
      </c>
      <c r="O252" t="s">
        <v>2492</v>
      </c>
      <c r="P252" t="str">
        <f t="shared" si="73"/>
        <v>318</v>
      </c>
      <c r="Q252" t="str">
        <f t="shared" si="74"/>
        <v>Main St</v>
      </c>
      <c r="R252" t="s">
        <v>3068</v>
      </c>
      <c r="S252" t="str">
        <f t="shared" si="75"/>
        <v>Gift Card</v>
      </c>
      <c r="T252" t="s">
        <v>3072</v>
      </c>
      <c r="U252" t="str">
        <f t="shared" si="76"/>
        <v>Returned</v>
      </c>
      <c r="V252" t="s">
        <v>3325</v>
      </c>
      <c r="W252" t="str">
        <f t="shared" si="77"/>
        <v>67954150</v>
      </c>
      <c r="X252">
        <v>8</v>
      </c>
      <c r="Y252" t="s">
        <v>4275</v>
      </c>
      <c r="Z252" t="str">
        <f t="shared" si="78"/>
        <v>SAVE10</v>
      </c>
      <c r="AA252" t="str">
        <f t="shared" si="79"/>
        <v>YES</v>
      </c>
      <c r="AB252" t="s">
        <v>4280</v>
      </c>
      <c r="AC252" t="str">
        <f t="shared" si="80"/>
        <v>Email</v>
      </c>
      <c r="AD252">
        <v>128.85</v>
      </c>
      <c r="AE252" s="7">
        <v>128.85</v>
      </c>
      <c r="AF252" s="7">
        <f t="shared" si="81"/>
        <v>128.85000000000002</v>
      </c>
      <c r="AG252" t="str">
        <f>_xlfn.XLOOKUP(H252, 'Customer Data'!A252,'Customer Data'!B252)</f>
        <v>Customer_252</v>
      </c>
      <c r="AH252" t="str">
        <f>_xlfn.XLOOKUP(H252,'Customer Data'!A252,'Customer Data'!C252)</f>
        <v>Female</v>
      </c>
      <c r="AI252">
        <f>_xlfn.XLOOKUP(H252,'Customer Data'!A252,'Customer Data'!D252)</f>
        <v>32</v>
      </c>
      <c r="AJ252" t="str">
        <f>_xlfn.XLOOKUP(H252,'Customer Data'!A252,'Customer Data'!E252)</f>
        <v>Lagos</v>
      </c>
      <c r="AK252" t="str">
        <f>VLOOKUP(K252,'Product Category'!A:B,2,FALSE)</f>
        <v>Furniture</v>
      </c>
      <c r="AL252">
        <f>VLOOKUP(Z252,Coupons!A:B,2,FALSE)</f>
        <v>0.1</v>
      </c>
      <c r="AM252" s="7">
        <f t="shared" si="82"/>
        <v>12.885</v>
      </c>
      <c r="AN252" s="7">
        <f t="shared" si="83"/>
        <v>30.065000000000001</v>
      </c>
      <c r="AO252" s="7">
        <f t="shared" si="84"/>
        <v>90.195000000000007</v>
      </c>
      <c r="AP252" s="7">
        <f t="shared" si="85"/>
        <v>115.96500000000002</v>
      </c>
      <c r="AQ252" s="7">
        <f t="shared" si="86"/>
        <v>25.77000000000001</v>
      </c>
      <c r="AR252" s="12">
        <f t="shared" si="87"/>
        <v>1.2857142857142858</v>
      </c>
    </row>
    <row r="253" spans="1:44" x14ac:dyDescent="0.35">
      <c r="A253" t="s">
        <v>265</v>
      </c>
      <c r="B253">
        <f t="shared" si="66"/>
        <v>200251</v>
      </c>
      <c r="C253" s="2">
        <v>45792</v>
      </c>
      <c r="D253" s="4">
        <v>45792</v>
      </c>
      <c r="E253">
        <f t="shared" si="67"/>
        <v>2025</v>
      </c>
      <c r="F253" s="4" t="str">
        <f t="shared" si="68"/>
        <v>May</v>
      </c>
      <c r="G253" s="4" t="str">
        <f t="shared" si="69"/>
        <v>Thursday</v>
      </c>
      <c r="H253" t="s">
        <v>1465</v>
      </c>
      <c r="I253">
        <f t="shared" si="70"/>
        <v>93175</v>
      </c>
      <c r="J253" t="s">
        <v>2403</v>
      </c>
      <c r="K253" t="str">
        <f t="shared" si="72"/>
        <v>Monitor</v>
      </c>
      <c r="L253">
        <v>4</v>
      </c>
      <c r="M253">
        <v>14.69</v>
      </c>
      <c r="N253" s="7">
        <f t="shared" si="71"/>
        <v>14.69</v>
      </c>
      <c r="O253" t="s">
        <v>2627</v>
      </c>
      <c r="P253" t="str">
        <f t="shared" si="73"/>
        <v>814</v>
      </c>
      <c r="Q253" t="str">
        <f t="shared" si="74"/>
        <v>Main St</v>
      </c>
      <c r="R253" t="s">
        <v>3069</v>
      </c>
      <c r="S253" t="str">
        <f t="shared" si="75"/>
        <v>Cash</v>
      </c>
      <c r="T253" t="s">
        <v>3071</v>
      </c>
      <c r="U253" t="str">
        <f t="shared" si="76"/>
        <v>Cancelled</v>
      </c>
      <c r="V253" t="s">
        <v>3326</v>
      </c>
      <c r="W253" t="str">
        <f t="shared" si="77"/>
        <v>32995144</v>
      </c>
      <c r="X253">
        <v>9</v>
      </c>
      <c r="Z253" t="str">
        <f t="shared" si="78"/>
        <v>NO COUPON</v>
      </c>
      <c r="AA253" t="str">
        <f t="shared" si="79"/>
        <v>NO</v>
      </c>
      <c r="AB253" t="s">
        <v>4280</v>
      </c>
      <c r="AC253" t="str">
        <f t="shared" si="80"/>
        <v>Email</v>
      </c>
      <c r="AD253">
        <v>58.76</v>
      </c>
      <c r="AE253" s="7">
        <v>58.76</v>
      </c>
      <c r="AF253" s="7">
        <f t="shared" si="81"/>
        <v>58.76</v>
      </c>
      <c r="AG253" t="str">
        <f>_xlfn.XLOOKUP(H253, 'Customer Data'!A253,'Customer Data'!B253)</f>
        <v>Customer_253</v>
      </c>
      <c r="AH253" t="str">
        <f>_xlfn.XLOOKUP(H253,'Customer Data'!A253,'Customer Data'!C253)</f>
        <v>Male</v>
      </c>
      <c r="AI253">
        <f>_xlfn.XLOOKUP(H253,'Customer Data'!A253,'Customer Data'!D253)</f>
        <v>48</v>
      </c>
      <c r="AJ253" t="str">
        <f>_xlfn.XLOOKUP(H253,'Customer Data'!A253,'Customer Data'!E253)</f>
        <v>Abuja</v>
      </c>
      <c r="AK253" t="str">
        <f>VLOOKUP(K253,'Product Category'!A:B,2,FALSE)</f>
        <v>Electronics</v>
      </c>
      <c r="AL253">
        <f>VLOOKUP(Z253,Coupons!A:B,2,FALSE)</f>
        <v>0</v>
      </c>
      <c r="AM253" s="7">
        <f t="shared" si="82"/>
        <v>0</v>
      </c>
      <c r="AN253" s="7">
        <f t="shared" si="83"/>
        <v>10.282999999999999</v>
      </c>
      <c r="AO253" s="7">
        <f t="shared" si="84"/>
        <v>41.131999999999998</v>
      </c>
      <c r="AP253" s="7">
        <f t="shared" si="85"/>
        <v>58.76</v>
      </c>
      <c r="AQ253" s="7">
        <f t="shared" si="86"/>
        <v>17.628</v>
      </c>
      <c r="AR253" s="12">
        <f t="shared" si="87"/>
        <v>1.4285714285714286</v>
      </c>
    </row>
    <row r="254" spans="1:44" x14ac:dyDescent="0.35">
      <c r="A254" t="s">
        <v>266</v>
      </c>
      <c r="B254">
        <f t="shared" si="66"/>
        <v>200252</v>
      </c>
      <c r="C254" s="2">
        <v>45555</v>
      </c>
      <c r="D254" s="4">
        <v>45555</v>
      </c>
      <c r="E254">
        <f t="shared" si="67"/>
        <v>2024</v>
      </c>
      <c r="F254" s="4" t="str">
        <f t="shared" si="68"/>
        <v>September</v>
      </c>
      <c r="G254" s="4" t="str">
        <f t="shared" si="69"/>
        <v>Friday</v>
      </c>
      <c r="H254" t="s">
        <v>1466</v>
      </c>
      <c r="I254">
        <f t="shared" si="70"/>
        <v>19648</v>
      </c>
      <c r="J254" t="s">
        <v>2404</v>
      </c>
      <c r="K254" t="str">
        <f t="shared" si="72"/>
        <v>Phone</v>
      </c>
      <c r="L254">
        <v>4</v>
      </c>
      <c r="M254">
        <v>668.36</v>
      </c>
      <c r="N254" s="7">
        <f t="shared" si="71"/>
        <v>668.36</v>
      </c>
      <c r="O254" t="s">
        <v>2628</v>
      </c>
      <c r="P254" t="str">
        <f t="shared" si="73"/>
        <v>821</v>
      </c>
      <c r="Q254" t="str">
        <f t="shared" si="74"/>
        <v>Main St</v>
      </c>
      <c r="R254" t="s">
        <v>3068</v>
      </c>
      <c r="S254" t="str">
        <f t="shared" si="75"/>
        <v>Gift Card</v>
      </c>
      <c r="T254" t="s">
        <v>3071</v>
      </c>
      <c r="U254" t="str">
        <f t="shared" si="76"/>
        <v>Cancelled</v>
      </c>
      <c r="V254" t="s">
        <v>3327</v>
      </c>
      <c r="W254" t="str">
        <f t="shared" si="77"/>
        <v>51297879</v>
      </c>
      <c r="X254">
        <v>5</v>
      </c>
      <c r="Y254" t="s">
        <v>4276</v>
      </c>
      <c r="Z254" t="str">
        <f t="shared" si="78"/>
        <v>FREESHIP</v>
      </c>
      <c r="AA254" t="str">
        <f t="shared" si="79"/>
        <v>YES</v>
      </c>
      <c r="AB254" t="s">
        <v>4281</v>
      </c>
      <c r="AC254" t="str">
        <f t="shared" si="80"/>
        <v>Facebook</v>
      </c>
      <c r="AD254">
        <v>2673.44</v>
      </c>
      <c r="AE254" s="7">
        <v>2673.44</v>
      </c>
      <c r="AF254" s="7">
        <f t="shared" si="81"/>
        <v>2673.44</v>
      </c>
      <c r="AG254" t="str">
        <f>_xlfn.XLOOKUP(H254, 'Customer Data'!A254,'Customer Data'!B254)</f>
        <v>Customer_254</v>
      </c>
      <c r="AH254" t="str">
        <f>_xlfn.XLOOKUP(H254,'Customer Data'!A254,'Customer Data'!C254)</f>
        <v>Male</v>
      </c>
      <c r="AI254">
        <f>_xlfn.XLOOKUP(H254,'Customer Data'!A254,'Customer Data'!D254)</f>
        <v>29</v>
      </c>
      <c r="AJ254" t="str">
        <f>_xlfn.XLOOKUP(H254,'Customer Data'!A254,'Customer Data'!E254)</f>
        <v>Port-Harcourt</v>
      </c>
      <c r="AK254" t="str">
        <f>VLOOKUP(K254,'Product Category'!A:B,2,FALSE)</f>
        <v>Electronics</v>
      </c>
      <c r="AL254">
        <f>VLOOKUP(Z254,Coupons!A:B,2,FALSE)</f>
        <v>0</v>
      </c>
      <c r="AM254" s="7">
        <f t="shared" si="82"/>
        <v>0</v>
      </c>
      <c r="AN254" s="7">
        <f t="shared" si="83"/>
        <v>467.85199999999998</v>
      </c>
      <c r="AO254" s="7">
        <f t="shared" si="84"/>
        <v>1871.4079999999999</v>
      </c>
      <c r="AP254" s="7">
        <f t="shared" si="85"/>
        <v>2673.44</v>
      </c>
      <c r="AQ254" s="7">
        <f t="shared" si="86"/>
        <v>802.03200000000015</v>
      </c>
      <c r="AR254" s="12">
        <f t="shared" si="87"/>
        <v>1.4285714285714286</v>
      </c>
    </row>
    <row r="255" spans="1:44" x14ac:dyDescent="0.35">
      <c r="A255" t="s">
        <v>267</v>
      </c>
      <c r="B255">
        <f t="shared" si="66"/>
        <v>200253</v>
      </c>
      <c r="C255" s="2">
        <v>45374</v>
      </c>
      <c r="D255" s="4">
        <v>45374</v>
      </c>
      <c r="E255">
        <f t="shared" si="67"/>
        <v>2024</v>
      </c>
      <c r="F255" s="4" t="str">
        <f t="shared" si="68"/>
        <v>March</v>
      </c>
      <c r="G255" s="4" t="str">
        <f t="shared" si="69"/>
        <v>Saturday</v>
      </c>
      <c r="H255" t="s">
        <v>1467</v>
      </c>
      <c r="I255">
        <f t="shared" si="70"/>
        <v>14891</v>
      </c>
      <c r="J255" t="s">
        <v>2406</v>
      </c>
      <c r="K255" t="str">
        <f t="shared" si="72"/>
        <v>Chair</v>
      </c>
      <c r="L255">
        <v>4</v>
      </c>
      <c r="M255">
        <v>413.74</v>
      </c>
      <c r="N255" s="7">
        <f t="shared" si="71"/>
        <v>413.74</v>
      </c>
      <c r="O255" t="s">
        <v>2503</v>
      </c>
      <c r="P255" t="str">
        <f t="shared" si="73"/>
        <v>743</v>
      </c>
      <c r="Q255" t="str">
        <f t="shared" si="74"/>
        <v>Main St</v>
      </c>
      <c r="R255" t="s">
        <v>3068</v>
      </c>
      <c r="S255" t="str">
        <f t="shared" si="75"/>
        <v>Gift Card</v>
      </c>
      <c r="T255" t="s">
        <v>3072</v>
      </c>
      <c r="U255" t="str">
        <f t="shared" si="76"/>
        <v>Returned</v>
      </c>
      <c r="V255" t="s">
        <v>3328</v>
      </c>
      <c r="W255" t="str">
        <f t="shared" si="77"/>
        <v>79471534</v>
      </c>
      <c r="X255">
        <v>7</v>
      </c>
      <c r="Y255" t="s">
        <v>4276</v>
      </c>
      <c r="Z255" t="str">
        <f t="shared" si="78"/>
        <v>FREESHIP</v>
      </c>
      <c r="AA255" t="str">
        <f t="shared" si="79"/>
        <v>YES</v>
      </c>
      <c r="AB255" t="s">
        <v>4278</v>
      </c>
      <c r="AC255" t="str">
        <f t="shared" si="80"/>
        <v>Instagram</v>
      </c>
      <c r="AD255">
        <v>1654.96</v>
      </c>
      <c r="AE255" s="7">
        <v>1654.96</v>
      </c>
      <c r="AF255" s="7">
        <f t="shared" si="81"/>
        <v>1654.96</v>
      </c>
      <c r="AG255" t="str">
        <f>_xlfn.XLOOKUP(H255, 'Customer Data'!A255,'Customer Data'!B255)</f>
        <v>Customer_255</v>
      </c>
      <c r="AH255" t="str">
        <f>_xlfn.XLOOKUP(H255,'Customer Data'!A255,'Customer Data'!C255)</f>
        <v>Male</v>
      </c>
      <c r="AI255">
        <f>_xlfn.XLOOKUP(H255,'Customer Data'!A255,'Customer Data'!D255)</f>
        <v>26</v>
      </c>
      <c r="AJ255" t="str">
        <f>_xlfn.XLOOKUP(H255,'Customer Data'!A255,'Customer Data'!E255)</f>
        <v>Owerri</v>
      </c>
      <c r="AK255" t="str">
        <f>VLOOKUP(K255,'Product Category'!A:B,2,FALSE)</f>
        <v>Furniture</v>
      </c>
      <c r="AL255">
        <f>VLOOKUP(Z255,Coupons!A:B,2,FALSE)</f>
        <v>0</v>
      </c>
      <c r="AM255" s="7">
        <f t="shared" si="82"/>
        <v>0</v>
      </c>
      <c r="AN255" s="7">
        <f t="shared" si="83"/>
        <v>289.61799999999999</v>
      </c>
      <c r="AO255" s="7">
        <f t="shared" si="84"/>
        <v>1158.472</v>
      </c>
      <c r="AP255" s="7">
        <f t="shared" si="85"/>
        <v>1654.96</v>
      </c>
      <c r="AQ255" s="7">
        <f t="shared" si="86"/>
        <v>496.48800000000006</v>
      </c>
      <c r="AR255" s="12">
        <f t="shared" si="87"/>
        <v>1.4285714285714286</v>
      </c>
    </row>
    <row r="256" spans="1:44" x14ac:dyDescent="0.35">
      <c r="A256" t="s">
        <v>268</v>
      </c>
      <c r="B256">
        <f t="shared" si="66"/>
        <v>200254</v>
      </c>
      <c r="C256" s="2">
        <v>45286</v>
      </c>
      <c r="D256" s="4">
        <v>45286</v>
      </c>
      <c r="E256">
        <f t="shared" si="67"/>
        <v>2023</v>
      </c>
      <c r="F256" s="4" t="str">
        <f t="shared" si="68"/>
        <v>December</v>
      </c>
      <c r="G256" s="4" t="str">
        <f t="shared" si="69"/>
        <v>Tuesday</v>
      </c>
      <c r="H256" t="s">
        <v>1468</v>
      </c>
      <c r="I256">
        <f t="shared" si="70"/>
        <v>10866</v>
      </c>
      <c r="J256" t="s">
        <v>2403</v>
      </c>
      <c r="K256" t="str">
        <f t="shared" si="72"/>
        <v>Monitor</v>
      </c>
      <c r="L256">
        <v>3</v>
      </c>
      <c r="M256">
        <v>263.19</v>
      </c>
      <c r="N256" s="7">
        <f t="shared" si="71"/>
        <v>263.19</v>
      </c>
      <c r="O256" t="s">
        <v>2615</v>
      </c>
      <c r="P256" t="str">
        <f t="shared" si="73"/>
        <v>770</v>
      </c>
      <c r="Q256" t="str">
        <f t="shared" si="74"/>
        <v>Main St</v>
      </c>
      <c r="R256" t="s">
        <v>3066</v>
      </c>
      <c r="S256" t="str">
        <f t="shared" si="75"/>
        <v>Online</v>
      </c>
      <c r="T256" t="s">
        <v>3073</v>
      </c>
      <c r="U256" t="str">
        <f t="shared" si="76"/>
        <v>Delivered</v>
      </c>
      <c r="V256" t="s">
        <v>3329</v>
      </c>
      <c r="W256" t="str">
        <f t="shared" si="77"/>
        <v>34809583</v>
      </c>
      <c r="X256">
        <v>5</v>
      </c>
      <c r="Z256" t="str">
        <f t="shared" si="78"/>
        <v>NO COUPON</v>
      </c>
      <c r="AA256" t="str">
        <f t="shared" si="79"/>
        <v>NO</v>
      </c>
      <c r="AB256" t="s">
        <v>4278</v>
      </c>
      <c r="AC256" t="str">
        <f t="shared" si="80"/>
        <v>Instagram</v>
      </c>
      <c r="AD256">
        <v>789.56999999999994</v>
      </c>
      <c r="AE256" s="7">
        <v>789.56999999999994</v>
      </c>
      <c r="AF256" s="7">
        <f t="shared" si="81"/>
        <v>789.56999999999994</v>
      </c>
      <c r="AG256" t="str">
        <f>_xlfn.XLOOKUP(H256, 'Customer Data'!A256,'Customer Data'!B256)</f>
        <v>Customer_256</v>
      </c>
      <c r="AH256" t="str">
        <f>_xlfn.XLOOKUP(H256,'Customer Data'!A256,'Customer Data'!C256)</f>
        <v>Male</v>
      </c>
      <c r="AI256">
        <f>_xlfn.XLOOKUP(H256,'Customer Data'!A256,'Customer Data'!D256)</f>
        <v>28</v>
      </c>
      <c r="AJ256" t="str">
        <f>_xlfn.XLOOKUP(H256,'Customer Data'!A256,'Customer Data'!E256)</f>
        <v>Owerri</v>
      </c>
      <c r="AK256" t="str">
        <f>VLOOKUP(K256,'Product Category'!A:B,2,FALSE)</f>
        <v>Electronics</v>
      </c>
      <c r="AL256">
        <f>VLOOKUP(Z256,Coupons!A:B,2,FALSE)</f>
        <v>0</v>
      </c>
      <c r="AM256" s="7">
        <f t="shared" si="82"/>
        <v>0</v>
      </c>
      <c r="AN256" s="7">
        <f t="shared" si="83"/>
        <v>184.23299999999998</v>
      </c>
      <c r="AO256" s="7">
        <f t="shared" si="84"/>
        <v>552.69899999999996</v>
      </c>
      <c r="AP256" s="7">
        <f t="shared" si="85"/>
        <v>789.56999999999994</v>
      </c>
      <c r="AQ256" s="7">
        <f t="shared" si="86"/>
        <v>236.87099999999998</v>
      </c>
      <c r="AR256" s="12">
        <f t="shared" si="87"/>
        <v>1.4285714285714286</v>
      </c>
    </row>
    <row r="257" spans="1:44" x14ac:dyDescent="0.35">
      <c r="A257" t="s">
        <v>269</v>
      </c>
      <c r="B257">
        <f t="shared" si="66"/>
        <v>200255</v>
      </c>
      <c r="C257" s="2">
        <v>45425</v>
      </c>
      <c r="D257" s="4">
        <v>45425</v>
      </c>
      <c r="E257">
        <f t="shared" si="67"/>
        <v>2024</v>
      </c>
      <c r="F257" s="4" t="str">
        <f t="shared" si="68"/>
        <v>May</v>
      </c>
      <c r="G257" s="4" t="str">
        <f t="shared" si="69"/>
        <v>Monday</v>
      </c>
      <c r="H257" t="s">
        <v>1469</v>
      </c>
      <c r="I257">
        <f t="shared" si="70"/>
        <v>47283</v>
      </c>
      <c r="J257" t="s">
        <v>2403</v>
      </c>
      <c r="K257" t="str">
        <f t="shared" si="72"/>
        <v>Monitor</v>
      </c>
      <c r="L257">
        <v>1</v>
      </c>
      <c r="M257">
        <v>263.95999999999998</v>
      </c>
      <c r="N257" s="7">
        <f t="shared" si="71"/>
        <v>263.95999999999998</v>
      </c>
      <c r="O257" t="s">
        <v>2565</v>
      </c>
      <c r="P257" t="str">
        <f t="shared" si="73"/>
        <v>806</v>
      </c>
      <c r="Q257" t="str">
        <f t="shared" si="74"/>
        <v>Main St</v>
      </c>
      <c r="R257" t="s">
        <v>3068</v>
      </c>
      <c r="S257" t="str">
        <f t="shared" si="75"/>
        <v>Gift Card</v>
      </c>
      <c r="T257" t="s">
        <v>3072</v>
      </c>
      <c r="U257" t="str">
        <f t="shared" si="76"/>
        <v>Returned</v>
      </c>
      <c r="V257" t="s">
        <v>3330</v>
      </c>
      <c r="W257" t="str">
        <f t="shared" si="77"/>
        <v>56235117</v>
      </c>
      <c r="X257">
        <v>2</v>
      </c>
      <c r="Y257" t="s">
        <v>4275</v>
      </c>
      <c r="Z257" t="str">
        <f t="shared" si="78"/>
        <v>SAVE10</v>
      </c>
      <c r="AA257" t="str">
        <f t="shared" si="79"/>
        <v>YES</v>
      </c>
      <c r="AB257" t="s">
        <v>4282</v>
      </c>
      <c r="AC257" t="str">
        <f t="shared" si="80"/>
        <v>Google</v>
      </c>
      <c r="AD257">
        <v>263.95999999999998</v>
      </c>
      <c r="AE257" s="7">
        <v>263.95999999999998</v>
      </c>
      <c r="AF257" s="7">
        <f t="shared" si="81"/>
        <v>263.95999999999998</v>
      </c>
      <c r="AG257" t="str">
        <f>_xlfn.XLOOKUP(H257, 'Customer Data'!A257,'Customer Data'!B257)</f>
        <v>Customer_257</v>
      </c>
      <c r="AH257" t="str">
        <f>_xlfn.XLOOKUP(H257,'Customer Data'!A257,'Customer Data'!C257)</f>
        <v>Female</v>
      </c>
      <c r="AI257">
        <f>_xlfn.XLOOKUP(H257,'Customer Data'!A257,'Customer Data'!D257)</f>
        <v>59</v>
      </c>
      <c r="AJ257" t="str">
        <f>_xlfn.XLOOKUP(H257,'Customer Data'!A257,'Customer Data'!E257)</f>
        <v>Kano</v>
      </c>
      <c r="AK257" t="str">
        <f>VLOOKUP(K257,'Product Category'!A:B,2,FALSE)</f>
        <v>Electronics</v>
      </c>
      <c r="AL257">
        <f>VLOOKUP(Z257,Coupons!A:B,2,FALSE)</f>
        <v>0.1</v>
      </c>
      <c r="AM257" s="7">
        <f t="shared" si="82"/>
        <v>26.396000000000001</v>
      </c>
      <c r="AN257" s="7">
        <f t="shared" si="83"/>
        <v>184.77199999999996</v>
      </c>
      <c r="AO257" s="7">
        <f t="shared" si="84"/>
        <v>184.77199999999996</v>
      </c>
      <c r="AP257" s="7">
        <f t="shared" si="85"/>
        <v>237.56399999999996</v>
      </c>
      <c r="AQ257" s="7">
        <f t="shared" si="86"/>
        <v>52.792000000000002</v>
      </c>
      <c r="AR257" s="12">
        <f t="shared" si="87"/>
        <v>1.2857142857142858</v>
      </c>
    </row>
    <row r="258" spans="1:44" x14ac:dyDescent="0.35">
      <c r="A258" t="s">
        <v>270</v>
      </c>
      <c r="B258">
        <f t="shared" ref="B258:B321" si="88">(RIGHT(A258, LEN(A258)-3))*1</f>
        <v>200256</v>
      </c>
      <c r="C258" s="2">
        <v>45838</v>
      </c>
      <c r="D258" s="4">
        <v>45838</v>
      </c>
      <c r="E258">
        <f t="shared" ref="E258:E321" si="89">(TEXT(D258, "yyyy"))*1</f>
        <v>2025</v>
      </c>
      <c r="F258" s="4" t="str">
        <f t="shared" ref="F258:F321" si="90">TEXT(D258, "mmmm")</f>
        <v>June</v>
      </c>
      <c r="G258" s="4" t="str">
        <f t="shared" ref="G258:G321" si="91">TEXT(D258, "dddd")</f>
        <v>Monday</v>
      </c>
      <c r="H258" t="s">
        <v>1470</v>
      </c>
      <c r="I258">
        <f t="shared" ref="I258:I321" si="92">(RIGHT(H258, LEN(H258)-1))*1</f>
        <v>94323</v>
      </c>
      <c r="J258" t="s">
        <v>2406</v>
      </c>
      <c r="K258" t="str">
        <f t="shared" si="72"/>
        <v>Chair</v>
      </c>
      <c r="L258">
        <v>5</v>
      </c>
      <c r="M258">
        <v>75.81</v>
      </c>
      <c r="N258" s="7">
        <f t="shared" ref="N258:N321" si="93">(TRIM(PROPER(M258)))*1</f>
        <v>75.81</v>
      </c>
      <c r="O258" t="s">
        <v>2629</v>
      </c>
      <c r="P258" t="str">
        <f t="shared" si="73"/>
        <v>463</v>
      </c>
      <c r="Q258" t="str">
        <f t="shared" si="74"/>
        <v>Main St</v>
      </c>
      <c r="R258" t="s">
        <v>3068</v>
      </c>
      <c r="S258" t="str">
        <f t="shared" si="75"/>
        <v>Gift Card</v>
      </c>
      <c r="T258" t="s">
        <v>3072</v>
      </c>
      <c r="U258" t="str">
        <f t="shared" si="76"/>
        <v>Returned</v>
      </c>
      <c r="V258" t="s">
        <v>3331</v>
      </c>
      <c r="W258" t="str">
        <f t="shared" si="77"/>
        <v>22663277</v>
      </c>
      <c r="X258">
        <v>10</v>
      </c>
      <c r="Y258" t="s">
        <v>4277</v>
      </c>
      <c r="Z258" t="str">
        <f t="shared" si="78"/>
        <v>WINTER15</v>
      </c>
      <c r="AA258" t="str">
        <f t="shared" si="79"/>
        <v>YES</v>
      </c>
      <c r="AB258" t="s">
        <v>4278</v>
      </c>
      <c r="AC258" t="str">
        <f t="shared" si="80"/>
        <v>Instagram</v>
      </c>
      <c r="AD258">
        <v>379.05</v>
      </c>
      <c r="AE258" s="7">
        <v>379.05</v>
      </c>
      <c r="AF258" s="7">
        <f t="shared" si="81"/>
        <v>379.05</v>
      </c>
      <c r="AG258" t="str">
        <f>_xlfn.XLOOKUP(H258, 'Customer Data'!A258,'Customer Data'!B258)</f>
        <v>Customer_258</v>
      </c>
      <c r="AH258" t="str">
        <f>_xlfn.XLOOKUP(H258,'Customer Data'!A258,'Customer Data'!C258)</f>
        <v>Female</v>
      </c>
      <c r="AI258">
        <f>_xlfn.XLOOKUP(H258,'Customer Data'!A258,'Customer Data'!D258)</f>
        <v>21</v>
      </c>
      <c r="AJ258" t="str">
        <f>_xlfn.XLOOKUP(H258,'Customer Data'!A258,'Customer Data'!E258)</f>
        <v>Abuja</v>
      </c>
      <c r="AK258" t="str">
        <f>VLOOKUP(K258,'Product Category'!A:B,2,FALSE)</f>
        <v>Furniture</v>
      </c>
      <c r="AL258">
        <f>VLOOKUP(Z258,Coupons!A:B,2,FALSE)</f>
        <v>0.15</v>
      </c>
      <c r="AM258" s="7">
        <f t="shared" si="82"/>
        <v>56.857500000000002</v>
      </c>
      <c r="AN258" s="7">
        <f t="shared" si="83"/>
        <v>53.067</v>
      </c>
      <c r="AO258" s="7">
        <f t="shared" si="84"/>
        <v>265.33499999999998</v>
      </c>
      <c r="AP258" s="7">
        <f t="shared" si="85"/>
        <v>322.1925</v>
      </c>
      <c r="AQ258" s="7">
        <f t="shared" si="86"/>
        <v>56.857500000000016</v>
      </c>
      <c r="AR258" s="12">
        <f t="shared" si="87"/>
        <v>1.2142857142857144</v>
      </c>
    </row>
    <row r="259" spans="1:44" x14ac:dyDescent="0.35">
      <c r="A259" t="s">
        <v>271</v>
      </c>
      <c r="B259">
        <f t="shared" si="88"/>
        <v>200257</v>
      </c>
      <c r="C259" s="2">
        <v>45405</v>
      </c>
      <c r="D259" s="4">
        <v>45405</v>
      </c>
      <c r="E259">
        <f t="shared" si="89"/>
        <v>2024</v>
      </c>
      <c r="F259" s="4" t="str">
        <f t="shared" si="90"/>
        <v>April</v>
      </c>
      <c r="G259" s="4" t="str">
        <f t="shared" si="91"/>
        <v>Tuesday</v>
      </c>
      <c r="H259" t="s">
        <v>1471</v>
      </c>
      <c r="I259">
        <f t="shared" si="92"/>
        <v>89732</v>
      </c>
      <c r="J259" t="s">
        <v>2404</v>
      </c>
      <c r="K259" t="str">
        <f t="shared" ref="K259:K322" si="94">TRIM(PROPER(J259))</f>
        <v>Phone</v>
      </c>
      <c r="L259">
        <v>1</v>
      </c>
      <c r="M259">
        <v>406.22</v>
      </c>
      <c r="N259" s="7">
        <f t="shared" si="93"/>
        <v>406.22</v>
      </c>
      <c r="O259" t="s">
        <v>2630</v>
      </c>
      <c r="P259" t="str">
        <f t="shared" ref="P259:P322" si="95">LEFT(O259, FIND(" ", O259)-1)</f>
        <v>712</v>
      </c>
      <c r="Q259" t="str">
        <f t="shared" ref="Q259:Q322" si="96">RIGHT(O259, LEN(O259) - FIND(" ", O259))</f>
        <v>Main St</v>
      </c>
      <c r="R259" t="s">
        <v>3067</v>
      </c>
      <c r="S259" t="str">
        <f t="shared" ref="S259:S322" si="97">TRIM(PROPER(R259))</f>
        <v>Credit Card</v>
      </c>
      <c r="T259" t="s">
        <v>3071</v>
      </c>
      <c r="U259" t="str">
        <f t="shared" ref="U259:U322" si="98">TRIM(PROPER(T259))</f>
        <v>Cancelled</v>
      </c>
      <c r="V259" t="s">
        <v>3332</v>
      </c>
      <c r="W259" t="str">
        <f t="shared" ref="W259:W322" si="99">RIGHT(V259, LEN(V259)-3)</f>
        <v>41059233</v>
      </c>
      <c r="X259">
        <v>5</v>
      </c>
      <c r="Y259" t="s">
        <v>4275</v>
      </c>
      <c r="Z259" t="str">
        <f t="shared" ref="Z259:Z322" si="100">TRIM(UPPER(IF(Y259="", "NO COUPON", Y259)))</f>
        <v>SAVE10</v>
      </c>
      <c r="AA259" t="str">
        <f t="shared" ref="AA259:AA322" si="101">IF(Z259="NO COUPON","NO","YES")</f>
        <v>YES</v>
      </c>
      <c r="AB259" t="s">
        <v>4279</v>
      </c>
      <c r="AC259" t="str">
        <f t="shared" ref="AC259:AC322" si="102">TRIM(PROPER(AB259))</f>
        <v>Referral</v>
      </c>
      <c r="AD259">
        <v>406.22</v>
      </c>
      <c r="AE259" s="7">
        <v>406.22</v>
      </c>
      <c r="AF259" s="7">
        <f t="shared" ref="AF259:AF322" si="103">N259*L259</f>
        <v>406.22</v>
      </c>
      <c r="AG259" t="str">
        <f>_xlfn.XLOOKUP(H259, 'Customer Data'!A259,'Customer Data'!B259)</f>
        <v>Customer_259</v>
      </c>
      <c r="AH259" t="str">
        <f>_xlfn.XLOOKUP(H259,'Customer Data'!A259,'Customer Data'!C259)</f>
        <v>Male</v>
      </c>
      <c r="AI259">
        <f>_xlfn.XLOOKUP(H259,'Customer Data'!A259,'Customer Data'!D259)</f>
        <v>56</v>
      </c>
      <c r="AJ259" t="str">
        <f>_xlfn.XLOOKUP(H259,'Customer Data'!A259,'Customer Data'!E259)</f>
        <v>Abuja</v>
      </c>
      <c r="AK259" t="str">
        <f>VLOOKUP(K259,'Product Category'!A:B,2,FALSE)</f>
        <v>Electronics</v>
      </c>
      <c r="AL259">
        <f>VLOOKUP(Z259,Coupons!A:B,2,FALSE)</f>
        <v>0.1</v>
      </c>
      <c r="AM259" s="7">
        <f t="shared" ref="AM259:AM322" si="104">AE259*AL259</f>
        <v>40.622000000000007</v>
      </c>
      <c r="AN259" s="7">
        <f t="shared" ref="AN259:AN322" si="105">N259*0.7</f>
        <v>284.35399999999998</v>
      </c>
      <c r="AO259" s="7">
        <f t="shared" ref="AO259:AO322" si="106">AN259*L259</f>
        <v>284.35399999999998</v>
      </c>
      <c r="AP259" s="7">
        <f t="shared" ref="AP259:AP322" si="107">AF259-AM259</f>
        <v>365.59800000000001</v>
      </c>
      <c r="AQ259" s="7">
        <f t="shared" ref="AQ259:AQ322" si="108">AP259-AO259</f>
        <v>81.244000000000028</v>
      </c>
      <c r="AR259" s="12">
        <f t="shared" ref="AR259:AR322" si="109">AP259/AO259</f>
        <v>1.2857142857142858</v>
      </c>
    </row>
    <row r="260" spans="1:44" x14ac:dyDescent="0.35">
      <c r="A260" t="s">
        <v>272</v>
      </c>
      <c r="B260">
        <f t="shared" si="88"/>
        <v>200258</v>
      </c>
      <c r="C260" s="2">
        <v>45348</v>
      </c>
      <c r="D260" s="4">
        <v>45348</v>
      </c>
      <c r="E260">
        <f t="shared" si="89"/>
        <v>2024</v>
      </c>
      <c r="F260" s="4" t="str">
        <f t="shared" si="90"/>
        <v>February</v>
      </c>
      <c r="G260" s="4" t="str">
        <f t="shared" si="91"/>
        <v>Monday</v>
      </c>
      <c r="H260" t="s">
        <v>1472</v>
      </c>
      <c r="I260">
        <f t="shared" si="92"/>
        <v>87764</v>
      </c>
      <c r="J260" t="s">
        <v>2405</v>
      </c>
      <c r="K260" t="str">
        <f t="shared" si="94"/>
        <v>Tablet</v>
      </c>
      <c r="L260">
        <v>2</v>
      </c>
      <c r="M260">
        <v>103.41</v>
      </c>
      <c r="N260" s="7">
        <f t="shared" si="93"/>
        <v>103.41</v>
      </c>
      <c r="O260" t="s">
        <v>2631</v>
      </c>
      <c r="P260" t="str">
        <f t="shared" si="95"/>
        <v>294</v>
      </c>
      <c r="Q260" t="str">
        <f t="shared" si="96"/>
        <v>Main St</v>
      </c>
      <c r="R260" t="s">
        <v>3066</v>
      </c>
      <c r="S260" t="str">
        <f t="shared" si="97"/>
        <v>Online</v>
      </c>
      <c r="T260" t="s">
        <v>3070</v>
      </c>
      <c r="U260" t="str">
        <f t="shared" si="98"/>
        <v>Shipped</v>
      </c>
      <c r="V260" t="s">
        <v>3333</v>
      </c>
      <c r="W260" t="str">
        <f t="shared" si="99"/>
        <v>94082469</v>
      </c>
      <c r="X260">
        <v>2</v>
      </c>
      <c r="Y260" t="s">
        <v>4276</v>
      </c>
      <c r="Z260" t="str">
        <f t="shared" si="100"/>
        <v>FREESHIP</v>
      </c>
      <c r="AA260" t="str">
        <f t="shared" si="101"/>
        <v>YES</v>
      </c>
      <c r="AB260" t="s">
        <v>4279</v>
      </c>
      <c r="AC260" t="str">
        <f t="shared" si="102"/>
        <v>Referral</v>
      </c>
      <c r="AD260">
        <v>206.82</v>
      </c>
      <c r="AE260" s="7">
        <v>206.82</v>
      </c>
      <c r="AF260" s="7">
        <f t="shared" si="103"/>
        <v>206.82</v>
      </c>
      <c r="AG260" t="str">
        <f>_xlfn.XLOOKUP(H260, 'Customer Data'!A260,'Customer Data'!B260)</f>
        <v>Customer_260</v>
      </c>
      <c r="AH260" t="str">
        <f>_xlfn.XLOOKUP(H260,'Customer Data'!A260,'Customer Data'!C260)</f>
        <v>Male</v>
      </c>
      <c r="AI260">
        <f>_xlfn.XLOOKUP(H260,'Customer Data'!A260,'Customer Data'!D260)</f>
        <v>44</v>
      </c>
      <c r="AJ260" t="str">
        <f>_xlfn.XLOOKUP(H260,'Customer Data'!A260,'Customer Data'!E260)</f>
        <v>Owerri</v>
      </c>
      <c r="AK260" t="str">
        <f>VLOOKUP(K260,'Product Category'!A:B,2,FALSE)</f>
        <v>Electronics</v>
      </c>
      <c r="AL260">
        <f>VLOOKUP(Z260,Coupons!A:B,2,FALSE)</f>
        <v>0</v>
      </c>
      <c r="AM260" s="7">
        <f t="shared" si="104"/>
        <v>0</v>
      </c>
      <c r="AN260" s="7">
        <f t="shared" si="105"/>
        <v>72.386999999999986</v>
      </c>
      <c r="AO260" s="7">
        <f t="shared" si="106"/>
        <v>144.77399999999997</v>
      </c>
      <c r="AP260" s="7">
        <f t="shared" si="107"/>
        <v>206.82</v>
      </c>
      <c r="AQ260" s="7">
        <f t="shared" si="108"/>
        <v>62.046000000000021</v>
      </c>
      <c r="AR260" s="12">
        <f t="shared" si="109"/>
        <v>1.4285714285714288</v>
      </c>
    </row>
    <row r="261" spans="1:44" x14ac:dyDescent="0.35">
      <c r="A261" t="s">
        <v>273</v>
      </c>
      <c r="B261">
        <f t="shared" si="88"/>
        <v>200259</v>
      </c>
      <c r="C261" s="2">
        <v>45088</v>
      </c>
      <c r="D261" s="4">
        <v>45088</v>
      </c>
      <c r="E261">
        <f t="shared" si="89"/>
        <v>2023</v>
      </c>
      <c r="F261" s="4" t="str">
        <f t="shared" si="90"/>
        <v>June</v>
      </c>
      <c r="G261" s="4" t="str">
        <f t="shared" si="91"/>
        <v>Sunday</v>
      </c>
      <c r="H261" t="s">
        <v>1473</v>
      </c>
      <c r="I261">
        <f t="shared" si="92"/>
        <v>20977</v>
      </c>
      <c r="J261" t="s">
        <v>2406</v>
      </c>
      <c r="K261" t="str">
        <f t="shared" si="94"/>
        <v>Chair</v>
      </c>
      <c r="L261">
        <v>4</v>
      </c>
      <c r="M261">
        <v>435.12</v>
      </c>
      <c r="N261" s="7">
        <f t="shared" si="93"/>
        <v>435.12</v>
      </c>
      <c r="O261" t="s">
        <v>2535</v>
      </c>
      <c r="P261" t="str">
        <f t="shared" si="95"/>
        <v>636</v>
      </c>
      <c r="Q261" t="str">
        <f t="shared" si="96"/>
        <v>Main St</v>
      </c>
      <c r="R261" t="s">
        <v>3067</v>
      </c>
      <c r="S261" t="str">
        <f t="shared" si="97"/>
        <v>Credit Card</v>
      </c>
      <c r="T261" t="s">
        <v>3073</v>
      </c>
      <c r="U261" t="str">
        <f t="shared" si="98"/>
        <v>Delivered</v>
      </c>
      <c r="V261" t="s">
        <v>3334</v>
      </c>
      <c r="W261" t="str">
        <f t="shared" si="99"/>
        <v>54991561</v>
      </c>
      <c r="X261">
        <v>9</v>
      </c>
      <c r="Y261" t="s">
        <v>4275</v>
      </c>
      <c r="Z261" t="str">
        <f t="shared" si="100"/>
        <v>SAVE10</v>
      </c>
      <c r="AA261" t="str">
        <f t="shared" si="101"/>
        <v>YES</v>
      </c>
      <c r="AB261" t="s">
        <v>4278</v>
      </c>
      <c r="AC261" t="str">
        <f t="shared" si="102"/>
        <v>Instagram</v>
      </c>
      <c r="AD261">
        <v>1740.48</v>
      </c>
      <c r="AE261" s="7">
        <v>1740.48</v>
      </c>
      <c r="AF261" s="7">
        <f t="shared" si="103"/>
        <v>1740.48</v>
      </c>
      <c r="AG261" t="str">
        <f>_xlfn.XLOOKUP(H261, 'Customer Data'!A261,'Customer Data'!B261)</f>
        <v>Customer_261</v>
      </c>
      <c r="AH261" t="str">
        <f>_xlfn.XLOOKUP(H261,'Customer Data'!A261,'Customer Data'!C261)</f>
        <v>Female</v>
      </c>
      <c r="AI261">
        <f>_xlfn.XLOOKUP(H261,'Customer Data'!A261,'Customer Data'!D261)</f>
        <v>29</v>
      </c>
      <c r="AJ261" t="str">
        <f>_xlfn.XLOOKUP(H261,'Customer Data'!A261,'Customer Data'!E261)</f>
        <v>Abuja</v>
      </c>
      <c r="AK261" t="str">
        <f>VLOOKUP(K261,'Product Category'!A:B,2,FALSE)</f>
        <v>Furniture</v>
      </c>
      <c r="AL261">
        <f>VLOOKUP(Z261,Coupons!A:B,2,FALSE)</f>
        <v>0.1</v>
      </c>
      <c r="AM261" s="7">
        <f t="shared" si="104"/>
        <v>174.048</v>
      </c>
      <c r="AN261" s="7">
        <f t="shared" si="105"/>
        <v>304.584</v>
      </c>
      <c r="AO261" s="7">
        <f t="shared" si="106"/>
        <v>1218.336</v>
      </c>
      <c r="AP261" s="7">
        <f t="shared" si="107"/>
        <v>1566.432</v>
      </c>
      <c r="AQ261" s="7">
        <f t="shared" si="108"/>
        <v>348.096</v>
      </c>
      <c r="AR261" s="12">
        <f t="shared" si="109"/>
        <v>1.2857142857142858</v>
      </c>
    </row>
    <row r="262" spans="1:44" x14ac:dyDescent="0.35">
      <c r="A262" t="s">
        <v>274</v>
      </c>
      <c r="B262">
        <f t="shared" si="88"/>
        <v>200260</v>
      </c>
      <c r="C262" s="2">
        <v>45063</v>
      </c>
      <c r="D262" s="4">
        <v>45063</v>
      </c>
      <c r="E262">
        <f t="shared" si="89"/>
        <v>2023</v>
      </c>
      <c r="F262" s="4" t="str">
        <f t="shared" si="90"/>
        <v>May</v>
      </c>
      <c r="G262" s="4" t="str">
        <f t="shared" si="91"/>
        <v>Wednesday</v>
      </c>
      <c r="H262" t="s">
        <v>1474</v>
      </c>
      <c r="I262">
        <f t="shared" si="92"/>
        <v>12245</v>
      </c>
      <c r="J262" t="s">
        <v>2403</v>
      </c>
      <c r="K262" t="str">
        <f t="shared" si="94"/>
        <v>Monitor</v>
      </c>
      <c r="L262">
        <v>2</v>
      </c>
      <c r="M262">
        <v>407.79</v>
      </c>
      <c r="N262" s="7">
        <f t="shared" si="93"/>
        <v>407.79</v>
      </c>
      <c r="O262" t="s">
        <v>2632</v>
      </c>
      <c r="P262" t="str">
        <f t="shared" si="95"/>
        <v>153</v>
      </c>
      <c r="Q262" t="str">
        <f t="shared" si="96"/>
        <v>Main St</v>
      </c>
      <c r="R262" t="s">
        <v>3065</v>
      </c>
      <c r="S262" t="str">
        <f t="shared" si="97"/>
        <v>Debit Card</v>
      </c>
      <c r="T262" t="s">
        <v>3070</v>
      </c>
      <c r="U262" t="str">
        <f t="shared" si="98"/>
        <v>Shipped</v>
      </c>
      <c r="V262" t="s">
        <v>3335</v>
      </c>
      <c r="W262" t="str">
        <f t="shared" si="99"/>
        <v>22000463</v>
      </c>
      <c r="X262">
        <v>3</v>
      </c>
      <c r="Z262" t="str">
        <f t="shared" si="100"/>
        <v>NO COUPON</v>
      </c>
      <c r="AA262" t="str">
        <f t="shared" si="101"/>
        <v>NO</v>
      </c>
      <c r="AB262" t="s">
        <v>4282</v>
      </c>
      <c r="AC262" t="str">
        <f t="shared" si="102"/>
        <v>Google</v>
      </c>
      <c r="AD262">
        <v>815.58</v>
      </c>
      <c r="AE262" s="7">
        <v>815.58</v>
      </c>
      <c r="AF262" s="7">
        <f t="shared" si="103"/>
        <v>815.58</v>
      </c>
      <c r="AG262" t="str">
        <f>_xlfn.XLOOKUP(H262, 'Customer Data'!A262,'Customer Data'!B262)</f>
        <v>Customer_262</v>
      </c>
      <c r="AH262" t="str">
        <f>_xlfn.XLOOKUP(H262,'Customer Data'!A262,'Customer Data'!C262)</f>
        <v>Male</v>
      </c>
      <c r="AI262">
        <f>_xlfn.XLOOKUP(H262,'Customer Data'!A262,'Customer Data'!D262)</f>
        <v>33</v>
      </c>
      <c r="AJ262" t="str">
        <f>_xlfn.XLOOKUP(H262,'Customer Data'!A262,'Customer Data'!E262)</f>
        <v>Enugu</v>
      </c>
      <c r="AK262" t="str">
        <f>VLOOKUP(K262,'Product Category'!A:B,2,FALSE)</f>
        <v>Electronics</v>
      </c>
      <c r="AL262">
        <f>VLOOKUP(Z262,Coupons!A:B,2,FALSE)</f>
        <v>0</v>
      </c>
      <c r="AM262" s="7">
        <f t="shared" si="104"/>
        <v>0</v>
      </c>
      <c r="AN262" s="7">
        <f t="shared" si="105"/>
        <v>285.45299999999997</v>
      </c>
      <c r="AO262" s="7">
        <f t="shared" si="106"/>
        <v>570.90599999999995</v>
      </c>
      <c r="AP262" s="7">
        <f t="shared" si="107"/>
        <v>815.58</v>
      </c>
      <c r="AQ262" s="7">
        <f t="shared" si="108"/>
        <v>244.67400000000009</v>
      </c>
      <c r="AR262" s="12">
        <f t="shared" si="109"/>
        <v>1.4285714285714288</v>
      </c>
    </row>
    <row r="263" spans="1:44" x14ac:dyDescent="0.35">
      <c r="A263" t="s">
        <v>275</v>
      </c>
      <c r="B263">
        <f t="shared" si="88"/>
        <v>200261</v>
      </c>
      <c r="C263" s="2">
        <v>45805</v>
      </c>
      <c r="D263" s="4">
        <v>45805</v>
      </c>
      <c r="E263">
        <f t="shared" si="89"/>
        <v>2025</v>
      </c>
      <c r="F263" s="4" t="str">
        <f t="shared" si="90"/>
        <v>May</v>
      </c>
      <c r="G263" s="4" t="str">
        <f t="shared" si="91"/>
        <v>Wednesday</v>
      </c>
      <c r="H263" t="s">
        <v>1475</v>
      </c>
      <c r="I263">
        <f t="shared" si="92"/>
        <v>68976</v>
      </c>
      <c r="J263" t="s">
        <v>2404</v>
      </c>
      <c r="K263" t="str">
        <f t="shared" si="94"/>
        <v>Phone</v>
      </c>
      <c r="L263">
        <v>5</v>
      </c>
      <c r="M263">
        <v>173.65</v>
      </c>
      <c r="N263" s="7">
        <f t="shared" si="93"/>
        <v>173.65</v>
      </c>
      <c r="O263" t="s">
        <v>2633</v>
      </c>
      <c r="P263" t="str">
        <f t="shared" si="95"/>
        <v>460</v>
      </c>
      <c r="Q263" t="str">
        <f t="shared" si="96"/>
        <v>Main St</v>
      </c>
      <c r="R263" t="s">
        <v>3068</v>
      </c>
      <c r="S263" t="str">
        <f t="shared" si="97"/>
        <v>Gift Card</v>
      </c>
      <c r="T263" t="s">
        <v>3073</v>
      </c>
      <c r="U263" t="str">
        <f t="shared" si="98"/>
        <v>Delivered</v>
      </c>
      <c r="V263" t="s">
        <v>3336</v>
      </c>
      <c r="W263" t="str">
        <f t="shared" si="99"/>
        <v>25491356</v>
      </c>
      <c r="X263">
        <v>9</v>
      </c>
      <c r="Y263" t="s">
        <v>4275</v>
      </c>
      <c r="Z263" t="str">
        <f t="shared" si="100"/>
        <v>SAVE10</v>
      </c>
      <c r="AA263" t="str">
        <f t="shared" si="101"/>
        <v>YES</v>
      </c>
      <c r="AB263" t="s">
        <v>4280</v>
      </c>
      <c r="AC263" t="str">
        <f t="shared" si="102"/>
        <v>Email</v>
      </c>
      <c r="AD263">
        <v>868.25</v>
      </c>
      <c r="AE263" s="7">
        <v>868.25</v>
      </c>
      <c r="AF263" s="7">
        <f t="shared" si="103"/>
        <v>868.25</v>
      </c>
      <c r="AG263" t="str">
        <f>_xlfn.XLOOKUP(H263, 'Customer Data'!A263,'Customer Data'!B263)</f>
        <v>Customer_263</v>
      </c>
      <c r="AH263" t="str">
        <f>_xlfn.XLOOKUP(H263,'Customer Data'!A263,'Customer Data'!C263)</f>
        <v>Male</v>
      </c>
      <c r="AI263">
        <f>_xlfn.XLOOKUP(H263,'Customer Data'!A263,'Customer Data'!D263)</f>
        <v>40</v>
      </c>
      <c r="AJ263" t="str">
        <f>_xlfn.XLOOKUP(H263,'Customer Data'!A263,'Customer Data'!E263)</f>
        <v>Lagos</v>
      </c>
      <c r="AK263" t="str">
        <f>VLOOKUP(K263,'Product Category'!A:B,2,FALSE)</f>
        <v>Electronics</v>
      </c>
      <c r="AL263">
        <f>VLOOKUP(Z263,Coupons!A:B,2,FALSE)</f>
        <v>0.1</v>
      </c>
      <c r="AM263" s="7">
        <f t="shared" si="104"/>
        <v>86.825000000000003</v>
      </c>
      <c r="AN263" s="7">
        <f t="shared" si="105"/>
        <v>121.55499999999999</v>
      </c>
      <c r="AO263" s="7">
        <f t="shared" si="106"/>
        <v>607.77499999999998</v>
      </c>
      <c r="AP263" s="7">
        <f t="shared" si="107"/>
        <v>781.42499999999995</v>
      </c>
      <c r="AQ263" s="7">
        <f t="shared" si="108"/>
        <v>173.64999999999998</v>
      </c>
      <c r="AR263" s="12">
        <f t="shared" si="109"/>
        <v>1.2857142857142856</v>
      </c>
    </row>
    <row r="264" spans="1:44" x14ac:dyDescent="0.35">
      <c r="A264" t="s">
        <v>276</v>
      </c>
      <c r="B264">
        <f t="shared" si="88"/>
        <v>200262</v>
      </c>
      <c r="C264" s="2">
        <v>44936</v>
      </c>
      <c r="D264" s="4">
        <v>44936</v>
      </c>
      <c r="E264">
        <f t="shared" si="89"/>
        <v>2023</v>
      </c>
      <c r="F264" s="4" t="str">
        <f t="shared" si="90"/>
        <v>January</v>
      </c>
      <c r="G264" s="4" t="str">
        <f t="shared" si="91"/>
        <v>Tuesday</v>
      </c>
      <c r="H264" t="s">
        <v>1476</v>
      </c>
      <c r="I264">
        <f t="shared" si="92"/>
        <v>69476</v>
      </c>
      <c r="J264" t="s">
        <v>2404</v>
      </c>
      <c r="K264" t="str">
        <f t="shared" si="94"/>
        <v>Phone</v>
      </c>
      <c r="L264">
        <v>4</v>
      </c>
      <c r="M264">
        <v>249.07</v>
      </c>
      <c r="N264" s="7">
        <f t="shared" si="93"/>
        <v>249.07</v>
      </c>
      <c r="O264" t="s">
        <v>2536</v>
      </c>
      <c r="P264" t="str">
        <f t="shared" si="95"/>
        <v>642</v>
      </c>
      <c r="Q264" t="str">
        <f t="shared" si="96"/>
        <v>Main St</v>
      </c>
      <c r="R264" t="s">
        <v>3067</v>
      </c>
      <c r="S264" t="str">
        <f t="shared" si="97"/>
        <v>Credit Card</v>
      </c>
      <c r="T264" t="s">
        <v>3072</v>
      </c>
      <c r="U264" t="str">
        <f t="shared" si="98"/>
        <v>Returned</v>
      </c>
      <c r="V264" t="s">
        <v>3337</v>
      </c>
      <c r="W264" t="str">
        <f t="shared" si="99"/>
        <v>65869386</v>
      </c>
      <c r="X264">
        <v>5</v>
      </c>
      <c r="Y264" t="s">
        <v>4277</v>
      </c>
      <c r="Z264" t="str">
        <f t="shared" si="100"/>
        <v>WINTER15</v>
      </c>
      <c r="AA264" t="str">
        <f t="shared" si="101"/>
        <v>YES</v>
      </c>
      <c r="AB264" t="s">
        <v>4279</v>
      </c>
      <c r="AC264" t="str">
        <f t="shared" si="102"/>
        <v>Referral</v>
      </c>
      <c r="AD264">
        <v>996.28</v>
      </c>
      <c r="AE264" s="7">
        <v>996.28</v>
      </c>
      <c r="AF264" s="7">
        <f t="shared" si="103"/>
        <v>996.28</v>
      </c>
      <c r="AG264" t="str">
        <f>_xlfn.XLOOKUP(H264, 'Customer Data'!A264,'Customer Data'!B264)</f>
        <v>Customer_264</v>
      </c>
      <c r="AH264" t="str">
        <f>_xlfn.XLOOKUP(H264,'Customer Data'!A264,'Customer Data'!C264)</f>
        <v>Male</v>
      </c>
      <c r="AI264">
        <f>_xlfn.XLOOKUP(H264,'Customer Data'!A264,'Customer Data'!D264)</f>
        <v>35</v>
      </c>
      <c r="AJ264" t="str">
        <f>_xlfn.XLOOKUP(H264,'Customer Data'!A264,'Customer Data'!E264)</f>
        <v>Port-Harcourt</v>
      </c>
      <c r="AK264" t="str">
        <f>VLOOKUP(K264,'Product Category'!A:B,2,FALSE)</f>
        <v>Electronics</v>
      </c>
      <c r="AL264">
        <f>VLOOKUP(Z264,Coupons!A:B,2,FALSE)</f>
        <v>0.15</v>
      </c>
      <c r="AM264" s="7">
        <f t="shared" si="104"/>
        <v>149.44199999999998</v>
      </c>
      <c r="AN264" s="7">
        <f t="shared" si="105"/>
        <v>174.34899999999999</v>
      </c>
      <c r="AO264" s="7">
        <f t="shared" si="106"/>
        <v>697.39599999999996</v>
      </c>
      <c r="AP264" s="7">
        <f t="shared" si="107"/>
        <v>846.83799999999997</v>
      </c>
      <c r="AQ264" s="7">
        <f t="shared" si="108"/>
        <v>149.44200000000001</v>
      </c>
      <c r="AR264" s="12">
        <f t="shared" si="109"/>
        <v>1.2142857142857144</v>
      </c>
    </row>
    <row r="265" spans="1:44" x14ac:dyDescent="0.35">
      <c r="A265" t="s">
        <v>277</v>
      </c>
      <c r="B265">
        <f t="shared" si="88"/>
        <v>200263</v>
      </c>
      <c r="C265" s="2">
        <v>45010</v>
      </c>
      <c r="D265" s="4">
        <v>45010</v>
      </c>
      <c r="E265">
        <f t="shared" si="89"/>
        <v>2023</v>
      </c>
      <c r="F265" s="4" t="str">
        <f t="shared" si="90"/>
        <v>March</v>
      </c>
      <c r="G265" s="4" t="str">
        <f t="shared" si="91"/>
        <v>Saturday</v>
      </c>
      <c r="H265" t="s">
        <v>1477</v>
      </c>
      <c r="I265">
        <f t="shared" si="92"/>
        <v>71040</v>
      </c>
      <c r="J265" t="s">
        <v>2404</v>
      </c>
      <c r="K265" t="str">
        <f t="shared" si="94"/>
        <v>Phone</v>
      </c>
      <c r="L265">
        <v>4</v>
      </c>
      <c r="M265">
        <v>434.85</v>
      </c>
      <c r="N265" s="7">
        <f t="shared" si="93"/>
        <v>434.85</v>
      </c>
      <c r="O265" t="s">
        <v>2634</v>
      </c>
      <c r="P265" t="str">
        <f t="shared" si="95"/>
        <v>250</v>
      </c>
      <c r="Q265" t="str">
        <f t="shared" si="96"/>
        <v>Main St</v>
      </c>
      <c r="R265" t="s">
        <v>3067</v>
      </c>
      <c r="S265" t="str">
        <f t="shared" si="97"/>
        <v>Credit Card</v>
      </c>
      <c r="T265" t="s">
        <v>3074</v>
      </c>
      <c r="U265" t="str">
        <f t="shared" si="98"/>
        <v>Pending</v>
      </c>
      <c r="V265" t="s">
        <v>3338</v>
      </c>
      <c r="W265" t="str">
        <f t="shared" si="99"/>
        <v>41397604</v>
      </c>
      <c r="X265">
        <v>4</v>
      </c>
      <c r="Y265" t="s">
        <v>4277</v>
      </c>
      <c r="Z265" t="str">
        <f t="shared" si="100"/>
        <v>WINTER15</v>
      </c>
      <c r="AA265" t="str">
        <f t="shared" si="101"/>
        <v>YES</v>
      </c>
      <c r="AB265" t="s">
        <v>4282</v>
      </c>
      <c r="AC265" t="str">
        <f t="shared" si="102"/>
        <v>Google</v>
      </c>
      <c r="AD265">
        <v>1739.4</v>
      </c>
      <c r="AE265" s="7">
        <v>1739.4</v>
      </c>
      <c r="AF265" s="7">
        <f t="shared" si="103"/>
        <v>1739.4</v>
      </c>
      <c r="AG265" t="str">
        <f>_xlfn.XLOOKUP(H265, 'Customer Data'!A265,'Customer Data'!B265)</f>
        <v>Customer_265</v>
      </c>
      <c r="AH265" t="str">
        <f>_xlfn.XLOOKUP(H265,'Customer Data'!A265,'Customer Data'!C265)</f>
        <v>Male</v>
      </c>
      <c r="AI265">
        <f>_xlfn.XLOOKUP(H265,'Customer Data'!A265,'Customer Data'!D265)</f>
        <v>55</v>
      </c>
      <c r="AJ265" t="str">
        <f>_xlfn.XLOOKUP(H265,'Customer Data'!A265,'Customer Data'!E265)</f>
        <v>Port-Harcourt</v>
      </c>
      <c r="AK265" t="str">
        <f>VLOOKUP(K265,'Product Category'!A:B,2,FALSE)</f>
        <v>Electronics</v>
      </c>
      <c r="AL265">
        <f>VLOOKUP(Z265,Coupons!A:B,2,FALSE)</f>
        <v>0.15</v>
      </c>
      <c r="AM265" s="7">
        <f t="shared" si="104"/>
        <v>260.91000000000003</v>
      </c>
      <c r="AN265" s="7">
        <f t="shared" si="105"/>
        <v>304.39499999999998</v>
      </c>
      <c r="AO265" s="7">
        <f t="shared" si="106"/>
        <v>1217.58</v>
      </c>
      <c r="AP265" s="7">
        <f t="shared" si="107"/>
        <v>1478.49</v>
      </c>
      <c r="AQ265" s="7">
        <f t="shared" si="108"/>
        <v>260.91000000000008</v>
      </c>
      <c r="AR265" s="12">
        <f t="shared" si="109"/>
        <v>1.2142857142857144</v>
      </c>
    </row>
    <row r="266" spans="1:44" x14ac:dyDescent="0.35">
      <c r="A266" t="s">
        <v>278</v>
      </c>
      <c r="B266">
        <f t="shared" si="88"/>
        <v>200264</v>
      </c>
      <c r="C266" s="2">
        <v>45507</v>
      </c>
      <c r="D266" s="4">
        <v>45507</v>
      </c>
      <c r="E266">
        <f t="shared" si="89"/>
        <v>2024</v>
      </c>
      <c r="F266" s="4" t="str">
        <f t="shared" si="90"/>
        <v>August</v>
      </c>
      <c r="G266" s="4" t="str">
        <f t="shared" si="91"/>
        <v>Saturday</v>
      </c>
      <c r="H266" t="s">
        <v>1478</v>
      </c>
      <c r="I266">
        <f t="shared" si="92"/>
        <v>71035</v>
      </c>
      <c r="J266" t="s">
        <v>2405</v>
      </c>
      <c r="K266" t="str">
        <f t="shared" si="94"/>
        <v>Tablet</v>
      </c>
      <c r="L266">
        <v>1</v>
      </c>
      <c r="M266">
        <v>436.77</v>
      </c>
      <c r="N266" s="7">
        <f t="shared" si="93"/>
        <v>436.77</v>
      </c>
      <c r="O266" t="s">
        <v>2635</v>
      </c>
      <c r="P266" t="str">
        <f t="shared" si="95"/>
        <v>977</v>
      </c>
      <c r="Q266" t="str">
        <f t="shared" si="96"/>
        <v>Main St</v>
      </c>
      <c r="R266" t="s">
        <v>3069</v>
      </c>
      <c r="S266" t="str">
        <f t="shared" si="97"/>
        <v>Cash</v>
      </c>
      <c r="T266" t="s">
        <v>3072</v>
      </c>
      <c r="U266" t="str">
        <f t="shared" si="98"/>
        <v>Returned</v>
      </c>
      <c r="V266" t="s">
        <v>3339</v>
      </c>
      <c r="W266" t="str">
        <f t="shared" si="99"/>
        <v>19599578</v>
      </c>
      <c r="X266">
        <v>5</v>
      </c>
      <c r="Y266" t="s">
        <v>4276</v>
      </c>
      <c r="Z266" t="str">
        <f t="shared" si="100"/>
        <v>FREESHIP</v>
      </c>
      <c r="AA266" t="str">
        <f t="shared" si="101"/>
        <v>YES</v>
      </c>
      <c r="AB266" t="s">
        <v>4282</v>
      </c>
      <c r="AC266" t="str">
        <f t="shared" si="102"/>
        <v>Google</v>
      </c>
      <c r="AD266">
        <v>436.77</v>
      </c>
      <c r="AE266" s="7">
        <v>436.77</v>
      </c>
      <c r="AF266" s="7">
        <f t="shared" si="103"/>
        <v>436.77</v>
      </c>
      <c r="AG266" t="str">
        <f>_xlfn.XLOOKUP(H266, 'Customer Data'!A266,'Customer Data'!B266)</f>
        <v>Customer_266</v>
      </c>
      <c r="AH266" t="str">
        <f>_xlfn.XLOOKUP(H266,'Customer Data'!A266,'Customer Data'!C266)</f>
        <v>Male</v>
      </c>
      <c r="AI266">
        <f>_xlfn.XLOOKUP(H266,'Customer Data'!A266,'Customer Data'!D266)</f>
        <v>55</v>
      </c>
      <c r="AJ266" t="str">
        <f>_xlfn.XLOOKUP(H266,'Customer Data'!A266,'Customer Data'!E266)</f>
        <v>Port-Harcourt</v>
      </c>
      <c r="AK266" t="str">
        <f>VLOOKUP(K266,'Product Category'!A:B,2,FALSE)</f>
        <v>Electronics</v>
      </c>
      <c r="AL266">
        <f>VLOOKUP(Z266,Coupons!A:B,2,FALSE)</f>
        <v>0</v>
      </c>
      <c r="AM266" s="7">
        <f t="shared" si="104"/>
        <v>0</v>
      </c>
      <c r="AN266" s="7">
        <f t="shared" si="105"/>
        <v>305.73899999999998</v>
      </c>
      <c r="AO266" s="7">
        <f t="shared" si="106"/>
        <v>305.73899999999998</v>
      </c>
      <c r="AP266" s="7">
        <f t="shared" si="107"/>
        <v>436.77</v>
      </c>
      <c r="AQ266" s="7">
        <f t="shared" si="108"/>
        <v>131.03100000000001</v>
      </c>
      <c r="AR266" s="12">
        <f t="shared" si="109"/>
        <v>1.4285714285714286</v>
      </c>
    </row>
    <row r="267" spans="1:44" x14ac:dyDescent="0.35">
      <c r="A267" t="s">
        <v>279</v>
      </c>
      <c r="B267">
        <f t="shared" si="88"/>
        <v>200265</v>
      </c>
      <c r="C267" s="2">
        <v>45282</v>
      </c>
      <c r="D267" s="4">
        <v>45282</v>
      </c>
      <c r="E267">
        <f t="shared" si="89"/>
        <v>2023</v>
      </c>
      <c r="F267" s="4" t="str">
        <f t="shared" si="90"/>
        <v>December</v>
      </c>
      <c r="G267" s="4" t="str">
        <f t="shared" si="91"/>
        <v>Friday</v>
      </c>
      <c r="H267" t="s">
        <v>1479</v>
      </c>
      <c r="I267">
        <f t="shared" si="92"/>
        <v>20752</v>
      </c>
      <c r="J267" t="s">
        <v>2407</v>
      </c>
      <c r="K267" t="str">
        <f t="shared" si="94"/>
        <v>Printer</v>
      </c>
      <c r="L267">
        <v>1</v>
      </c>
      <c r="M267">
        <v>572.13</v>
      </c>
      <c r="N267" s="7">
        <f t="shared" si="93"/>
        <v>572.13</v>
      </c>
      <c r="O267" t="s">
        <v>2636</v>
      </c>
      <c r="P267" t="str">
        <f t="shared" si="95"/>
        <v>150</v>
      </c>
      <c r="Q267" t="str">
        <f t="shared" si="96"/>
        <v>Main St</v>
      </c>
      <c r="R267" t="s">
        <v>3065</v>
      </c>
      <c r="S267" t="str">
        <f t="shared" si="97"/>
        <v>Debit Card</v>
      </c>
      <c r="T267" t="s">
        <v>3071</v>
      </c>
      <c r="U267" t="str">
        <f t="shared" si="98"/>
        <v>Cancelled</v>
      </c>
      <c r="V267" t="s">
        <v>3340</v>
      </c>
      <c r="W267" t="str">
        <f t="shared" si="99"/>
        <v>22298450</v>
      </c>
      <c r="X267">
        <v>4</v>
      </c>
      <c r="Y267" t="s">
        <v>4275</v>
      </c>
      <c r="Z267" t="str">
        <f t="shared" si="100"/>
        <v>SAVE10</v>
      </c>
      <c r="AA267" t="str">
        <f t="shared" si="101"/>
        <v>YES</v>
      </c>
      <c r="AB267" t="s">
        <v>4282</v>
      </c>
      <c r="AC267" t="str">
        <f t="shared" si="102"/>
        <v>Google</v>
      </c>
      <c r="AD267">
        <v>572.13</v>
      </c>
      <c r="AE267" s="7">
        <v>572.13</v>
      </c>
      <c r="AF267" s="7">
        <f t="shared" si="103"/>
        <v>572.13</v>
      </c>
      <c r="AG267" t="str">
        <f>_xlfn.XLOOKUP(H267, 'Customer Data'!A267,'Customer Data'!B267)</f>
        <v>Customer_267</v>
      </c>
      <c r="AH267" t="str">
        <f>_xlfn.XLOOKUP(H267,'Customer Data'!A267,'Customer Data'!C267)</f>
        <v>Male</v>
      </c>
      <c r="AI267">
        <f>_xlfn.XLOOKUP(H267,'Customer Data'!A267,'Customer Data'!D267)</f>
        <v>41</v>
      </c>
      <c r="AJ267" t="str">
        <f>_xlfn.XLOOKUP(H267,'Customer Data'!A267,'Customer Data'!E267)</f>
        <v>Abuja</v>
      </c>
      <c r="AK267" t="str">
        <f>VLOOKUP(K267,'Product Category'!A:B,2,FALSE)</f>
        <v>Electronics</v>
      </c>
      <c r="AL267">
        <f>VLOOKUP(Z267,Coupons!A:B,2,FALSE)</f>
        <v>0.1</v>
      </c>
      <c r="AM267" s="7">
        <f t="shared" si="104"/>
        <v>57.213000000000001</v>
      </c>
      <c r="AN267" s="7">
        <f t="shared" si="105"/>
        <v>400.49099999999999</v>
      </c>
      <c r="AO267" s="7">
        <f t="shared" si="106"/>
        <v>400.49099999999999</v>
      </c>
      <c r="AP267" s="7">
        <f t="shared" si="107"/>
        <v>514.91700000000003</v>
      </c>
      <c r="AQ267" s="7">
        <f t="shared" si="108"/>
        <v>114.42600000000004</v>
      </c>
      <c r="AR267" s="12">
        <f t="shared" si="109"/>
        <v>1.2857142857142858</v>
      </c>
    </row>
    <row r="268" spans="1:44" x14ac:dyDescent="0.35">
      <c r="A268" t="s">
        <v>280</v>
      </c>
      <c r="B268">
        <f t="shared" si="88"/>
        <v>200266</v>
      </c>
      <c r="C268" s="2">
        <v>45451</v>
      </c>
      <c r="D268" s="4">
        <v>45451</v>
      </c>
      <c r="E268">
        <f t="shared" si="89"/>
        <v>2024</v>
      </c>
      <c r="F268" s="4" t="str">
        <f t="shared" si="90"/>
        <v>June</v>
      </c>
      <c r="G268" s="4" t="str">
        <f t="shared" si="91"/>
        <v>Saturday</v>
      </c>
      <c r="H268" t="s">
        <v>1480</v>
      </c>
      <c r="I268">
        <f t="shared" si="92"/>
        <v>38840</v>
      </c>
      <c r="J268" t="s">
        <v>2406</v>
      </c>
      <c r="K268" t="str">
        <f t="shared" si="94"/>
        <v>Chair</v>
      </c>
      <c r="L268">
        <v>4</v>
      </c>
      <c r="M268">
        <v>583.07000000000005</v>
      </c>
      <c r="N268" s="7">
        <f t="shared" si="93"/>
        <v>583.07000000000005</v>
      </c>
      <c r="O268" t="s">
        <v>2637</v>
      </c>
      <c r="P268" t="str">
        <f t="shared" si="95"/>
        <v>589</v>
      </c>
      <c r="Q268" t="str">
        <f t="shared" si="96"/>
        <v>Main St</v>
      </c>
      <c r="R268" t="s">
        <v>3067</v>
      </c>
      <c r="S268" t="str">
        <f t="shared" si="97"/>
        <v>Credit Card</v>
      </c>
      <c r="T268" t="s">
        <v>3071</v>
      </c>
      <c r="U268" t="str">
        <f t="shared" si="98"/>
        <v>Cancelled</v>
      </c>
      <c r="V268" t="s">
        <v>3341</v>
      </c>
      <c r="W268" t="str">
        <f t="shared" si="99"/>
        <v>48484633</v>
      </c>
      <c r="X268">
        <v>6</v>
      </c>
      <c r="Y268" t="s">
        <v>4276</v>
      </c>
      <c r="Z268" t="str">
        <f t="shared" si="100"/>
        <v>FREESHIP</v>
      </c>
      <c r="AA268" t="str">
        <f t="shared" si="101"/>
        <v>YES</v>
      </c>
      <c r="AB268" t="s">
        <v>4279</v>
      </c>
      <c r="AC268" t="str">
        <f t="shared" si="102"/>
        <v>Referral</v>
      </c>
      <c r="AD268">
        <v>2332.2800000000002</v>
      </c>
      <c r="AE268" s="7">
        <v>2332.2800000000002</v>
      </c>
      <c r="AF268" s="7">
        <f t="shared" si="103"/>
        <v>2332.2800000000002</v>
      </c>
      <c r="AG268" t="str">
        <f>_xlfn.XLOOKUP(H268, 'Customer Data'!A268,'Customer Data'!B268)</f>
        <v>Customer_268</v>
      </c>
      <c r="AH268" t="str">
        <f>_xlfn.XLOOKUP(H268,'Customer Data'!A268,'Customer Data'!C268)</f>
        <v>Male</v>
      </c>
      <c r="AI268">
        <f>_xlfn.XLOOKUP(H268,'Customer Data'!A268,'Customer Data'!D268)</f>
        <v>28</v>
      </c>
      <c r="AJ268" t="str">
        <f>_xlfn.XLOOKUP(H268,'Customer Data'!A268,'Customer Data'!E268)</f>
        <v>Lagos</v>
      </c>
      <c r="AK268" t="str">
        <f>VLOOKUP(K268,'Product Category'!A:B,2,FALSE)</f>
        <v>Furniture</v>
      </c>
      <c r="AL268">
        <f>VLOOKUP(Z268,Coupons!A:B,2,FALSE)</f>
        <v>0</v>
      </c>
      <c r="AM268" s="7">
        <f t="shared" si="104"/>
        <v>0</v>
      </c>
      <c r="AN268" s="7">
        <f t="shared" si="105"/>
        <v>408.149</v>
      </c>
      <c r="AO268" s="7">
        <f t="shared" si="106"/>
        <v>1632.596</v>
      </c>
      <c r="AP268" s="7">
        <f t="shared" si="107"/>
        <v>2332.2800000000002</v>
      </c>
      <c r="AQ268" s="7">
        <f t="shared" si="108"/>
        <v>699.6840000000002</v>
      </c>
      <c r="AR268" s="12">
        <f t="shared" si="109"/>
        <v>1.4285714285714286</v>
      </c>
    </row>
    <row r="269" spans="1:44" x14ac:dyDescent="0.35">
      <c r="A269" t="s">
        <v>281</v>
      </c>
      <c r="B269">
        <f t="shared" si="88"/>
        <v>200267</v>
      </c>
      <c r="C269" s="2">
        <v>45764</v>
      </c>
      <c r="D269" s="4">
        <v>45764</v>
      </c>
      <c r="E269">
        <f t="shared" si="89"/>
        <v>2025</v>
      </c>
      <c r="F269" s="4" t="str">
        <f t="shared" si="90"/>
        <v>April</v>
      </c>
      <c r="G269" s="4" t="str">
        <f t="shared" si="91"/>
        <v>Thursday</v>
      </c>
      <c r="H269" t="s">
        <v>1481</v>
      </c>
      <c r="I269">
        <f t="shared" si="92"/>
        <v>84480</v>
      </c>
      <c r="J269" t="s">
        <v>2406</v>
      </c>
      <c r="K269" t="str">
        <f t="shared" si="94"/>
        <v>Chair</v>
      </c>
      <c r="L269">
        <v>5</v>
      </c>
      <c r="M269">
        <v>468.51</v>
      </c>
      <c r="N269" s="7">
        <f t="shared" si="93"/>
        <v>468.51</v>
      </c>
      <c r="O269" t="s">
        <v>2638</v>
      </c>
      <c r="P269" t="str">
        <f t="shared" si="95"/>
        <v>803</v>
      </c>
      <c r="Q269" t="str">
        <f t="shared" si="96"/>
        <v>Main St</v>
      </c>
      <c r="R269" t="s">
        <v>3065</v>
      </c>
      <c r="S269" t="str">
        <f t="shared" si="97"/>
        <v>Debit Card</v>
      </c>
      <c r="T269" t="s">
        <v>3073</v>
      </c>
      <c r="U269" t="str">
        <f t="shared" si="98"/>
        <v>Delivered</v>
      </c>
      <c r="V269" t="s">
        <v>3342</v>
      </c>
      <c r="W269" t="str">
        <f t="shared" si="99"/>
        <v>62361867</v>
      </c>
      <c r="X269">
        <v>9</v>
      </c>
      <c r="Z269" t="str">
        <f t="shared" si="100"/>
        <v>NO COUPON</v>
      </c>
      <c r="AA269" t="str">
        <f t="shared" si="101"/>
        <v>NO</v>
      </c>
      <c r="AB269" t="s">
        <v>4281</v>
      </c>
      <c r="AC269" t="str">
        <f t="shared" si="102"/>
        <v>Facebook</v>
      </c>
      <c r="AD269">
        <v>2342.5500000000002</v>
      </c>
      <c r="AE269" s="7">
        <v>2342.5500000000002</v>
      </c>
      <c r="AF269" s="7">
        <f t="shared" si="103"/>
        <v>2342.5500000000002</v>
      </c>
      <c r="AG269" t="str">
        <f>_xlfn.XLOOKUP(H269, 'Customer Data'!A269,'Customer Data'!B269)</f>
        <v>Customer_269</v>
      </c>
      <c r="AH269" t="str">
        <f>_xlfn.XLOOKUP(H269,'Customer Data'!A269,'Customer Data'!C269)</f>
        <v>Male</v>
      </c>
      <c r="AI269">
        <f>_xlfn.XLOOKUP(H269,'Customer Data'!A269,'Customer Data'!D269)</f>
        <v>60</v>
      </c>
      <c r="AJ269" t="str">
        <f>_xlfn.XLOOKUP(H269,'Customer Data'!A269,'Customer Data'!E269)</f>
        <v>Owerri</v>
      </c>
      <c r="AK269" t="str">
        <f>VLOOKUP(K269,'Product Category'!A:B,2,FALSE)</f>
        <v>Furniture</v>
      </c>
      <c r="AL269">
        <f>VLOOKUP(Z269,Coupons!A:B,2,FALSE)</f>
        <v>0</v>
      </c>
      <c r="AM269" s="7">
        <f t="shared" si="104"/>
        <v>0</v>
      </c>
      <c r="AN269" s="7">
        <f t="shared" si="105"/>
        <v>327.95699999999999</v>
      </c>
      <c r="AO269" s="7">
        <f t="shared" si="106"/>
        <v>1639.7849999999999</v>
      </c>
      <c r="AP269" s="7">
        <f t="shared" si="107"/>
        <v>2342.5500000000002</v>
      </c>
      <c r="AQ269" s="7">
        <f t="shared" si="108"/>
        <v>702.76500000000033</v>
      </c>
      <c r="AR269" s="12">
        <f t="shared" si="109"/>
        <v>1.4285714285714288</v>
      </c>
    </row>
    <row r="270" spans="1:44" x14ac:dyDescent="0.35">
      <c r="A270" t="s">
        <v>282</v>
      </c>
      <c r="B270">
        <f t="shared" si="88"/>
        <v>200268</v>
      </c>
      <c r="C270" s="2">
        <v>45149</v>
      </c>
      <c r="D270" s="4">
        <v>45149</v>
      </c>
      <c r="E270">
        <f t="shared" si="89"/>
        <v>2023</v>
      </c>
      <c r="F270" s="4" t="str">
        <f t="shared" si="90"/>
        <v>August</v>
      </c>
      <c r="G270" s="4" t="str">
        <f t="shared" si="91"/>
        <v>Friday</v>
      </c>
      <c r="H270" t="s">
        <v>1482</v>
      </c>
      <c r="I270">
        <f t="shared" si="92"/>
        <v>37032</v>
      </c>
      <c r="J270" t="s">
        <v>2404</v>
      </c>
      <c r="K270" t="str">
        <f t="shared" si="94"/>
        <v>Phone</v>
      </c>
      <c r="L270">
        <v>2</v>
      </c>
      <c r="M270">
        <v>423.88</v>
      </c>
      <c r="N270" s="7">
        <f t="shared" si="93"/>
        <v>423.88</v>
      </c>
      <c r="O270" t="s">
        <v>2639</v>
      </c>
      <c r="P270" t="str">
        <f t="shared" si="95"/>
        <v>655</v>
      </c>
      <c r="Q270" t="str">
        <f t="shared" si="96"/>
        <v>Main St</v>
      </c>
      <c r="R270" t="s">
        <v>3065</v>
      </c>
      <c r="S270" t="str">
        <f t="shared" si="97"/>
        <v>Debit Card</v>
      </c>
      <c r="T270" t="s">
        <v>3073</v>
      </c>
      <c r="U270" t="str">
        <f t="shared" si="98"/>
        <v>Delivered</v>
      </c>
      <c r="V270" t="s">
        <v>3343</v>
      </c>
      <c r="W270" t="str">
        <f t="shared" si="99"/>
        <v>48639226</v>
      </c>
      <c r="X270">
        <v>7</v>
      </c>
      <c r="Y270" t="s">
        <v>4275</v>
      </c>
      <c r="Z270" t="str">
        <f t="shared" si="100"/>
        <v>SAVE10</v>
      </c>
      <c r="AA270" t="str">
        <f t="shared" si="101"/>
        <v>YES</v>
      </c>
      <c r="AB270" t="s">
        <v>4279</v>
      </c>
      <c r="AC270" t="str">
        <f t="shared" si="102"/>
        <v>Referral</v>
      </c>
      <c r="AD270">
        <v>847.76</v>
      </c>
      <c r="AE270" s="7">
        <v>847.76</v>
      </c>
      <c r="AF270" s="7">
        <f t="shared" si="103"/>
        <v>847.76</v>
      </c>
      <c r="AG270" t="str">
        <f>_xlfn.XLOOKUP(H270, 'Customer Data'!A270,'Customer Data'!B270)</f>
        <v>Customer_270</v>
      </c>
      <c r="AH270" t="str">
        <f>_xlfn.XLOOKUP(H270,'Customer Data'!A270,'Customer Data'!C270)</f>
        <v>Female</v>
      </c>
      <c r="AI270">
        <f>_xlfn.XLOOKUP(H270,'Customer Data'!A270,'Customer Data'!D270)</f>
        <v>18</v>
      </c>
      <c r="AJ270" t="str">
        <f>_xlfn.XLOOKUP(H270,'Customer Data'!A270,'Customer Data'!E270)</f>
        <v>Port-Harcourt</v>
      </c>
      <c r="AK270" t="str">
        <f>VLOOKUP(K270,'Product Category'!A:B,2,FALSE)</f>
        <v>Electronics</v>
      </c>
      <c r="AL270">
        <f>VLOOKUP(Z270,Coupons!A:B,2,FALSE)</f>
        <v>0.1</v>
      </c>
      <c r="AM270" s="7">
        <f t="shared" si="104"/>
        <v>84.77600000000001</v>
      </c>
      <c r="AN270" s="7">
        <f t="shared" si="105"/>
        <v>296.71599999999995</v>
      </c>
      <c r="AO270" s="7">
        <f t="shared" si="106"/>
        <v>593.4319999999999</v>
      </c>
      <c r="AP270" s="7">
        <f t="shared" si="107"/>
        <v>762.98399999999992</v>
      </c>
      <c r="AQ270" s="7">
        <f t="shared" si="108"/>
        <v>169.55200000000002</v>
      </c>
      <c r="AR270" s="12">
        <f t="shared" si="109"/>
        <v>1.2857142857142858</v>
      </c>
    </row>
    <row r="271" spans="1:44" x14ac:dyDescent="0.35">
      <c r="A271" t="s">
        <v>283</v>
      </c>
      <c r="B271">
        <f t="shared" si="88"/>
        <v>200269</v>
      </c>
      <c r="C271" s="2">
        <v>45255</v>
      </c>
      <c r="D271" s="4">
        <v>45255</v>
      </c>
      <c r="E271">
        <f t="shared" si="89"/>
        <v>2023</v>
      </c>
      <c r="F271" s="4" t="str">
        <f t="shared" si="90"/>
        <v>November</v>
      </c>
      <c r="G271" s="4" t="str">
        <f t="shared" si="91"/>
        <v>Saturday</v>
      </c>
      <c r="H271" t="s">
        <v>1483</v>
      </c>
      <c r="I271">
        <f t="shared" si="92"/>
        <v>48942</v>
      </c>
      <c r="J271" t="s">
        <v>2405</v>
      </c>
      <c r="K271" t="str">
        <f t="shared" si="94"/>
        <v>Tablet</v>
      </c>
      <c r="L271">
        <v>4</v>
      </c>
      <c r="M271">
        <v>663.67</v>
      </c>
      <c r="N271" s="7">
        <f t="shared" si="93"/>
        <v>663.67</v>
      </c>
      <c r="O271" t="s">
        <v>2477</v>
      </c>
      <c r="P271" t="str">
        <f t="shared" si="95"/>
        <v>129</v>
      </c>
      <c r="Q271" t="str">
        <f t="shared" si="96"/>
        <v>Main St</v>
      </c>
      <c r="R271" t="s">
        <v>3067</v>
      </c>
      <c r="S271" t="str">
        <f t="shared" si="97"/>
        <v>Credit Card</v>
      </c>
      <c r="T271" t="s">
        <v>3074</v>
      </c>
      <c r="U271" t="str">
        <f t="shared" si="98"/>
        <v>Pending</v>
      </c>
      <c r="V271" t="s">
        <v>3344</v>
      </c>
      <c r="W271" t="str">
        <f t="shared" si="99"/>
        <v>29355120</v>
      </c>
      <c r="X271">
        <v>7</v>
      </c>
      <c r="Y271" t="s">
        <v>4276</v>
      </c>
      <c r="Z271" t="str">
        <f t="shared" si="100"/>
        <v>FREESHIP</v>
      </c>
      <c r="AA271" t="str">
        <f t="shared" si="101"/>
        <v>YES</v>
      </c>
      <c r="AB271" t="s">
        <v>4282</v>
      </c>
      <c r="AC271" t="str">
        <f t="shared" si="102"/>
        <v>Google</v>
      </c>
      <c r="AD271">
        <v>2654.68</v>
      </c>
      <c r="AE271" s="7">
        <v>2654.68</v>
      </c>
      <c r="AF271" s="7">
        <f t="shared" si="103"/>
        <v>2654.68</v>
      </c>
      <c r="AG271" t="str">
        <f>_xlfn.XLOOKUP(H271, 'Customer Data'!A271,'Customer Data'!B271)</f>
        <v>Customer_271</v>
      </c>
      <c r="AH271" t="str">
        <f>_xlfn.XLOOKUP(H271,'Customer Data'!A271,'Customer Data'!C271)</f>
        <v>Male</v>
      </c>
      <c r="AI271">
        <f>_xlfn.XLOOKUP(H271,'Customer Data'!A271,'Customer Data'!D271)</f>
        <v>19</v>
      </c>
      <c r="AJ271" t="str">
        <f>_xlfn.XLOOKUP(H271,'Customer Data'!A271,'Customer Data'!E271)</f>
        <v>Abuja</v>
      </c>
      <c r="AK271" t="str">
        <f>VLOOKUP(K271,'Product Category'!A:B,2,FALSE)</f>
        <v>Electronics</v>
      </c>
      <c r="AL271">
        <f>VLOOKUP(Z271,Coupons!A:B,2,FALSE)</f>
        <v>0</v>
      </c>
      <c r="AM271" s="7">
        <f t="shared" si="104"/>
        <v>0</v>
      </c>
      <c r="AN271" s="7">
        <f t="shared" si="105"/>
        <v>464.56899999999996</v>
      </c>
      <c r="AO271" s="7">
        <f t="shared" si="106"/>
        <v>1858.2759999999998</v>
      </c>
      <c r="AP271" s="7">
        <f t="shared" si="107"/>
        <v>2654.68</v>
      </c>
      <c r="AQ271" s="7">
        <f t="shared" si="108"/>
        <v>796.404</v>
      </c>
      <c r="AR271" s="12">
        <f t="shared" si="109"/>
        <v>1.4285714285714286</v>
      </c>
    </row>
    <row r="272" spans="1:44" x14ac:dyDescent="0.35">
      <c r="A272" t="s">
        <v>284</v>
      </c>
      <c r="B272">
        <f t="shared" si="88"/>
        <v>200270</v>
      </c>
      <c r="C272" s="2">
        <v>45081</v>
      </c>
      <c r="D272" s="4">
        <v>45081</v>
      </c>
      <c r="E272">
        <f t="shared" si="89"/>
        <v>2023</v>
      </c>
      <c r="F272" s="4" t="str">
        <f t="shared" si="90"/>
        <v>June</v>
      </c>
      <c r="G272" s="4" t="str">
        <f t="shared" si="91"/>
        <v>Sunday</v>
      </c>
      <c r="H272" t="s">
        <v>1484</v>
      </c>
      <c r="I272">
        <f t="shared" si="92"/>
        <v>13540</v>
      </c>
      <c r="J272" t="s">
        <v>2407</v>
      </c>
      <c r="K272" t="str">
        <f t="shared" si="94"/>
        <v>Printer</v>
      </c>
      <c r="L272">
        <v>4</v>
      </c>
      <c r="M272">
        <v>309.91000000000003</v>
      </c>
      <c r="N272" s="7">
        <f t="shared" si="93"/>
        <v>309.91000000000003</v>
      </c>
      <c r="O272" t="s">
        <v>2640</v>
      </c>
      <c r="P272" t="str">
        <f t="shared" si="95"/>
        <v>127</v>
      </c>
      <c r="Q272" t="str">
        <f t="shared" si="96"/>
        <v>Main St</v>
      </c>
      <c r="R272" t="s">
        <v>3065</v>
      </c>
      <c r="S272" t="str">
        <f t="shared" si="97"/>
        <v>Debit Card</v>
      </c>
      <c r="T272" t="s">
        <v>3070</v>
      </c>
      <c r="U272" t="str">
        <f t="shared" si="98"/>
        <v>Shipped</v>
      </c>
      <c r="V272" t="s">
        <v>3345</v>
      </c>
      <c r="W272" t="str">
        <f t="shared" si="99"/>
        <v>81087373</v>
      </c>
      <c r="X272">
        <v>5</v>
      </c>
      <c r="Y272" t="s">
        <v>4277</v>
      </c>
      <c r="Z272" t="str">
        <f t="shared" si="100"/>
        <v>WINTER15</v>
      </c>
      <c r="AA272" t="str">
        <f t="shared" si="101"/>
        <v>YES</v>
      </c>
      <c r="AB272" t="s">
        <v>4282</v>
      </c>
      <c r="AC272" t="str">
        <f t="shared" si="102"/>
        <v>Google</v>
      </c>
      <c r="AD272">
        <v>1239.6400000000001</v>
      </c>
      <c r="AE272" s="7">
        <v>1239.6400000000001</v>
      </c>
      <c r="AF272" s="7">
        <f t="shared" si="103"/>
        <v>1239.6400000000001</v>
      </c>
      <c r="AG272" t="str">
        <f>_xlfn.XLOOKUP(H272, 'Customer Data'!A272,'Customer Data'!B272)</f>
        <v>Customer_272</v>
      </c>
      <c r="AH272" t="str">
        <f>_xlfn.XLOOKUP(H272,'Customer Data'!A272,'Customer Data'!C272)</f>
        <v>Female</v>
      </c>
      <c r="AI272">
        <f>_xlfn.XLOOKUP(H272,'Customer Data'!A272,'Customer Data'!D272)</f>
        <v>35</v>
      </c>
      <c r="AJ272" t="str">
        <f>_xlfn.XLOOKUP(H272,'Customer Data'!A272,'Customer Data'!E272)</f>
        <v>Abuja</v>
      </c>
      <c r="AK272" t="str">
        <f>VLOOKUP(K272,'Product Category'!A:B,2,FALSE)</f>
        <v>Electronics</v>
      </c>
      <c r="AL272">
        <f>VLOOKUP(Z272,Coupons!A:B,2,FALSE)</f>
        <v>0.15</v>
      </c>
      <c r="AM272" s="7">
        <f t="shared" si="104"/>
        <v>185.946</v>
      </c>
      <c r="AN272" s="7">
        <f t="shared" si="105"/>
        <v>216.93700000000001</v>
      </c>
      <c r="AO272" s="7">
        <f t="shared" si="106"/>
        <v>867.74800000000005</v>
      </c>
      <c r="AP272" s="7">
        <f t="shared" si="107"/>
        <v>1053.6940000000002</v>
      </c>
      <c r="AQ272" s="7">
        <f t="shared" si="108"/>
        <v>185.94600000000014</v>
      </c>
      <c r="AR272" s="12">
        <f t="shared" si="109"/>
        <v>1.2142857142857144</v>
      </c>
    </row>
    <row r="273" spans="1:44" x14ac:dyDescent="0.35">
      <c r="A273" t="s">
        <v>285</v>
      </c>
      <c r="B273">
        <f t="shared" si="88"/>
        <v>200271</v>
      </c>
      <c r="C273" s="2">
        <v>45013</v>
      </c>
      <c r="D273" s="4">
        <v>45013</v>
      </c>
      <c r="E273">
        <f t="shared" si="89"/>
        <v>2023</v>
      </c>
      <c r="F273" s="4" t="str">
        <f t="shared" si="90"/>
        <v>March</v>
      </c>
      <c r="G273" s="4" t="str">
        <f t="shared" si="91"/>
        <v>Tuesday</v>
      </c>
      <c r="H273" t="s">
        <v>1485</v>
      </c>
      <c r="I273">
        <f t="shared" si="92"/>
        <v>59572</v>
      </c>
      <c r="J273" t="s">
        <v>2403</v>
      </c>
      <c r="K273" t="str">
        <f t="shared" si="94"/>
        <v>Monitor</v>
      </c>
      <c r="L273">
        <v>1</v>
      </c>
      <c r="M273">
        <v>542.07000000000005</v>
      </c>
      <c r="N273" s="7">
        <f t="shared" si="93"/>
        <v>542.07000000000005</v>
      </c>
      <c r="O273" t="s">
        <v>2641</v>
      </c>
      <c r="P273" t="str">
        <f t="shared" si="95"/>
        <v>791</v>
      </c>
      <c r="Q273" t="str">
        <f t="shared" si="96"/>
        <v>Main St</v>
      </c>
      <c r="R273" t="s">
        <v>3069</v>
      </c>
      <c r="S273" t="str">
        <f t="shared" si="97"/>
        <v>Cash</v>
      </c>
      <c r="T273" t="s">
        <v>3070</v>
      </c>
      <c r="U273" t="str">
        <f t="shared" si="98"/>
        <v>Shipped</v>
      </c>
      <c r="V273" t="s">
        <v>3346</v>
      </c>
      <c r="W273" t="str">
        <f t="shared" si="99"/>
        <v>16792991</v>
      </c>
      <c r="X273">
        <v>6</v>
      </c>
      <c r="Y273" t="s">
        <v>4277</v>
      </c>
      <c r="Z273" t="str">
        <f t="shared" si="100"/>
        <v>WINTER15</v>
      </c>
      <c r="AA273" t="str">
        <f t="shared" si="101"/>
        <v>YES</v>
      </c>
      <c r="AB273" t="s">
        <v>4279</v>
      </c>
      <c r="AC273" t="str">
        <f t="shared" si="102"/>
        <v>Referral</v>
      </c>
      <c r="AD273">
        <v>542.07000000000005</v>
      </c>
      <c r="AE273" s="7">
        <v>542.07000000000005</v>
      </c>
      <c r="AF273" s="7">
        <f t="shared" si="103"/>
        <v>542.07000000000005</v>
      </c>
      <c r="AG273" t="str">
        <f>_xlfn.XLOOKUP(H273, 'Customer Data'!A273,'Customer Data'!B273)</f>
        <v>Customer_273</v>
      </c>
      <c r="AH273" t="str">
        <f>_xlfn.XLOOKUP(H273,'Customer Data'!A273,'Customer Data'!C273)</f>
        <v>Male</v>
      </c>
      <c r="AI273">
        <f>_xlfn.XLOOKUP(H273,'Customer Data'!A273,'Customer Data'!D273)</f>
        <v>29</v>
      </c>
      <c r="AJ273" t="str">
        <f>_xlfn.XLOOKUP(H273,'Customer Data'!A273,'Customer Data'!E273)</f>
        <v>Lagos</v>
      </c>
      <c r="AK273" t="str">
        <f>VLOOKUP(K273,'Product Category'!A:B,2,FALSE)</f>
        <v>Electronics</v>
      </c>
      <c r="AL273">
        <f>VLOOKUP(Z273,Coupons!A:B,2,FALSE)</f>
        <v>0.15</v>
      </c>
      <c r="AM273" s="7">
        <f t="shared" si="104"/>
        <v>81.310500000000005</v>
      </c>
      <c r="AN273" s="7">
        <f t="shared" si="105"/>
        <v>379.44900000000001</v>
      </c>
      <c r="AO273" s="7">
        <f t="shared" si="106"/>
        <v>379.44900000000001</v>
      </c>
      <c r="AP273" s="7">
        <f t="shared" si="107"/>
        <v>460.75950000000006</v>
      </c>
      <c r="AQ273" s="7">
        <f t="shared" si="108"/>
        <v>81.310500000000047</v>
      </c>
      <c r="AR273" s="12">
        <f t="shared" si="109"/>
        <v>1.2142857142857144</v>
      </c>
    </row>
    <row r="274" spans="1:44" x14ac:dyDescent="0.35">
      <c r="A274" t="s">
        <v>286</v>
      </c>
      <c r="B274">
        <f t="shared" si="88"/>
        <v>200272</v>
      </c>
      <c r="C274" s="2">
        <v>45188</v>
      </c>
      <c r="D274" s="4">
        <v>45188</v>
      </c>
      <c r="E274">
        <f t="shared" si="89"/>
        <v>2023</v>
      </c>
      <c r="F274" s="4" t="str">
        <f t="shared" si="90"/>
        <v>September</v>
      </c>
      <c r="G274" s="4" t="str">
        <f t="shared" si="91"/>
        <v>Tuesday</v>
      </c>
      <c r="H274" t="s">
        <v>1486</v>
      </c>
      <c r="I274">
        <f t="shared" si="92"/>
        <v>29758</v>
      </c>
      <c r="J274" t="s">
        <v>2406</v>
      </c>
      <c r="K274" t="str">
        <f t="shared" si="94"/>
        <v>Chair</v>
      </c>
      <c r="L274">
        <v>2</v>
      </c>
      <c r="M274">
        <v>399.32</v>
      </c>
      <c r="N274" s="7">
        <f t="shared" si="93"/>
        <v>399.32</v>
      </c>
      <c r="O274" t="s">
        <v>2642</v>
      </c>
      <c r="P274" t="str">
        <f t="shared" si="95"/>
        <v>119</v>
      </c>
      <c r="Q274" t="str">
        <f t="shared" si="96"/>
        <v>Main St</v>
      </c>
      <c r="R274" t="s">
        <v>3066</v>
      </c>
      <c r="S274" t="str">
        <f t="shared" si="97"/>
        <v>Online</v>
      </c>
      <c r="T274" t="s">
        <v>3074</v>
      </c>
      <c r="U274" t="str">
        <f t="shared" si="98"/>
        <v>Pending</v>
      </c>
      <c r="V274" t="s">
        <v>3347</v>
      </c>
      <c r="W274" t="str">
        <f t="shared" si="99"/>
        <v>12990043</v>
      </c>
      <c r="X274">
        <v>6</v>
      </c>
      <c r="Y274" t="s">
        <v>4277</v>
      </c>
      <c r="Z274" t="str">
        <f t="shared" si="100"/>
        <v>WINTER15</v>
      </c>
      <c r="AA274" t="str">
        <f t="shared" si="101"/>
        <v>YES</v>
      </c>
      <c r="AB274" t="s">
        <v>4278</v>
      </c>
      <c r="AC274" t="str">
        <f t="shared" si="102"/>
        <v>Instagram</v>
      </c>
      <c r="AD274">
        <v>798.64</v>
      </c>
      <c r="AE274" s="7">
        <v>798.64</v>
      </c>
      <c r="AF274" s="7">
        <f t="shared" si="103"/>
        <v>798.64</v>
      </c>
      <c r="AG274" t="str">
        <f>_xlfn.XLOOKUP(H274, 'Customer Data'!A274,'Customer Data'!B274)</f>
        <v>Customer_274</v>
      </c>
      <c r="AH274" t="str">
        <f>_xlfn.XLOOKUP(H274,'Customer Data'!A274,'Customer Data'!C274)</f>
        <v>Female</v>
      </c>
      <c r="AI274">
        <f>_xlfn.XLOOKUP(H274,'Customer Data'!A274,'Customer Data'!D274)</f>
        <v>22</v>
      </c>
      <c r="AJ274" t="str">
        <f>_xlfn.XLOOKUP(H274,'Customer Data'!A274,'Customer Data'!E274)</f>
        <v>Owerri</v>
      </c>
      <c r="AK274" t="str">
        <f>VLOOKUP(K274,'Product Category'!A:B,2,FALSE)</f>
        <v>Furniture</v>
      </c>
      <c r="AL274">
        <f>VLOOKUP(Z274,Coupons!A:B,2,FALSE)</f>
        <v>0.15</v>
      </c>
      <c r="AM274" s="7">
        <f t="shared" si="104"/>
        <v>119.79599999999999</v>
      </c>
      <c r="AN274" s="7">
        <f t="shared" si="105"/>
        <v>279.524</v>
      </c>
      <c r="AO274" s="7">
        <f t="shared" si="106"/>
        <v>559.048</v>
      </c>
      <c r="AP274" s="7">
        <f t="shared" si="107"/>
        <v>678.84400000000005</v>
      </c>
      <c r="AQ274" s="7">
        <f t="shared" si="108"/>
        <v>119.79600000000005</v>
      </c>
      <c r="AR274" s="12">
        <f t="shared" si="109"/>
        <v>1.2142857142857144</v>
      </c>
    </row>
    <row r="275" spans="1:44" x14ac:dyDescent="0.35">
      <c r="A275" t="s">
        <v>287</v>
      </c>
      <c r="B275">
        <f t="shared" si="88"/>
        <v>200273</v>
      </c>
      <c r="C275" s="2">
        <v>45592</v>
      </c>
      <c r="D275" s="4">
        <v>45592</v>
      </c>
      <c r="E275">
        <f t="shared" si="89"/>
        <v>2024</v>
      </c>
      <c r="F275" s="4" t="str">
        <f t="shared" si="90"/>
        <v>October</v>
      </c>
      <c r="G275" s="4" t="str">
        <f t="shared" si="91"/>
        <v>Sunday</v>
      </c>
      <c r="H275" t="s">
        <v>1487</v>
      </c>
      <c r="I275">
        <f t="shared" si="92"/>
        <v>11849</v>
      </c>
      <c r="J275" t="s">
        <v>2405</v>
      </c>
      <c r="K275" t="str">
        <f t="shared" si="94"/>
        <v>Tablet</v>
      </c>
      <c r="L275">
        <v>2</v>
      </c>
      <c r="M275">
        <v>238.25</v>
      </c>
      <c r="N275" s="7">
        <f t="shared" si="93"/>
        <v>238.25</v>
      </c>
      <c r="O275" t="s">
        <v>2643</v>
      </c>
      <c r="P275" t="str">
        <f t="shared" si="95"/>
        <v>974</v>
      </c>
      <c r="Q275" t="str">
        <f t="shared" si="96"/>
        <v>Main St</v>
      </c>
      <c r="R275" t="s">
        <v>3066</v>
      </c>
      <c r="S275" t="str">
        <f t="shared" si="97"/>
        <v>Online</v>
      </c>
      <c r="T275" t="s">
        <v>3071</v>
      </c>
      <c r="U275" t="str">
        <f t="shared" si="98"/>
        <v>Cancelled</v>
      </c>
      <c r="V275" t="s">
        <v>3348</v>
      </c>
      <c r="W275" t="str">
        <f t="shared" si="99"/>
        <v>91195261</v>
      </c>
      <c r="X275">
        <v>7</v>
      </c>
      <c r="Y275" t="s">
        <v>4276</v>
      </c>
      <c r="Z275" t="str">
        <f t="shared" si="100"/>
        <v>FREESHIP</v>
      </c>
      <c r="AA275" t="str">
        <f t="shared" si="101"/>
        <v>YES</v>
      </c>
      <c r="AB275" t="s">
        <v>4280</v>
      </c>
      <c r="AC275" t="str">
        <f t="shared" si="102"/>
        <v>Email</v>
      </c>
      <c r="AD275">
        <v>476.5</v>
      </c>
      <c r="AE275" s="7">
        <v>476.5</v>
      </c>
      <c r="AF275" s="7">
        <f t="shared" si="103"/>
        <v>476.5</v>
      </c>
      <c r="AG275" t="str">
        <f>_xlfn.XLOOKUP(H275, 'Customer Data'!A275,'Customer Data'!B275)</f>
        <v>Customer_275</v>
      </c>
      <c r="AH275" t="str">
        <f>_xlfn.XLOOKUP(H275,'Customer Data'!A275,'Customer Data'!C275)</f>
        <v>Female</v>
      </c>
      <c r="AI275">
        <f>_xlfn.XLOOKUP(H275,'Customer Data'!A275,'Customer Data'!D275)</f>
        <v>24</v>
      </c>
      <c r="AJ275" t="str">
        <f>_xlfn.XLOOKUP(H275,'Customer Data'!A275,'Customer Data'!E275)</f>
        <v>Enugu</v>
      </c>
      <c r="AK275" t="str">
        <f>VLOOKUP(K275,'Product Category'!A:B,2,FALSE)</f>
        <v>Electronics</v>
      </c>
      <c r="AL275">
        <f>VLOOKUP(Z275,Coupons!A:B,2,FALSE)</f>
        <v>0</v>
      </c>
      <c r="AM275" s="7">
        <f t="shared" si="104"/>
        <v>0</v>
      </c>
      <c r="AN275" s="7">
        <f t="shared" si="105"/>
        <v>166.77499999999998</v>
      </c>
      <c r="AO275" s="7">
        <f t="shared" si="106"/>
        <v>333.54999999999995</v>
      </c>
      <c r="AP275" s="7">
        <f t="shared" si="107"/>
        <v>476.5</v>
      </c>
      <c r="AQ275" s="7">
        <f t="shared" si="108"/>
        <v>142.95000000000005</v>
      </c>
      <c r="AR275" s="12">
        <f t="shared" si="109"/>
        <v>1.4285714285714288</v>
      </c>
    </row>
    <row r="276" spans="1:44" x14ac:dyDescent="0.35">
      <c r="A276" t="s">
        <v>288</v>
      </c>
      <c r="B276">
        <f t="shared" si="88"/>
        <v>200274</v>
      </c>
      <c r="C276" s="2">
        <v>44961</v>
      </c>
      <c r="D276" s="4">
        <v>44961</v>
      </c>
      <c r="E276">
        <f t="shared" si="89"/>
        <v>2023</v>
      </c>
      <c r="F276" s="4" t="str">
        <f t="shared" si="90"/>
        <v>February</v>
      </c>
      <c r="G276" s="4" t="str">
        <f t="shared" si="91"/>
        <v>Saturday</v>
      </c>
      <c r="H276" t="s">
        <v>1488</v>
      </c>
      <c r="I276">
        <f t="shared" si="92"/>
        <v>50967</v>
      </c>
      <c r="J276" t="s">
        <v>2404</v>
      </c>
      <c r="K276" t="str">
        <f t="shared" si="94"/>
        <v>Phone</v>
      </c>
      <c r="L276">
        <v>2</v>
      </c>
      <c r="M276">
        <v>182.4</v>
      </c>
      <c r="N276" s="7">
        <f t="shared" si="93"/>
        <v>182.4</v>
      </c>
      <c r="O276" t="s">
        <v>2644</v>
      </c>
      <c r="P276" t="str">
        <f t="shared" si="95"/>
        <v>884</v>
      </c>
      <c r="Q276" t="str">
        <f t="shared" si="96"/>
        <v>Main St</v>
      </c>
      <c r="R276" t="s">
        <v>3068</v>
      </c>
      <c r="S276" t="str">
        <f t="shared" si="97"/>
        <v>Gift Card</v>
      </c>
      <c r="T276" t="s">
        <v>3071</v>
      </c>
      <c r="U276" t="str">
        <f t="shared" si="98"/>
        <v>Cancelled</v>
      </c>
      <c r="V276" t="s">
        <v>3349</v>
      </c>
      <c r="W276" t="str">
        <f t="shared" si="99"/>
        <v>65300814</v>
      </c>
      <c r="X276">
        <v>5</v>
      </c>
      <c r="Y276" t="s">
        <v>4275</v>
      </c>
      <c r="Z276" t="str">
        <f t="shared" si="100"/>
        <v>SAVE10</v>
      </c>
      <c r="AA276" t="str">
        <f t="shared" si="101"/>
        <v>YES</v>
      </c>
      <c r="AB276" t="s">
        <v>4279</v>
      </c>
      <c r="AC276" t="str">
        <f t="shared" si="102"/>
        <v>Referral</v>
      </c>
      <c r="AD276">
        <v>364.8</v>
      </c>
      <c r="AE276" s="7">
        <v>364.8</v>
      </c>
      <c r="AF276" s="7">
        <f t="shared" si="103"/>
        <v>364.8</v>
      </c>
      <c r="AG276" t="str">
        <f>_xlfn.XLOOKUP(H276, 'Customer Data'!A276,'Customer Data'!B276)</f>
        <v>Customer_276</v>
      </c>
      <c r="AH276" t="str">
        <f>_xlfn.XLOOKUP(H276,'Customer Data'!A276,'Customer Data'!C276)</f>
        <v>Male</v>
      </c>
      <c r="AI276">
        <f>_xlfn.XLOOKUP(H276,'Customer Data'!A276,'Customer Data'!D276)</f>
        <v>45</v>
      </c>
      <c r="AJ276" t="str">
        <f>_xlfn.XLOOKUP(H276,'Customer Data'!A276,'Customer Data'!E276)</f>
        <v>Port-Harcourt</v>
      </c>
      <c r="AK276" t="str">
        <f>VLOOKUP(K276,'Product Category'!A:B,2,FALSE)</f>
        <v>Electronics</v>
      </c>
      <c r="AL276">
        <f>VLOOKUP(Z276,Coupons!A:B,2,FALSE)</f>
        <v>0.1</v>
      </c>
      <c r="AM276" s="7">
        <f t="shared" si="104"/>
        <v>36.480000000000004</v>
      </c>
      <c r="AN276" s="7">
        <f t="shared" si="105"/>
        <v>127.67999999999999</v>
      </c>
      <c r="AO276" s="7">
        <f t="shared" si="106"/>
        <v>255.35999999999999</v>
      </c>
      <c r="AP276" s="7">
        <f t="shared" si="107"/>
        <v>328.32</v>
      </c>
      <c r="AQ276" s="7">
        <f t="shared" si="108"/>
        <v>72.960000000000008</v>
      </c>
      <c r="AR276" s="12">
        <f t="shared" si="109"/>
        <v>1.2857142857142858</v>
      </c>
    </row>
    <row r="277" spans="1:44" x14ac:dyDescent="0.35">
      <c r="A277" t="s">
        <v>289</v>
      </c>
      <c r="B277">
        <f t="shared" si="88"/>
        <v>200275</v>
      </c>
      <c r="C277" s="2">
        <v>45234</v>
      </c>
      <c r="D277" s="4">
        <v>45234</v>
      </c>
      <c r="E277">
        <f t="shared" si="89"/>
        <v>2023</v>
      </c>
      <c r="F277" s="4" t="str">
        <f t="shared" si="90"/>
        <v>November</v>
      </c>
      <c r="G277" s="4" t="str">
        <f t="shared" si="91"/>
        <v>Saturday</v>
      </c>
      <c r="H277" t="s">
        <v>1489</v>
      </c>
      <c r="I277">
        <f t="shared" si="92"/>
        <v>80735</v>
      </c>
      <c r="J277" t="s">
        <v>2406</v>
      </c>
      <c r="K277" t="str">
        <f t="shared" si="94"/>
        <v>Chair</v>
      </c>
      <c r="L277">
        <v>2</v>
      </c>
      <c r="M277">
        <v>65.069999999999993</v>
      </c>
      <c r="N277" s="7">
        <f t="shared" si="93"/>
        <v>65.069999999999993</v>
      </c>
      <c r="O277" t="s">
        <v>2645</v>
      </c>
      <c r="P277" t="str">
        <f t="shared" si="95"/>
        <v>360</v>
      </c>
      <c r="Q277" t="str">
        <f t="shared" si="96"/>
        <v>Main St</v>
      </c>
      <c r="R277" t="s">
        <v>3067</v>
      </c>
      <c r="S277" t="str">
        <f t="shared" si="97"/>
        <v>Credit Card</v>
      </c>
      <c r="T277" t="s">
        <v>3071</v>
      </c>
      <c r="U277" t="str">
        <f t="shared" si="98"/>
        <v>Cancelled</v>
      </c>
      <c r="V277" t="s">
        <v>3350</v>
      </c>
      <c r="W277" t="str">
        <f t="shared" si="99"/>
        <v>99880231</v>
      </c>
      <c r="X277">
        <v>4</v>
      </c>
      <c r="Y277" t="s">
        <v>4275</v>
      </c>
      <c r="Z277" t="str">
        <f t="shared" si="100"/>
        <v>SAVE10</v>
      </c>
      <c r="AA277" t="str">
        <f t="shared" si="101"/>
        <v>YES</v>
      </c>
      <c r="AB277" t="s">
        <v>4282</v>
      </c>
      <c r="AC277" t="str">
        <f t="shared" si="102"/>
        <v>Google</v>
      </c>
      <c r="AD277">
        <v>130.13999999999999</v>
      </c>
      <c r="AE277" s="7">
        <v>130.13999999999999</v>
      </c>
      <c r="AF277" s="7">
        <f t="shared" si="103"/>
        <v>130.13999999999999</v>
      </c>
      <c r="AG277" t="str">
        <f>_xlfn.XLOOKUP(H277, 'Customer Data'!A277,'Customer Data'!B277)</f>
        <v>Customer_277</v>
      </c>
      <c r="AH277" t="str">
        <f>_xlfn.XLOOKUP(H277,'Customer Data'!A277,'Customer Data'!C277)</f>
        <v>Female</v>
      </c>
      <c r="AI277">
        <f>_xlfn.XLOOKUP(H277,'Customer Data'!A277,'Customer Data'!D277)</f>
        <v>35</v>
      </c>
      <c r="AJ277" t="str">
        <f>_xlfn.XLOOKUP(H277,'Customer Data'!A277,'Customer Data'!E277)</f>
        <v>Enugu</v>
      </c>
      <c r="AK277" t="str">
        <f>VLOOKUP(K277,'Product Category'!A:B,2,FALSE)</f>
        <v>Furniture</v>
      </c>
      <c r="AL277">
        <f>VLOOKUP(Z277,Coupons!A:B,2,FALSE)</f>
        <v>0.1</v>
      </c>
      <c r="AM277" s="7">
        <f t="shared" si="104"/>
        <v>13.013999999999999</v>
      </c>
      <c r="AN277" s="7">
        <f t="shared" si="105"/>
        <v>45.548999999999992</v>
      </c>
      <c r="AO277" s="7">
        <f t="shared" si="106"/>
        <v>91.097999999999985</v>
      </c>
      <c r="AP277" s="7">
        <f t="shared" si="107"/>
        <v>117.12599999999999</v>
      </c>
      <c r="AQ277" s="7">
        <f t="shared" si="108"/>
        <v>26.028000000000006</v>
      </c>
      <c r="AR277" s="12">
        <f t="shared" si="109"/>
        <v>1.2857142857142858</v>
      </c>
    </row>
    <row r="278" spans="1:44" x14ac:dyDescent="0.35">
      <c r="A278" t="s">
        <v>290</v>
      </c>
      <c r="B278">
        <f t="shared" si="88"/>
        <v>200276</v>
      </c>
      <c r="C278" s="2">
        <v>45745</v>
      </c>
      <c r="D278" s="4">
        <v>45745</v>
      </c>
      <c r="E278">
        <f t="shared" si="89"/>
        <v>2025</v>
      </c>
      <c r="F278" s="4" t="str">
        <f t="shared" si="90"/>
        <v>March</v>
      </c>
      <c r="G278" s="4" t="str">
        <f t="shared" si="91"/>
        <v>Saturday</v>
      </c>
      <c r="H278" t="s">
        <v>1490</v>
      </c>
      <c r="I278">
        <f t="shared" si="92"/>
        <v>99050</v>
      </c>
      <c r="J278" t="s">
        <v>2407</v>
      </c>
      <c r="K278" t="str">
        <f t="shared" si="94"/>
        <v>Printer</v>
      </c>
      <c r="L278">
        <v>2</v>
      </c>
      <c r="M278">
        <v>600.57000000000005</v>
      </c>
      <c r="N278" s="7">
        <f t="shared" si="93"/>
        <v>600.57000000000005</v>
      </c>
      <c r="O278" t="s">
        <v>2646</v>
      </c>
      <c r="P278" t="str">
        <f t="shared" si="95"/>
        <v>654</v>
      </c>
      <c r="Q278" t="str">
        <f t="shared" si="96"/>
        <v>Main St</v>
      </c>
      <c r="R278" t="s">
        <v>3065</v>
      </c>
      <c r="S278" t="str">
        <f t="shared" si="97"/>
        <v>Debit Card</v>
      </c>
      <c r="T278" t="s">
        <v>3072</v>
      </c>
      <c r="U278" t="str">
        <f t="shared" si="98"/>
        <v>Returned</v>
      </c>
      <c r="V278" t="s">
        <v>3351</v>
      </c>
      <c r="W278" t="str">
        <f t="shared" si="99"/>
        <v>56927089</v>
      </c>
      <c r="X278">
        <v>3</v>
      </c>
      <c r="Y278" t="s">
        <v>4277</v>
      </c>
      <c r="Z278" t="str">
        <f t="shared" si="100"/>
        <v>WINTER15</v>
      </c>
      <c r="AA278" t="str">
        <f t="shared" si="101"/>
        <v>YES</v>
      </c>
      <c r="AB278" t="s">
        <v>4278</v>
      </c>
      <c r="AC278" t="str">
        <f t="shared" si="102"/>
        <v>Instagram</v>
      </c>
      <c r="AD278">
        <v>1201.1400000000001</v>
      </c>
      <c r="AE278" s="7">
        <v>1201.1400000000001</v>
      </c>
      <c r="AF278" s="7">
        <f t="shared" si="103"/>
        <v>1201.1400000000001</v>
      </c>
      <c r="AG278" t="str">
        <f>_xlfn.XLOOKUP(H278, 'Customer Data'!A278,'Customer Data'!B278)</f>
        <v>Customer_278</v>
      </c>
      <c r="AH278" t="str">
        <f>_xlfn.XLOOKUP(H278,'Customer Data'!A278,'Customer Data'!C278)</f>
        <v>Male</v>
      </c>
      <c r="AI278">
        <f>_xlfn.XLOOKUP(H278,'Customer Data'!A278,'Customer Data'!D278)</f>
        <v>39</v>
      </c>
      <c r="AJ278" t="str">
        <f>_xlfn.XLOOKUP(H278,'Customer Data'!A278,'Customer Data'!E278)</f>
        <v>Abuja</v>
      </c>
      <c r="AK278" t="str">
        <f>VLOOKUP(K278,'Product Category'!A:B,2,FALSE)</f>
        <v>Electronics</v>
      </c>
      <c r="AL278">
        <f>VLOOKUP(Z278,Coupons!A:B,2,FALSE)</f>
        <v>0.15</v>
      </c>
      <c r="AM278" s="7">
        <f t="shared" si="104"/>
        <v>180.17100000000002</v>
      </c>
      <c r="AN278" s="7">
        <f t="shared" si="105"/>
        <v>420.399</v>
      </c>
      <c r="AO278" s="7">
        <f t="shared" si="106"/>
        <v>840.798</v>
      </c>
      <c r="AP278" s="7">
        <f t="shared" si="107"/>
        <v>1020.9690000000001</v>
      </c>
      <c r="AQ278" s="7">
        <f t="shared" si="108"/>
        <v>180.17100000000005</v>
      </c>
      <c r="AR278" s="12">
        <f t="shared" si="109"/>
        <v>1.2142857142857144</v>
      </c>
    </row>
    <row r="279" spans="1:44" x14ac:dyDescent="0.35">
      <c r="A279" t="s">
        <v>291</v>
      </c>
      <c r="B279">
        <f t="shared" si="88"/>
        <v>200277</v>
      </c>
      <c r="C279" s="2">
        <v>45544</v>
      </c>
      <c r="D279" s="4">
        <v>45544</v>
      </c>
      <c r="E279">
        <f t="shared" si="89"/>
        <v>2024</v>
      </c>
      <c r="F279" s="4" t="str">
        <f t="shared" si="90"/>
        <v>September</v>
      </c>
      <c r="G279" s="4" t="str">
        <f t="shared" si="91"/>
        <v>Monday</v>
      </c>
      <c r="H279" t="s">
        <v>1491</v>
      </c>
      <c r="I279">
        <f t="shared" si="92"/>
        <v>11210</v>
      </c>
      <c r="J279" t="s">
        <v>2406</v>
      </c>
      <c r="K279" t="str">
        <f t="shared" si="94"/>
        <v>Chair</v>
      </c>
      <c r="L279">
        <v>5</v>
      </c>
      <c r="M279">
        <v>90.92</v>
      </c>
      <c r="N279" s="7">
        <f t="shared" si="93"/>
        <v>90.92</v>
      </c>
      <c r="O279" t="s">
        <v>2647</v>
      </c>
      <c r="P279" t="str">
        <f t="shared" si="95"/>
        <v>910</v>
      </c>
      <c r="Q279" t="str">
        <f t="shared" si="96"/>
        <v>Main St</v>
      </c>
      <c r="R279" t="s">
        <v>3067</v>
      </c>
      <c r="S279" t="str">
        <f t="shared" si="97"/>
        <v>Credit Card</v>
      </c>
      <c r="T279" t="s">
        <v>3073</v>
      </c>
      <c r="U279" t="str">
        <f t="shared" si="98"/>
        <v>Delivered</v>
      </c>
      <c r="V279" t="s">
        <v>3352</v>
      </c>
      <c r="W279" t="str">
        <f t="shared" si="99"/>
        <v>44929965</v>
      </c>
      <c r="X279">
        <v>9</v>
      </c>
      <c r="Y279" t="s">
        <v>4275</v>
      </c>
      <c r="Z279" t="str">
        <f t="shared" si="100"/>
        <v>SAVE10</v>
      </c>
      <c r="AA279" t="str">
        <f t="shared" si="101"/>
        <v>YES</v>
      </c>
      <c r="AB279" t="s">
        <v>4281</v>
      </c>
      <c r="AC279" t="str">
        <f t="shared" si="102"/>
        <v>Facebook</v>
      </c>
      <c r="AD279">
        <v>454.6</v>
      </c>
      <c r="AE279" s="7">
        <v>454.6</v>
      </c>
      <c r="AF279" s="7">
        <f t="shared" si="103"/>
        <v>454.6</v>
      </c>
      <c r="AG279" t="str">
        <f>_xlfn.XLOOKUP(H279, 'Customer Data'!A279,'Customer Data'!B279)</f>
        <v>Customer_279</v>
      </c>
      <c r="AH279" t="str">
        <f>_xlfn.XLOOKUP(H279,'Customer Data'!A279,'Customer Data'!C279)</f>
        <v>Male</v>
      </c>
      <c r="AI279">
        <f>_xlfn.XLOOKUP(H279,'Customer Data'!A279,'Customer Data'!D279)</f>
        <v>23</v>
      </c>
      <c r="AJ279" t="str">
        <f>_xlfn.XLOOKUP(H279,'Customer Data'!A279,'Customer Data'!E279)</f>
        <v>Lagos</v>
      </c>
      <c r="AK279" t="str">
        <f>VLOOKUP(K279,'Product Category'!A:B,2,FALSE)</f>
        <v>Furniture</v>
      </c>
      <c r="AL279">
        <f>VLOOKUP(Z279,Coupons!A:B,2,FALSE)</f>
        <v>0.1</v>
      </c>
      <c r="AM279" s="7">
        <f t="shared" si="104"/>
        <v>45.460000000000008</v>
      </c>
      <c r="AN279" s="7">
        <f t="shared" si="105"/>
        <v>63.643999999999998</v>
      </c>
      <c r="AO279" s="7">
        <f t="shared" si="106"/>
        <v>318.21999999999997</v>
      </c>
      <c r="AP279" s="7">
        <f t="shared" si="107"/>
        <v>409.14</v>
      </c>
      <c r="AQ279" s="7">
        <f t="shared" si="108"/>
        <v>90.920000000000016</v>
      </c>
      <c r="AR279" s="12">
        <f t="shared" si="109"/>
        <v>1.2857142857142858</v>
      </c>
    </row>
    <row r="280" spans="1:44" x14ac:dyDescent="0.35">
      <c r="A280" t="s">
        <v>292</v>
      </c>
      <c r="B280">
        <f t="shared" si="88"/>
        <v>200278</v>
      </c>
      <c r="C280" s="2">
        <v>45614</v>
      </c>
      <c r="D280" s="4">
        <v>45614</v>
      </c>
      <c r="E280">
        <f t="shared" si="89"/>
        <v>2024</v>
      </c>
      <c r="F280" s="4" t="str">
        <f t="shared" si="90"/>
        <v>November</v>
      </c>
      <c r="G280" s="4" t="str">
        <f t="shared" si="91"/>
        <v>Monday</v>
      </c>
      <c r="H280" t="s">
        <v>1492</v>
      </c>
      <c r="I280">
        <f t="shared" si="92"/>
        <v>46015</v>
      </c>
      <c r="J280" t="s">
        <v>2408</v>
      </c>
      <c r="K280" t="str">
        <f t="shared" si="94"/>
        <v>Laptop</v>
      </c>
      <c r="L280">
        <v>5</v>
      </c>
      <c r="M280">
        <v>362.46</v>
      </c>
      <c r="N280" s="7">
        <f t="shared" si="93"/>
        <v>362.46</v>
      </c>
      <c r="O280" t="s">
        <v>2648</v>
      </c>
      <c r="P280" t="str">
        <f t="shared" si="95"/>
        <v>299</v>
      </c>
      <c r="Q280" t="str">
        <f t="shared" si="96"/>
        <v>Main St</v>
      </c>
      <c r="R280" t="s">
        <v>3069</v>
      </c>
      <c r="S280" t="str">
        <f t="shared" si="97"/>
        <v>Cash</v>
      </c>
      <c r="T280" t="s">
        <v>3073</v>
      </c>
      <c r="U280" t="str">
        <f t="shared" si="98"/>
        <v>Delivered</v>
      </c>
      <c r="V280" t="s">
        <v>3353</v>
      </c>
      <c r="W280" t="str">
        <f t="shared" si="99"/>
        <v>46598430</v>
      </c>
      <c r="X280">
        <v>6</v>
      </c>
      <c r="Y280" t="s">
        <v>4276</v>
      </c>
      <c r="Z280" t="str">
        <f t="shared" si="100"/>
        <v>FREESHIP</v>
      </c>
      <c r="AA280" t="str">
        <f t="shared" si="101"/>
        <v>YES</v>
      </c>
      <c r="AB280" t="s">
        <v>4278</v>
      </c>
      <c r="AC280" t="str">
        <f t="shared" si="102"/>
        <v>Instagram</v>
      </c>
      <c r="AD280">
        <v>1812.3</v>
      </c>
      <c r="AE280" s="7">
        <v>1812.3</v>
      </c>
      <c r="AF280" s="7">
        <f t="shared" si="103"/>
        <v>1812.3</v>
      </c>
      <c r="AG280" t="str">
        <f>_xlfn.XLOOKUP(H280, 'Customer Data'!A280,'Customer Data'!B280)</f>
        <v>Customer_280</v>
      </c>
      <c r="AH280" t="str">
        <f>_xlfn.XLOOKUP(H280,'Customer Data'!A280,'Customer Data'!C280)</f>
        <v>Male</v>
      </c>
      <c r="AI280">
        <f>_xlfn.XLOOKUP(H280,'Customer Data'!A280,'Customer Data'!D280)</f>
        <v>57</v>
      </c>
      <c r="AJ280" t="str">
        <f>_xlfn.XLOOKUP(H280,'Customer Data'!A280,'Customer Data'!E280)</f>
        <v>Kano</v>
      </c>
      <c r="AK280" t="str">
        <f>VLOOKUP(K280,'Product Category'!A:B,2,FALSE)</f>
        <v>Electronics</v>
      </c>
      <c r="AL280">
        <f>VLOOKUP(Z280,Coupons!A:B,2,FALSE)</f>
        <v>0</v>
      </c>
      <c r="AM280" s="7">
        <f t="shared" si="104"/>
        <v>0</v>
      </c>
      <c r="AN280" s="7">
        <f t="shared" si="105"/>
        <v>253.72199999999998</v>
      </c>
      <c r="AO280" s="7">
        <f t="shared" si="106"/>
        <v>1268.6099999999999</v>
      </c>
      <c r="AP280" s="7">
        <f t="shared" si="107"/>
        <v>1812.3</v>
      </c>
      <c r="AQ280" s="7">
        <f t="shared" si="108"/>
        <v>543.69000000000005</v>
      </c>
      <c r="AR280" s="12">
        <f t="shared" si="109"/>
        <v>1.4285714285714286</v>
      </c>
    </row>
    <row r="281" spans="1:44" x14ac:dyDescent="0.35">
      <c r="A281" t="s">
        <v>293</v>
      </c>
      <c r="B281">
        <f t="shared" si="88"/>
        <v>200279</v>
      </c>
      <c r="C281" s="2">
        <v>45219</v>
      </c>
      <c r="D281" s="4">
        <v>45219</v>
      </c>
      <c r="E281">
        <f t="shared" si="89"/>
        <v>2023</v>
      </c>
      <c r="F281" s="4" t="str">
        <f t="shared" si="90"/>
        <v>October</v>
      </c>
      <c r="G281" s="4" t="str">
        <f t="shared" si="91"/>
        <v>Friday</v>
      </c>
      <c r="H281" t="s">
        <v>1493</v>
      </c>
      <c r="I281">
        <f t="shared" si="92"/>
        <v>69167</v>
      </c>
      <c r="J281" t="s">
        <v>2406</v>
      </c>
      <c r="K281" t="str">
        <f t="shared" si="94"/>
        <v>Chair</v>
      </c>
      <c r="L281">
        <v>3</v>
      </c>
      <c r="M281">
        <v>55.01</v>
      </c>
      <c r="N281" s="7">
        <f t="shared" si="93"/>
        <v>55.01</v>
      </c>
      <c r="O281" t="s">
        <v>2649</v>
      </c>
      <c r="P281" t="str">
        <f t="shared" si="95"/>
        <v>263</v>
      </c>
      <c r="Q281" t="str">
        <f t="shared" si="96"/>
        <v>Main St</v>
      </c>
      <c r="R281" t="s">
        <v>3066</v>
      </c>
      <c r="S281" t="str">
        <f t="shared" si="97"/>
        <v>Online</v>
      </c>
      <c r="T281" t="s">
        <v>3074</v>
      </c>
      <c r="U281" t="str">
        <f t="shared" si="98"/>
        <v>Pending</v>
      </c>
      <c r="V281" t="s">
        <v>3354</v>
      </c>
      <c r="W281" t="str">
        <f t="shared" si="99"/>
        <v>12425655</v>
      </c>
      <c r="X281">
        <v>7</v>
      </c>
      <c r="Y281" t="s">
        <v>4277</v>
      </c>
      <c r="Z281" t="str">
        <f t="shared" si="100"/>
        <v>WINTER15</v>
      </c>
      <c r="AA281" t="str">
        <f t="shared" si="101"/>
        <v>YES</v>
      </c>
      <c r="AB281" t="s">
        <v>4280</v>
      </c>
      <c r="AC281" t="str">
        <f t="shared" si="102"/>
        <v>Email</v>
      </c>
      <c r="AD281">
        <v>165.03</v>
      </c>
      <c r="AE281" s="7">
        <v>165.03</v>
      </c>
      <c r="AF281" s="7">
        <f t="shared" si="103"/>
        <v>165.03</v>
      </c>
      <c r="AG281" t="str">
        <f>_xlfn.XLOOKUP(H281, 'Customer Data'!A281,'Customer Data'!B281)</f>
        <v>Customer_281</v>
      </c>
      <c r="AH281" t="str">
        <f>_xlfn.XLOOKUP(H281,'Customer Data'!A281,'Customer Data'!C281)</f>
        <v>Male</v>
      </c>
      <c r="AI281">
        <f>_xlfn.XLOOKUP(H281,'Customer Data'!A281,'Customer Data'!D281)</f>
        <v>58</v>
      </c>
      <c r="AJ281" t="str">
        <f>_xlfn.XLOOKUP(H281,'Customer Data'!A281,'Customer Data'!E281)</f>
        <v>Kano</v>
      </c>
      <c r="AK281" t="str">
        <f>VLOOKUP(K281,'Product Category'!A:B,2,FALSE)</f>
        <v>Furniture</v>
      </c>
      <c r="AL281">
        <f>VLOOKUP(Z281,Coupons!A:B,2,FALSE)</f>
        <v>0.15</v>
      </c>
      <c r="AM281" s="7">
        <f t="shared" si="104"/>
        <v>24.7545</v>
      </c>
      <c r="AN281" s="7">
        <f t="shared" si="105"/>
        <v>38.506999999999998</v>
      </c>
      <c r="AO281" s="7">
        <f t="shared" si="106"/>
        <v>115.52099999999999</v>
      </c>
      <c r="AP281" s="7">
        <f t="shared" si="107"/>
        <v>140.27549999999999</v>
      </c>
      <c r="AQ281" s="7">
        <f t="shared" si="108"/>
        <v>24.754500000000007</v>
      </c>
      <c r="AR281" s="12">
        <f t="shared" si="109"/>
        <v>1.2142857142857144</v>
      </c>
    </row>
    <row r="282" spans="1:44" x14ac:dyDescent="0.35">
      <c r="A282" t="s">
        <v>294</v>
      </c>
      <c r="B282">
        <f t="shared" si="88"/>
        <v>200280</v>
      </c>
      <c r="C282" s="2">
        <v>45012</v>
      </c>
      <c r="D282" s="4">
        <v>45012</v>
      </c>
      <c r="E282">
        <f t="shared" si="89"/>
        <v>2023</v>
      </c>
      <c r="F282" s="4" t="str">
        <f t="shared" si="90"/>
        <v>March</v>
      </c>
      <c r="G282" s="4" t="str">
        <f t="shared" si="91"/>
        <v>Monday</v>
      </c>
      <c r="H282" t="s">
        <v>1494</v>
      </c>
      <c r="I282">
        <f t="shared" si="92"/>
        <v>55388</v>
      </c>
      <c r="J282" t="s">
        <v>2405</v>
      </c>
      <c r="K282" t="str">
        <f t="shared" si="94"/>
        <v>Tablet</v>
      </c>
      <c r="L282">
        <v>3</v>
      </c>
      <c r="M282">
        <v>404.62</v>
      </c>
      <c r="N282" s="7">
        <f t="shared" si="93"/>
        <v>404.62</v>
      </c>
      <c r="O282" t="s">
        <v>2650</v>
      </c>
      <c r="P282" t="str">
        <f t="shared" si="95"/>
        <v>740</v>
      </c>
      <c r="Q282" t="str">
        <f t="shared" si="96"/>
        <v>Main St</v>
      </c>
      <c r="R282" t="s">
        <v>3068</v>
      </c>
      <c r="S282" t="str">
        <f t="shared" si="97"/>
        <v>Gift Card</v>
      </c>
      <c r="T282" t="s">
        <v>3073</v>
      </c>
      <c r="U282" t="str">
        <f t="shared" si="98"/>
        <v>Delivered</v>
      </c>
      <c r="V282" t="s">
        <v>3355</v>
      </c>
      <c r="W282" t="str">
        <f t="shared" si="99"/>
        <v>75741001</v>
      </c>
      <c r="X282">
        <v>6</v>
      </c>
      <c r="Y282" t="s">
        <v>4276</v>
      </c>
      <c r="Z282" t="str">
        <f t="shared" si="100"/>
        <v>FREESHIP</v>
      </c>
      <c r="AA282" t="str">
        <f t="shared" si="101"/>
        <v>YES</v>
      </c>
      <c r="AB282" t="s">
        <v>4278</v>
      </c>
      <c r="AC282" t="str">
        <f t="shared" si="102"/>
        <v>Instagram</v>
      </c>
      <c r="AD282">
        <v>1213.8599999999999</v>
      </c>
      <c r="AE282" s="7">
        <v>1213.8599999999999</v>
      </c>
      <c r="AF282" s="7">
        <f t="shared" si="103"/>
        <v>1213.8600000000001</v>
      </c>
      <c r="AG282" t="str">
        <f>_xlfn.XLOOKUP(H282, 'Customer Data'!A282,'Customer Data'!B282)</f>
        <v>Customer_282</v>
      </c>
      <c r="AH282" t="str">
        <f>_xlfn.XLOOKUP(H282,'Customer Data'!A282,'Customer Data'!C282)</f>
        <v>Female</v>
      </c>
      <c r="AI282">
        <f>_xlfn.XLOOKUP(H282,'Customer Data'!A282,'Customer Data'!D282)</f>
        <v>58</v>
      </c>
      <c r="AJ282" t="str">
        <f>_xlfn.XLOOKUP(H282,'Customer Data'!A282,'Customer Data'!E282)</f>
        <v>Lagos</v>
      </c>
      <c r="AK282" t="str">
        <f>VLOOKUP(K282,'Product Category'!A:B,2,FALSE)</f>
        <v>Electronics</v>
      </c>
      <c r="AL282">
        <f>VLOOKUP(Z282,Coupons!A:B,2,FALSE)</f>
        <v>0</v>
      </c>
      <c r="AM282" s="7">
        <f t="shared" si="104"/>
        <v>0</v>
      </c>
      <c r="AN282" s="7">
        <f t="shared" si="105"/>
        <v>283.23399999999998</v>
      </c>
      <c r="AO282" s="7">
        <f t="shared" si="106"/>
        <v>849.702</v>
      </c>
      <c r="AP282" s="7">
        <f t="shared" si="107"/>
        <v>1213.8600000000001</v>
      </c>
      <c r="AQ282" s="7">
        <f t="shared" si="108"/>
        <v>364.15800000000013</v>
      </c>
      <c r="AR282" s="12">
        <f t="shared" si="109"/>
        <v>1.4285714285714288</v>
      </c>
    </row>
    <row r="283" spans="1:44" x14ac:dyDescent="0.35">
      <c r="A283" t="s">
        <v>295</v>
      </c>
      <c r="B283">
        <f t="shared" si="88"/>
        <v>200281</v>
      </c>
      <c r="C283" s="2">
        <v>45134</v>
      </c>
      <c r="D283" s="4">
        <v>45134</v>
      </c>
      <c r="E283">
        <f t="shared" si="89"/>
        <v>2023</v>
      </c>
      <c r="F283" s="4" t="str">
        <f t="shared" si="90"/>
        <v>July</v>
      </c>
      <c r="G283" s="4" t="str">
        <f t="shared" si="91"/>
        <v>Thursday</v>
      </c>
      <c r="H283" t="s">
        <v>1495</v>
      </c>
      <c r="I283">
        <f t="shared" si="92"/>
        <v>87181</v>
      </c>
      <c r="J283" t="s">
        <v>2409</v>
      </c>
      <c r="K283" t="str">
        <f t="shared" si="94"/>
        <v>Desk</v>
      </c>
      <c r="L283">
        <v>4</v>
      </c>
      <c r="M283">
        <v>654.79</v>
      </c>
      <c r="N283" s="7">
        <f t="shared" si="93"/>
        <v>654.79</v>
      </c>
      <c r="O283" t="s">
        <v>2651</v>
      </c>
      <c r="P283" t="str">
        <f t="shared" si="95"/>
        <v>195</v>
      </c>
      <c r="Q283" t="str">
        <f t="shared" si="96"/>
        <v>Main St</v>
      </c>
      <c r="R283" t="s">
        <v>3069</v>
      </c>
      <c r="S283" t="str">
        <f t="shared" si="97"/>
        <v>Cash</v>
      </c>
      <c r="T283" t="s">
        <v>3074</v>
      </c>
      <c r="U283" t="str">
        <f t="shared" si="98"/>
        <v>Pending</v>
      </c>
      <c r="V283" t="s">
        <v>3356</v>
      </c>
      <c r="W283" t="str">
        <f t="shared" si="99"/>
        <v>60093390</v>
      </c>
      <c r="X283">
        <v>9</v>
      </c>
      <c r="Z283" t="str">
        <f t="shared" si="100"/>
        <v>NO COUPON</v>
      </c>
      <c r="AA283" t="str">
        <f t="shared" si="101"/>
        <v>NO</v>
      </c>
      <c r="AB283" t="s">
        <v>4279</v>
      </c>
      <c r="AC283" t="str">
        <f t="shared" si="102"/>
        <v>Referral</v>
      </c>
      <c r="AD283">
        <v>2619.16</v>
      </c>
      <c r="AE283" s="7">
        <v>2619.16</v>
      </c>
      <c r="AF283" s="7">
        <f t="shared" si="103"/>
        <v>2619.16</v>
      </c>
      <c r="AG283" t="str">
        <f>_xlfn.XLOOKUP(H283, 'Customer Data'!A283,'Customer Data'!B283)</f>
        <v>Customer_283</v>
      </c>
      <c r="AH283" t="str">
        <f>_xlfn.XLOOKUP(H283,'Customer Data'!A283,'Customer Data'!C283)</f>
        <v>Male</v>
      </c>
      <c r="AI283">
        <f>_xlfn.XLOOKUP(H283,'Customer Data'!A283,'Customer Data'!D283)</f>
        <v>36</v>
      </c>
      <c r="AJ283" t="str">
        <f>_xlfn.XLOOKUP(H283,'Customer Data'!A283,'Customer Data'!E283)</f>
        <v>Lagos</v>
      </c>
      <c r="AK283" t="str">
        <f>VLOOKUP(K283,'Product Category'!A:B,2,FALSE)</f>
        <v>Furniture</v>
      </c>
      <c r="AL283">
        <f>VLOOKUP(Z283,Coupons!A:B,2,FALSE)</f>
        <v>0</v>
      </c>
      <c r="AM283" s="7">
        <f t="shared" si="104"/>
        <v>0</v>
      </c>
      <c r="AN283" s="7">
        <f t="shared" si="105"/>
        <v>458.35299999999995</v>
      </c>
      <c r="AO283" s="7">
        <f t="shared" si="106"/>
        <v>1833.4119999999998</v>
      </c>
      <c r="AP283" s="7">
        <f t="shared" si="107"/>
        <v>2619.16</v>
      </c>
      <c r="AQ283" s="7">
        <f t="shared" si="108"/>
        <v>785.74800000000005</v>
      </c>
      <c r="AR283" s="12">
        <f t="shared" si="109"/>
        <v>1.4285714285714286</v>
      </c>
    </row>
    <row r="284" spans="1:44" x14ac:dyDescent="0.35">
      <c r="A284" t="s">
        <v>296</v>
      </c>
      <c r="B284">
        <f t="shared" si="88"/>
        <v>200282</v>
      </c>
      <c r="C284" s="2">
        <v>45769</v>
      </c>
      <c r="D284" s="4">
        <v>45769</v>
      </c>
      <c r="E284">
        <f t="shared" si="89"/>
        <v>2025</v>
      </c>
      <c r="F284" s="4" t="str">
        <f t="shared" si="90"/>
        <v>April</v>
      </c>
      <c r="G284" s="4" t="str">
        <f t="shared" si="91"/>
        <v>Tuesday</v>
      </c>
      <c r="H284" t="s">
        <v>1496</v>
      </c>
      <c r="I284">
        <f t="shared" si="92"/>
        <v>30411</v>
      </c>
      <c r="J284" t="s">
        <v>2407</v>
      </c>
      <c r="K284" t="str">
        <f t="shared" si="94"/>
        <v>Printer</v>
      </c>
      <c r="L284">
        <v>4</v>
      </c>
      <c r="M284">
        <v>637.79</v>
      </c>
      <c r="N284" s="7">
        <f t="shared" si="93"/>
        <v>637.79</v>
      </c>
      <c r="O284" t="s">
        <v>2652</v>
      </c>
      <c r="P284" t="str">
        <f t="shared" si="95"/>
        <v>375</v>
      </c>
      <c r="Q284" t="str">
        <f t="shared" si="96"/>
        <v>Main St</v>
      </c>
      <c r="R284" t="s">
        <v>3068</v>
      </c>
      <c r="S284" t="str">
        <f t="shared" si="97"/>
        <v>Gift Card</v>
      </c>
      <c r="T284" t="s">
        <v>3071</v>
      </c>
      <c r="U284" t="str">
        <f t="shared" si="98"/>
        <v>Cancelled</v>
      </c>
      <c r="V284" t="s">
        <v>3357</v>
      </c>
      <c r="W284" t="str">
        <f t="shared" si="99"/>
        <v>71810536</v>
      </c>
      <c r="X284">
        <v>9</v>
      </c>
      <c r="Y284" t="s">
        <v>4276</v>
      </c>
      <c r="Z284" t="str">
        <f t="shared" si="100"/>
        <v>FREESHIP</v>
      </c>
      <c r="AA284" t="str">
        <f t="shared" si="101"/>
        <v>YES</v>
      </c>
      <c r="AB284" t="s">
        <v>4282</v>
      </c>
      <c r="AC284" t="str">
        <f t="shared" si="102"/>
        <v>Google</v>
      </c>
      <c r="AD284">
        <v>2551.16</v>
      </c>
      <c r="AE284" s="7">
        <v>2551.16</v>
      </c>
      <c r="AF284" s="7">
        <f t="shared" si="103"/>
        <v>2551.16</v>
      </c>
      <c r="AG284" t="str">
        <f>_xlfn.XLOOKUP(H284, 'Customer Data'!A284,'Customer Data'!B284)</f>
        <v>Customer_284</v>
      </c>
      <c r="AH284" t="str">
        <f>_xlfn.XLOOKUP(H284,'Customer Data'!A284,'Customer Data'!C284)</f>
        <v>Female</v>
      </c>
      <c r="AI284">
        <f>_xlfn.XLOOKUP(H284,'Customer Data'!A284,'Customer Data'!D284)</f>
        <v>53</v>
      </c>
      <c r="AJ284" t="str">
        <f>_xlfn.XLOOKUP(H284,'Customer Data'!A284,'Customer Data'!E284)</f>
        <v>Enugu</v>
      </c>
      <c r="AK284" t="str">
        <f>VLOOKUP(K284,'Product Category'!A:B,2,FALSE)</f>
        <v>Electronics</v>
      </c>
      <c r="AL284">
        <f>VLOOKUP(Z284,Coupons!A:B,2,FALSE)</f>
        <v>0</v>
      </c>
      <c r="AM284" s="7">
        <f t="shared" si="104"/>
        <v>0</v>
      </c>
      <c r="AN284" s="7">
        <f t="shared" si="105"/>
        <v>446.45299999999997</v>
      </c>
      <c r="AO284" s="7">
        <f t="shared" si="106"/>
        <v>1785.8119999999999</v>
      </c>
      <c r="AP284" s="7">
        <f t="shared" si="107"/>
        <v>2551.16</v>
      </c>
      <c r="AQ284" s="7">
        <f t="shared" si="108"/>
        <v>765.34799999999996</v>
      </c>
      <c r="AR284" s="12">
        <f t="shared" si="109"/>
        <v>1.4285714285714286</v>
      </c>
    </row>
    <row r="285" spans="1:44" x14ac:dyDescent="0.35">
      <c r="A285" t="s">
        <v>297</v>
      </c>
      <c r="B285">
        <f t="shared" si="88"/>
        <v>200283</v>
      </c>
      <c r="C285" s="2">
        <v>45716</v>
      </c>
      <c r="D285" s="4">
        <v>45716</v>
      </c>
      <c r="E285">
        <f t="shared" si="89"/>
        <v>2025</v>
      </c>
      <c r="F285" s="4" t="str">
        <f t="shared" si="90"/>
        <v>February</v>
      </c>
      <c r="G285" s="4" t="str">
        <f t="shared" si="91"/>
        <v>Friday</v>
      </c>
      <c r="H285" t="s">
        <v>1497</v>
      </c>
      <c r="I285">
        <f t="shared" si="92"/>
        <v>39638</v>
      </c>
      <c r="J285" t="s">
        <v>2408</v>
      </c>
      <c r="K285" t="str">
        <f t="shared" si="94"/>
        <v>Laptop</v>
      </c>
      <c r="L285">
        <v>4</v>
      </c>
      <c r="M285">
        <v>540.33000000000004</v>
      </c>
      <c r="N285" s="7">
        <f t="shared" si="93"/>
        <v>540.33000000000004</v>
      </c>
      <c r="O285" t="s">
        <v>2653</v>
      </c>
      <c r="P285" t="str">
        <f t="shared" si="95"/>
        <v>990</v>
      </c>
      <c r="Q285" t="str">
        <f t="shared" si="96"/>
        <v>Main St</v>
      </c>
      <c r="R285" t="s">
        <v>3069</v>
      </c>
      <c r="S285" t="str">
        <f t="shared" si="97"/>
        <v>Cash</v>
      </c>
      <c r="T285" t="s">
        <v>3070</v>
      </c>
      <c r="U285" t="str">
        <f t="shared" si="98"/>
        <v>Shipped</v>
      </c>
      <c r="V285" t="s">
        <v>3358</v>
      </c>
      <c r="W285" t="str">
        <f t="shared" si="99"/>
        <v>69745608</v>
      </c>
      <c r="X285">
        <v>6</v>
      </c>
      <c r="Z285" t="str">
        <f t="shared" si="100"/>
        <v>NO COUPON</v>
      </c>
      <c r="AA285" t="str">
        <f t="shared" si="101"/>
        <v>NO</v>
      </c>
      <c r="AB285" t="s">
        <v>4282</v>
      </c>
      <c r="AC285" t="str">
        <f t="shared" si="102"/>
        <v>Google</v>
      </c>
      <c r="AD285">
        <v>2161.3200000000002</v>
      </c>
      <c r="AE285" s="7">
        <v>2161.3200000000002</v>
      </c>
      <c r="AF285" s="7">
        <f t="shared" si="103"/>
        <v>2161.3200000000002</v>
      </c>
      <c r="AG285" t="str">
        <f>_xlfn.XLOOKUP(H285, 'Customer Data'!A285,'Customer Data'!B285)</f>
        <v>Customer_285</v>
      </c>
      <c r="AH285" t="str">
        <f>_xlfn.XLOOKUP(H285,'Customer Data'!A285,'Customer Data'!C285)</f>
        <v>Female</v>
      </c>
      <c r="AI285">
        <f>_xlfn.XLOOKUP(H285,'Customer Data'!A285,'Customer Data'!D285)</f>
        <v>21</v>
      </c>
      <c r="AJ285" t="str">
        <f>_xlfn.XLOOKUP(H285,'Customer Data'!A285,'Customer Data'!E285)</f>
        <v>Lagos</v>
      </c>
      <c r="AK285" t="str">
        <f>VLOOKUP(K285,'Product Category'!A:B,2,FALSE)</f>
        <v>Electronics</v>
      </c>
      <c r="AL285">
        <f>VLOOKUP(Z285,Coupons!A:B,2,FALSE)</f>
        <v>0</v>
      </c>
      <c r="AM285" s="7">
        <f t="shared" si="104"/>
        <v>0</v>
      </c>
      <c r="AN285" s="7">
        <f t="shared" si="105"/>
        <v>378.23099999999999</v>
      </c>
      <c r="AO285" s="7">
        <f t="shared" si="106"/>
        <v>1512.924</v>
      </c>
      <c r="AP285" s="7">
        <f t="shared" si="107"/>
        <v>2161.3200000000002</v>
      </c>
      <c r="AQ285" s="7">
        <f t="shared" si="108"/>
        <v>648.39600000000019</v>
      </c>
      <c r="AR285" s="12">
        <f t="shared" si="109"/>
        <v>1.4285714285714286</v>
      </c>
    </row>
    <row r="286" spans="1:44" x14ac:dyDescent="0.35">
      <c r="A286" t="s">
        <v>298</v>
      </c>
      <c r="B286">
        <f t="shared" si="88"/>
        <v>200284</v>
      </c>
      <c r="C286" s="2">
        <v>44973</v>
      </c>
      <c r="D286" s="4">
        <v>44973</v>
      </c>
      <c r="E286">
        <f t="shared" si="89"/>
        <v>2023</v>
      </c>
      <c r="F286" s="4" t="str">
        <f t="shared" si="90"/>
        <v>February</v>
      </c>
      <c r="G286" s="4" t="str">
        <f t="shared" si="91"/>
        <v>Thursday</v>
      </c>
      <c r="H286" t="s">
        <v>1498</v>
      </c>
      <c r="I286">
        <f t="shared" si="92"/>
        <v>27203</v>
      </c>
      <c r="J286" t="s">
        <v>2408</v>
      </c>
      <c r="K286" t="str">
        <f t="shared" si="94"/>
        <v>Laptop</v>
      </c>
      <c r="L286">
        <v>5</v>
      </c>
      <c r="M286">
        <v>208.17</v>
      </c>
      <c r="N286" s="7">
        <f t="shared" si="93"/>
        <v>208.17</v>
      </c>
      <c r="O286" t="s">
        <v>2654</v>
      </c>
      <c r="P286" t="str">
        <f t="shared" si="95"/>
        <v>516</v>
      </c>
      <c r="Q286" t="str">
        <f t="shared" si="96"/>
        <v>Main St</v>
      </c>
      <c r="R286" t="s">
        <v>3067</v>
      </c>
      <c r="S286" t="str">
        <f t="shared" si="97"/>
        <v>Credit Card</v>
      </c>
      <c r="T286" t="s">
        <v>3072</v>
      </c>
      <c r="U286" t="str">
        <f t="shared" si="98"/>
        <v>Returned</v>
      </c>
      <c r="V286" t="s">
        <v>3359</v>
      </c>
      <c r="W286" t="str">
        <f t="shared" si="99"/>
        <v>22023906</v>
      </c>
      <c r="X286">
        <v>6</v>
      </c>
      <c r="Y286" t="s">
        <v>4275</v>
      </c>
      <c r="Z286" t="str">
        <f t="shared" si="100"/>
        <v>SAVE10</v>
      </c>
      <c r="AA286" t="str">
        <f t="shared" si="101"/>
        <v>YES</v>
      </c>
      <c r="AB286" t="s">
        <v>4281</v>
      </c>
      <c r="AC286" t="str">
        <f t="shared" si="102"/>
        <v>Facebook</v>
      </c>
      <c r="AD286">
        <v>1040.8499999999999</v>
      </c>
      <c r="AE286" s="7">
        <v>1040.8499999999999</v>
      </c>
      <c r="AF286" s="7">
        <f t="shared" si="103"/>
        <v>1040.8499999999999</v>
      </c>
      <c r="AG286" t="str">
        <f>_xlfn.XLOOKUP(H286, 'Customer Data'!A286,'Customer Data'!B286)</f>
        <v>Customer_286</v>
      </c>
      <c r="AH286" t="str">
        <f>_xlfn.XLOOKUP(H286,'Customer Data'!A286,'Customer Data'!C286)</f>
        <v>Male</v>
      </c>
      <c r="AI286">
        <f>_xlfn.XLOOKUP(H286,'Customer Data'!A286,'Customer Data'!D286)</f>
        <v>47</v>
      </c>
      <c r="AJ286" t="str">
        <f>_xlfn.XLOOKUP(H286,'Customer Data'!A286,'Customer Data'!E286)</f>
        <v>Lagos</v>
      </c>
      <c r="AK286" t="str">
        <f>VLOOKUP(K286,'Product Category'!A:B,2,FALSE)</f>
        <v>Electronics</v>
      </c>
      <c r="AL286">
        <f>VLOOKUP(Z286,Coupons!A:B,2,FALSE)</f>
        <v>0.1</v>
      </c>
      <c r="AM286" s="7">
        <f t="shared" si="104"/>
        <v>104.08499999999999</v>
      </c>
      <c r="AN286" s="7">
        <f t="shared" si="105"/>
        <v>145.71899999999999</v>
      </c>
      <c r="AO286" s="7">
        <f t="shared" si="106"/>
        <v>728.59500000000003</v>
      </c>
      <c r="AP286" s="7">
        <f t="shared" si="107"/>
        <v>936.76499999999987</v>
      </c>
      <c r="AQ286" s="7">
        <f t="shared" si="108"/>
        <v>208.16999999999985</v>
      </c>
      <c r="AR286" s="12">
        <f t="shared" si="109"/>
        <v>1.2857142857142856</v>
      </c>
    </row>
    <row r="287" spans="1:44" x14ac:dyDescent="0.35">
      <c r="A287" t="s">
        <v>299</v>
      </c>
      <c r="B287">
        <f t="shared" si="88"/>
        <v>200285</v>
      </c>
      <c r="C287" s="2">
        <v>45818</v>
      </c>
      <c r="D287" s="4">
        <v>45818</v>
      </c>
      <c r="E287">
        <f t="shared" si="89"/>
        <v>2025</v>
      </c>
      <c r="F287" s="4" t="str">
        <f t="shared" si="90"/>
        <v>June</v>
      </c>
      <c r="G287" s="4" t="str">
        <f t="shared" si="91"/>
        <v>Tuesday</v>
      </c>
      <c r="H287" t="s">
        <v>1499</v>
      </c>
      <c r="I287">
        <f t="shared" si="92"/>
        <v>67583</v>
      </c>
      <c r="J287" t="s">
        <v>2404</v>
      </c>
      <c r="K287" t="str">
        <f t="shared" si="94"/>
        <v>Phone</v>
      </c>
      <c r="L287">
        <v>1</v>
      </c>
      <c r="M287">
        <v>338.31</v>
      </c>
      <c r="N287" s="7">
        <f t="shared" si="93"/>
        <v>338.31</v>
      </c>
      <c r="O287" t="s">
        <v>2643</v>
      </c>
      <c r="P287" t="str">
        <f t="shared" si="95"/>
        <v>974</v>
      </c>
      <c r="Q287" t="str">
        <f t="shared" si="96"/>
        <v>Main St</v>
      </c>
      <c r="R287" t="s">
        <v>3066</v>
      </c>
      <c r="S287" t="str">
        <f t="shared" si="97"/>
        <v>Online</v>
      </c>
      <c r="T287" t="s">
        <v>3073</v>
      </c>
      <c r="U287" t="str">
        <f t="shared" si="98"/>
        <v>Delivered</v>
      </c>
      <c r="V287" t="s">
        <v>3360</v>
      </c>
      <c r="W287" t="str">
        <f t="shared" si="99"/>
        <v>93281700</v>
      </c>
      <c r="X287">
        <v>3</v>
      </c>
      <c r="Z287" t="str">
        <f t="shared" si="100"/>
        <v>NO COUPON</v>
      </c>
      <c r="AA287" t="str">
        <f t="shared" si="101"/>
        <v>NO</v>
      </c>
      <c r="AB287" t="s">
        <v>4282</v>
      </c>
      <c r="AC287" t="str">
        <f t="shared" si="102"/>
        <v>Google</v>
      </c>
      <c r="AD287">
        <v>338.31</v>
      </c>
      <c r="AE287" s="7">
        <v>338.31</v>
      </c>
      <c r="AF287" s="7">
        <f t="shared" si="103"/>
        <v>338.31</v>
      </c>
      <c r="AG287" t="str">
        <f>_xlfn.XLOOKUP(H287, 'Customer Data'!A287,'Customer Data'!B287)</f>
        <v>Customer_287</v>
      </c>
      <c r="AH287" t="str">
        <f>_xlfn.XLOOKUP(H287,'Customer Data'!A287,'Customer Data'!C287)</f>
        <v>Male</v>
      </c>
      <c r="AI287">
        <f>_xlfn.XLOOKUP(H287,'Customer Data'!A287,'Customer Data'!D287)</f>
        <v>51</v>
      </c>
      <c r="AJ287" t="str">
        <f>_xlfn.XLOOKUP(H287,'Customer Data'!A287,'Customer Data'!E287)</f>
        <v>Owerri</v>
      </c>
      <c r="AK287" t="str">
        <f>VLOOKUP(K287,'Product Category'!A:B,2,FALSE)</f>
        <v>Electronics</v>
      </c>
      <c r="AL287">
        <f>VLOOKUP(Z287,Coupons!A:B,2,FALSE)</f>
        <v>0</v>
      </c>
      <c r="AM287" s="7">
        <f t="shared" si="104"/>
        <v>0</v>
      </c>
      <c r="AN287" s="7">
        <f t="shared" si="105"/>
        <v>236.81699999999998</v>
      </c>
      <c r="AO287" s="7">
        <f t="shared" si="106"/>
        <v>236.81699999999998</v>
      </c>
      <c r="AP287" s="7">
        <f t="shared" si="107"/>
        <v>338.31</v>
      </c>
      <c r="AQ287" s="7">
        <f t="shared" si="108"/>
        <v>101.49300000000002</v>
      </c>
      <c r="AR287" s="12">
        <f t="shared" si="109"/>
        <v>1.4285714285714286</v>
      </c>
    </row>
    <row r="288" spans="1:44" x14ac:dyDescent="0.35">
      <c r="A288" t="s">
        <v>300</v>
      </c>
      <c r="B288">
        <f t="shared" si="88"/>
        <v>200286</v>
      </c>
      <c r="C288" s="2">
        <v>45754</v>
      </c>
      <c r="D288" s="4">
        <v>45754</v>
      </c>
      <c r="E288">
        <f t="shared" si="89"/>
        <v>2025</v>
      </c>
      <c r="F288" s="4" t="str">
        <f t="shared" si="90"/>
        <v>April</v>
      </c>
      <c r="G288" s="4" t="str">
        <f t="shared" si="91"/>
        <v>Monday</v>
      </c>
      <c r="H288" t="s">
        <v>1500</v>
      </c>
      <c r="I288">
        <f t="shared" si="92"/>
        <v>70554</v>
      </c>
      <c r="J288" t="s">
        <v>2403</v>
      </c>
      <c r="K288" t="str">
        <f t="shared" si="94"/>
        <v>Monitor</v>
      </c>
      <c r="L288">
        <v>3</v>
      </c>
      <c r="M288">
        <v>139.44999999999999</v>
      </c>
      <c r="N288" s="7">
        <f t="shared" si="93"/>
        <v>139.44999999999999</v>
      </c>
      <c r="O288" t="s">
        <v>2522</v>
      </c>
      <c r="P288" t="str">
        <f t="shared" si="95"/>
        <v>187</v>
      </c>
      <c r="Q288" t="str">
        <f t="shared" si="96"/>
        <v>Main St</v>
      </c>
      <c r="R288" t="s">
        <v>3068</v>
      </c>
      <c r="S288" t="str">
        <f t="shared" si="97"/>
        <v>Gift Card</v>
      </c>
      <c r="T288" t="s">
        <v>3072</v>
      </c>
      <c r="U288" t="str">
        <f t="shared" si="98"/>
        <v>Returned</v>
      </c>
      <c r="V288" t="s">
        <v>3361</v>
      </c>
      <c r="W288" t="str">
        <f t="shared" si="99"/>
        <v>61086952</v>
      </c>
      <c r="X288">
        <v>8</v>
      </c>
      <c r="Y288" t="s">
        <v>4277</v>
      </c>
      <c r="Z288" t="str">
        <f t="shared" si="100"/>
        <v>WINTER15</v>
      </c>
      <c r="AA288" t="str">
        <f t="shared" si="101"/>
        <v>YES</v>
      </c>
      <c r="AB288" t="s">
        <v>4282</v>
      </c>
      <c r="AC288" t="str">
        <f t="shared" si="102"/>
        <v>Google</v>
      </c>
      <c r="AD288">
        <v>418.35</v>
      </c>
      <c r="AE288" s="7">
        <v>418.35</v>
      </c>
      <c r="AF288" s="7">
        <f t="shared" si="103"/>
        <v>418.34999999999997</v>
      </c>
      <c r="AG288" t="str">
        <f>_xlfn.XLOOKUP(H288, 'Customer Data'!A288,'Customer Data'!B288)</f>
        <v>Customer_288</v>
      </c>
      <c r="AH288" t="str">
        <f>_xlfn.XLOOKUP(H288,'Customer Data'!A288,'Customer Data'!C288)</f>
        <v>Female</v>
      </c>
      <c r="AI288">
        <f>_xlfn.XLOOKUP(H288,'Customer Data'!A288,'Customer Data'!D288)</f>
        <v>48</v>
      </c>
      <c r="AJ288" t="str">
        <f>_xlfn.XLOOKUP(H288,'Customer Data'!A288,'Customer Data'!E288)</f>
        <v>Owerri</v>
      </c>
      <c r="AK288" t="str">
        <f>VLOOKUP(K288,'Product Category'!A:B,2,FALSE)</f>
        <v>Electronics</v>
      </c>
      <c r="AL288">
        <f>VLOOKUP(Z288,Coupons!A:B,2,FALSE)</f>
        <v>0.15</v>
      </c>
      <c r="AM288" s="7">
        <f t="shared" si="104"/>
        <v>62.752499999999998</v>
      </c>
      <c r="AN288" s="7">
        <f t="shared" si="105"/>
        <v>97.614999999999981</v>
      </c>
      <c r="AO288" s="7">
        <f t="shared" si="106"/>
        <v>292.84499999999991</v>
      </c>
      <c r="AP288" s="7">
        <f t="shared" si="107"/>
        <v>355.59749999999997</v>
      </c>
      <c r="AQ288" s="7">
        <f t="shared" si="108"/>
        <v>62.752500000000055</v>
      </c>
      <c r="AR288" s="12">
        <f t="shared" si="109"/>
        <v>1.2142857142857146</v>
      </c>
    </row>
    <row r="289" spans="1:44" x14ac:dyDescent="0.35">
      <c r="A289" t="s">
        <v>301</v>
      </c>
      <c r="B289">
        <f t="shared" si="88"/>
        <v>200287</v>
      </c>
      <c r="C289" s="2">
        <v>45254</v>
      </c>
      <c r="D289" s="4">
        <v>45254</v>
      </c>
      <c r="E289">
        <f t="shared" si="89"/>
        <v>2023</v>
      </c>
      <c r="F289" s="4" t="str">
        <f t="shared" si="90"/>
        <v>November</v>
      </c>
      <c r="G289" s="4" t="str">
        <f t="shared" si="91"/>
        <v>Friday</v>
      </c>
      <c r="H289" t="s">
        <v>1501</v>
      </c>
      <c r="I289">
        <f t="shared" si="92"/>
        <v>70437</v>
      </c>
      <c r="J289" t="s">
        <v>2406</v>
      </c>
      <c r="K289" t="str">
        <f t="shared" si="94"/>
        <v>Chair</v>
      </c>
      <c r="L289">
        <v>4</v>
      </c>
      <c r="M289">
        <v>655.17999999999995</v>
      </c>
      <c r="N289" s="7">
        <f t="shared" si="93"/>
        <v>655.17999999999995</v>
      </c>
      <c r="O289" t="s">
        <v>2655</v>
      </c>
      <c r="P289" t="str">
        <f t="shared" si="95"/>
        <v>630</v>
      </c>
      <c r="Q289" t="str">
        <f t="shared" si="96"/>
        <v>Main St</v>
      </c>
      <c r="R289" t="s">
        <v>3066</v>
      </c>
      <c r="S289" t="str">
        <f t="shared" si="97"/>
        <v>Online</v>
      </c>
      <c r="T289" t="s">
        <v>3070</v>
      </c>
      <c r="U289" t="str">
        <f t="shared" si="98"/>
        <v>Shipped</v>
      </c>
      <c r="V289" t="s">
        <v>3362</v>
      </c>
      <c r="W289" t="str">
        <f t="shared" si="99"/>
        <v>26628830</v>
      </c>
      <c r="X289">
        <v>5</v>
      </c>
      <c r="Z289" t="str">
        <f t="shared" si="100"/>
        <v>NO COUPON</v>
      </c>
      <c r="AA289" t="str">
        <f t="shared" si="101"/>
        <v>NO</v>
      </c>
      <c r="AB289" t="s">
        <v>4281</v>
      </c>
      <c r="AC289" t="str">
        <f t="shared" si="102"/>
        <v>Facebook</v>
      </c>
      <c r="AD289">
        <v>2620.7199999999998</v>
      </c>
      <c r="AE289" s="7">
        <v>2620.7199999999998</v>
      </c>
      <c r="AF289" s="7">
        <f t="shared" si="103"/>
        <v>2620.7199999999998</v>
      </c>
      <c r="AG289" t="str">
        <f>_xlfn.XLOOKUP(H289, 'Customer Data'!A289,'Customer Data'!B289)</f>
        <v>Customer_289</v>
      </c>
      <c r="AH289" t="str">
        <f>_xlfn.XLOOKUP(H289,'Customer Data'!A289,'Customer Data'!C289)</f>
        <v>Female</v>
      </c>
      <c r="AI289">
        <f>_xlfn.XLOOKUP(H289,'Customer Data'!A289,'Customer Data'!D289)</f>
        <v>21</v>
      </c>
      <c r="AJ289" t="str">
        <f>_xlfn.XLOOKUP(H289,'Customer Data'!A289,'Customer Data'!E289)</f>
        <v>Enugu</v>
      </c>
      <c r="AK289" t="str">
        <f>VLOOKUP(K289,'Product Category'!A:B,2,FALSE)</f>
        <v>Furniture</v>
      </c>
      <c r="AL289">
        <f>VLOOKUP(Z289,Coupons!A:B,2,FALSE)</f>
        <v>0</v>
      </c>
      <c r="AM289" s="7">
        <f t="shared" si="104"/>
        <v>0</v>
      </c>
      <c r="AN289" s="7">
        <f t="shared" si="105"/>
        <v>458.62599999999992</v>
      </c>
      <c r="AO289" s="7">
        <f t="shared" si="106"/>
        <v>1834.5039999999997</v>
      </c>
      <c r="AP289" s="7">
        <f t="shared" si="107"/>
        <v>2620.7199999999998</v>
      </c>
      <c r="AQ289" s="7">
        <f t="shared" si="108"/>
        <v>786.21600000000012</v>
      </c>
      <c r="AR289" s="12">
        <f t="shared" si="109"/>
        <v>1.4285714285714286</v>
      </c>
    </row>
    <row r="290" spans="1:44" x14ac:dyDescent="0.35">
      <c r="A290" t="s">
        <v>302</v>
      </c>
      <c r="B290">
        <f t="shared" si="88"/>
        <v>200288</v>
      </c>
      <c r="C290" s="2">
        <v>44997</v>
      </c>
      <c r="D290" s="4">
        <v>44997</v>
      </c>
      <c r="E290">
        <f t="shared" si="89"/>
        <v>2023</v>
      </c>
      <c r="F290" s="4" t="str">
        <f t="shared" si="90"/>
        <v>March</v>
      </c>
      <c r="G290" s="4" t="str">
        <f t="shared" si="91"/>
        <v>Sunday</v>
      </c>
      <c r="H290" t="s">
        <v>1502</v>
      </c>
      <c r="I290">
        <f t="shared" si="92"/>
        <v>97643</v>
      </c>
      <c r="J290" t="s">
        <v>2408</v>
      </c>
      <c r="K290" t="str">
        <f t="shared" si="94"/>
        <v>Laptop</v>
      </c>
      <c r="L290">
        <v>4</v>
      </c>
      <c r="M290">
        <v>512.75</v>
      </c>
      <c r="N290" s="7">
        <f t="shared" si="93"/>
        <v>512.75</v>
      </c>
      <c r="O290" t="s">
        <v>2656</v>
      </c>
      <c r="P290" t="str">
        <f t="shared" si="95"/>
        <v>537</v>
      </c>
      <c r="Q290" t="str">
        <f t="shared" si="96"/>
        <v>Main St</v>
      </c>
      <c r="R290" t="s">
        <v>3065</v>
      </c>
      <c r="S290" t="str">
        <f t="shared" si="97"/>
        <v>Debit Card</v>
      </c>
      <c r="T290" t="s">
        <v>3072</v>
      </c>
      <c r="U290" t="str">
        <f t="shared" si="98"/>
        <v>Returned</v>
      </c>
      <c r="V290" t="s">
        <v>3363</v>
      </c>
      <c r="W290" t="str">
        <f t="shared" si="99"/>
        <v>60831391</v>
      </c>
      <c r="X290">
        <v>8</v>
      </c>
      <c r="Y290" t="s">
        <v>4277</v>
      </c>
      <c r="Z290" t="str">
        <f t="shared" si="100"/>
        <v>WINTER15</v>
      </c>
      <c r="AA290" t="str">
        <f t="shared" si="101"/>
        <v>YES</v>
      </c>
      <c r="AB290" t="s">
        <v>4282</v>
      </c>
      <c r="AC290" t="str">
        <f t="shared" si="102"/>
        <v>Google</v>
      </c>
      <c r="AD290">
        <v>2051</v>
      </c>
      <c r="AE290" s="7">
        <v>2051</v>
      </c>
      <c r="AF290" s="7">
        <f t="shared" si="103"/>
        <v>2051</v>
      </c>
      <c r="AG290" t="str">
        <f>_xlfn.XLOOKUP(H290, 'Customer Data'!A290,'Customer Data'!B290)</f>
        <v>Customer_290</v>
      </c>
      <c r="AH290" t="str">
        <f>_xlfn.XLOOKUP(H290,'Customer Data'!A290,'Customer Data'!C290)</f>
        <v>Male</v>
      </c>
      <c r="AI290">
        <f>_xlfn.XLOOKUP(H290,'Customer Data'!A290,'Customer Data'!D290)</f>
        <v>54</v>
      </c>
      <c r="AJ290" t="str">
        <f>_xlfn.XLOOKUP(H290,'Customer Data'!A290,'Customer Data'!E290)</f>
        <v>Port-Harcourt</v>
      </c>
      <c r="AK290" t="str">
        <f>VLOOKUP(K290,'Product Category'!A:B,2,FALSE)</f>
        <v>Electronics</v>
      </c>
      <c r="AL290">
        <f>VLOOKUP(Z290,Coupons!A:B,2,FALSE)</f>
        <v>0.15</v>
      </c>
      <c r="AM290" s="7">
        <f t="shared" si="104"/>
        <v>307.64999999999998</v>
      </c>
      <c r="AN290" s="7">
        <f t="shared" si="105"/>
        <v>358.92499999999995</v>
      </c>
      <c r="AO290" s="7">
        <f t="shared" si="106"/>
        <v>1435.6999999999998</v>
      </c>
      <c r="AP290" s="7">
        <f t="shared" si="107"/>
        <v>1743.35</v>
      </c>
      <c r="AQ290" s="7">
        <f t="shared" si="108"/>
        <v>307.65000000000009</v>
      </c>
      <c r="AR290" s="12">
        <f t="shared" si="109"/>
        <v>1.2142857142857144</v>
      </c>
    </row>
    <row r="291" spans="1:44" x14ac:dyDescent="0.35">
      <c r="A291" t="s">
        <v>303</v>
      </c>
      <c r="B291">
        <f t="shared" si="88"/>
        <v>200289</v>
      </c>
      <c r="C291" s="2">
        <v>45133</v>
      </c>
      <c r="D291" s="4">
        <v>45133</v>
      </c>
      <c r="E291">
        <f t="shared" si="89"/>
        <v>2023</v>
      </c>
      <c r="F291" s="4" t="str">
        <f t="shared" si="90"/>
        <v>July</v>
      </c>
      <c r="G291" s="4" t="str">
        <f t="shared" si="91"/>
        <v>Wednesday</v>
      </c>
      <c r="H291" t="s">
        <v>1503</v>
      </c>
      <c r="I291">
        <f t="shared" si="92"/>
        <v>17136</v>
      </c>
      <c r="J291" t="s">
        <v>2406</v>
      </c>
      <c r="K291" t="str">
        <f t="shared" si="94"/>
        <v>Chair</v>
      </c>
      <c r="L291">
        <v>4</v>
      </c>
      <c r="M291">
        <v>160.49</v>
      </c>
      <c r="N291" s="7">
        <f t="shared" si="93"/>
        <v>160.49</v>
      </c>
      <c r="O291" t="s">
        <v>2420</v>
      </c>
      <c r="P291" t="str">
        <f t="shared" si="95"/>
        <v>333</v>
      </c>
      <c r="Q291" t="str">
        <f t="shared" si="96"/>
        <v>Main St</v>
      </c>
      <c r="R291" t="s">
        <v>3067</v>
      </c>
      <c r="S291" t="str">
        <f t="shared" si="97"/>
        <v>Credit Card</v>
      </c>
      <c r="T291" t="s">
        <v>3070</v>
      </c>
      <c r="U291" t="str">
        <f t="shared" si="98"/>
        <v>Shipped</v>
      </c>
      <c r="V291" t="s">
        <v>3364</v>
      </c>
      <c r="W291" t="str">
        <f t="shared" si="99"/>
        <v>55362541</v>
      </c>
      <c r="X291">
        <v>8</v>
      </c>
      <c r="Y291" t="s">
        <v>4277</v>
      </c>
      <c r="Z291" t="str">
        <f t="shared" si="100"/>
        <v>WINTER15</v>
      </c>
      <c r="AA291" t="str">
        <f t="shared" si="101"/>
        <v>YES</v>
      </c>
      <c r="AB291" t="s">
        <v>4279</v>
      </c>
      <c r="AC291" t="str">
        <f t="shared" si="102"/>
        <v>Referral</v>
      </c>
      <c r="AD291">
        <v>641.96</v>
      </c>
      <c r="AE291" s="7">
        <v>641.96</v>
      </c>
      <c r="AF291" s="7">
        <f t="shared" si="103"/>
        <v>641.96</v>
      </c>
      <c r="AG291" t="str">
        <f>_xlfn.XLOOKUP(H291, 'Customer Data'!A291,'Customer Data'!B291)</f>
        <v>Customer_291</v>
      </c>
      <c r="AH291" t="str">
        <f>_xlfn.XLOOKUP(H291,'Customer Data'!A291,'Customer Data'!C291)</f>
        <v>Female</v>
      </c>
      <c r="AI291">
        <f>_xlfn.XLOOKUP(H291,'Customer Data'!A291,'Customer Data'!D291)</f>
        <v>35</v>
      </c>
      <c r="AJ291" t="str">
        <f>_xlfn.XLOOKUP(H291,'Customer Data'!A291,'Customer Data'!E291)</f>
        <v>Abuja</v>
      </c>
      <c r="AK291" t="str">
        <f>VLOOKUP(K291,'Product Category'!A:B,2,FALSE)</f>
        <v>Furniture</v>
      </c>
      <c r="AL291">
        <f>VLOOKUP(Z291,Coupons!A:B,2,FALSE)</f>
        <v>0.15</v>
      </c>
      <c r="AM291" s="7">
        <f t="shared" si="104"/>
        <v>96.293999999999997</v>
      </c>
      <c r="AN291" s="7">
        <f t="shared" si="105"/>
        <v>112.343</v>
      </c>
      <c r="AO291" s="7">
        <f t="shared" si="106"/>
        <v>449.37200000000001</v>
      </c>
      <c r="AP291" s="7">
        <f t="shared" si="107"/>
        <v>545.66600000000005</v>
      </c>
      <c r="AQ291" s="7">
        <f t="shared" si="108"/>
        <v>96.29400000000004</v>
      </c>
      <c r="AR291" s="12">
        <f t="shared" si="109"/>
        <v>1.2142857142857144</v>
      </c>
    </row>
    <row r="292" spans="1:44" x14ac:dyDescent="0.35">
      <c r="A292" t="s">
        <v>304</v>
      </c>
      <c r="B292">
        <f t="shared" si="88"/>
        <v>200290</v>
      </c>
      <c r="C292" s="2">
        <v>45051</v>
      </c>
      <c r="D292" s="4">
        <v>45051</v>
      </c>
      <c r="E292">
        <f t="shared" si="89"/>
        <v>2023</v>
      </c>
      <c r="F292" s="4" t="str">
        <f t="shared" si="90"/>
        <v>May</v>
      </c>
      <c r="G292" s="4" t="str">
        <f t="shared" si="91"/>
        <v>Friday</v>
      </c>
      <c r="H292" t="s">
        <v>1504</v>
      </c>
      <c r="I292">
        <f t="shared" si="92"/>
        <v>24901</v>
      </c>
      <c r="J292" t="s">
        <v>2406</v>
      </c>
      <c r="K292" t="str">
        <f t="shared" si="94"/>
        <v>Chair</v>
      </c>
      <c r="L292">
        <v>3</v>
      </c>
      <c r="M292">
        <v>99.9</v>
      </c>
      <c r="N292" s="7">
        <f t="shared" si="93"/>
        <v>99.9</v>
      </c>
      <c r="O292" t="s">
        <v>2575</v>
      </c>
      <c r="P292" t="str">
        <f t="shared" si="95"/>
        <v>258</v>
      </c>
      <c r="Q292" t="str">
        <f t="shared" si="96"/>
        <v>Main St</v>
      </c>
      <c r="R292" t="s">
        <v>3069</v>
      </c>
      <c r="S292" t="str">
        <f t="shared" si="97"/>
        <v>Cash</v>
      </c>
      <c r="T292" t="s">
        <v>3073</v>
      </c>
      <c r="U292" t="str">
        <f t="shared" si="98"/>
        <v>Delivered</v>
      </c>
      <c r="V292" t="s">
        <v>3365</v>
      </c>
      <c r="W292" t="str">
        <f t="shared" si="99"/>
        <v>14029489</v>
      </c>
      <c r="X292">
        <v>8</v>
      </c>
      <c r="Y292" t="s">
        <v>4276</v>
      </c>
      <c r="Z292" t="str">
        <f t="shared" si="100"/>
        <v>FREESHIP</v>
      </c>
      <c r="AA292" t="str">
        <f t="shared" si="101"/>
        <v>YES</v>
      </c>
      <c r="AB292" t="s">
        <v>4281</v>
      </c>
      <c r="AC292" t="str">
        <f t="shared" si="102"/>
        <v>Facebook</v>
      </c>
      <c r="AD292">
        <v>299.7</v>
      </c>
      <c r="AE292" s="7">
        <v>299.7</v>
      </c>
      <c r="AF292" s="7">
        <f t="shared" si="103"/>
        <v>299.70000000000005</v>
      </c>
      <c r="AG292" t="str">
        <f>_xlfn.XLOOKUP(H292, 'Customer Data'!A292,'Customer Data'!B292)</f>
        <v>Customer_292</v>
      </c>
      <c r="AH292" t="str">
        <f>_xlfn.XLOOKUP(H292,'Customer Data'!A292,'Customer Data'!C292)</f>
        <v>Female</v>
      </c>
      <c r="AI292">
        <f>_xlfn.XLOOKUP(H292,'Customer Data'!A292,'Customer Data'!D292)</f>
        <v>50</v>
      </c>
      <c r="AJ292" t="str">
        <f>_xlfn.XLOOKUP(H292,'Customer Data'!A292,'Customer Data'!E292)</f>
        <v>Enugu</v>
      </c>
      <c r="AK292" t="str">
        <f>VLOOKUP(K292,'Product Category'!A:B,2,FALSE)</f>
        <v>Furniture</v>
      </c>
      <c r="AL292">
        <f>VLOOKUP(Z292,Coupons!A:B,2,FALSE)</f>
        <v>0</v>
      </c>
      <c r="AM292" s="7">
        <f t="shared" si="104"/>
        <v>0</v>
      </c>
      <c r="AN292" s="7">
        <f t="shared" si="105"/>
        <v>69.929999999999993</v>
      </c>
      <c r="AO292" s="7">
        <f t="shared" si="106"/>
        <v>209.78999999999996</v>
      </c>
      <c r="AP292" s="7">
        <f t="shared" si="107"/>
        <v>299.70000000000005</v>
      </c>
      <c r="AQ292" s="7">
        <f t="shared" si="108"/>
        <v>89.910000000000082</v>
      </c>
      <c r="AR292" s="12">
        <f t="shared" si="109"/>
        <v>1.428571428571429</v>
      </c>
    </row>
    <row r="293" spans="1:44" x14ac:dyDescent="0.35">
      <c r="A293" t="s">
        <v>305</v>
      </c>
      <c r="B293">
        <f t="shared" si="88"/>
        <v>200291</v>
      </c>
      <c r="C293" s="2">
        <v>45424</v>
      </c>
      <c r="D293" s="4">
        <v>45424</v>
      </c>
      <c r="E293">
        <f t="shared" si="89"/>
        <v>2024</v>
      </c>
      <c r="F293" s="4" t="str">
        <f t="shared" si="90"/>
        <v>May</v>
      </c>
      <c r="G293" s="4" t="str">
        <f t="shared" si="91"/>
        <v>Sunday</v>
      </c>
      <c r="H293" t="s">
        <v>1505</v>
      </c>
      <c r="I293">
        <f t="shared" si="92"/>
        <v>61521</v>
      </c>
      <c r="J293" t="s">
        <v>2404</v>
      </c>
      <c r="K293" t="str">
        <f t="shared" si="94"/>
        <v>Phone</v>
      </c>
      <c r="L293">
        <v>2</v>
      </c>
      <c r="M293">
        <v>345.01</v>
      </c>
      <c r="N293" s="7">
        <f t="shared" si="93"/>
        <v>345.01</v>
      </c>
      <c r="O293" t="s">
        <v>2657</v>
      </c>
      <c r="P293" t="str">
        <f t="shared" si="95"/>
        <v>670</v>
      </c>
      <c r="Q293" t="str">
        <f t="shared" si="96"/>
        <v>Main St</v>
      </c>
      <c r="R293" t="s">
        <v>3067</v>
      </c>
      <c r="S293" t="str">
        <f t="shared" si="97"/>
        <v>Credit Card</v>
      </c>
      <c r="T293" t="s">
        <v>3073</v>
      </c>
      <c r="U293" t="str">
        <f t="shared" si="98"/>
        <v>Delivered</v>
      </c>
      <c r="V293" t="s">
        <v>3366</v>
      </c>
      <c r="W293" t="str">
        <f t="shared" si="99"/>
        <v>93676567</v>
      </c>
      <c r="X293">
        <v>6</v>
      </c>
      <c r="Y293" t="s">
        <v>4276</v>
      </c>
      <c r="Z293" t="str">
        <f t="shared" si="100"/>
        <v>FREESHIP</v>
      </c>
      <c r="AA293" t="str">
        <f t="shared" si="101"/>
        <v>YES</v>
      </c>
      <c r="AB293" t="s">
        <v>4282</v>
      </c>
      <c r="AC293" t="str">
        <f t="shared" si="102"/>
        <v>Google</v>
      </c>
      <c r="AD293">
        <v>690.02</v>
      </c>
      <c r="AE293" s="7">
        <v>690.02</v>
      </c>
      <c r="AF293" s="7">
        <f t="shared" si="103"/>
        <v>690.02</v>
      </c>
      <c r="AG293" t="str">
        <f>_xlfn.XLOOKUP(H293, 'Customer Data'!A293,'Customer Data'!B293)</f>
        <v>Customer_293</v>
      </c>
      <c r="AH293" t="str">
        <f>_xlfn.XLOOKUP(H293,'Customer Data'!A293,'Customer Data'!C293)</f>
        <v>Female</v>
      </c>
      <c r="AI293">
        <f>_xlfn.XLOOKUP(H293,'Customer Data'!A293,'Customer Data'!D293)</f>
        <v>20</v>
      </c>
      <c r="AJ293" t="str">
        <f>_xlfn.XLOOKUP(H293,'Customer Data'!A293,'Customer Data'!E293)</f>
        <v>Lagos</v>
      </c>
      <c r="AK293" t="str">
        <f>VLOOKUP(K293,'Product Category'!A:B,2,FALSE)</f>
        <v>Electronics</v>
      </c>
      <c r="AL293">
        <f>VLOOKUP(Z293,Coupons!A:B,2,FALSE)</f>
        <v>0</v>
      </c>
      <c r="AM293" s="7">
        <f t="shared" si="104"/>
        <v>0</v>
      </c>
      <c r="AN293" s="7">
        <f t="shared" si="105"/>
        <v>241.50699999999998</v>
      </c>
      <c r="AO293" s="7">
        <f t="shared" si="106"/>
        <v>483.01399999999995</v>
      </c>
      <c r="AP293" s="7">
        <f t="shared" si="107"/>
        <v>690.02</v>
      </c>
      <c r="AQ293" s="7">
        <f t="shared" si="108"/>
        <v>207.00600000000003</v>
      </c>
      <c r="AR293" s="12">
        <f t="shared" si="109"/>
        <v>1.4285714285714286</v>
      </c>
    </row>
    <row r="294" spans="1:44" x14ac:dyDescent="0.35">
      <c r="A294" t="s">
        <v>306</v>
      </c>
      <c r="B294">
        <f t="shared" si="88"/>
        <v>200292</v>
      </c>
      <c r="C294" s="2">
        <v>45672</v>
      </c>
      <c r="D294" s="4">
        <v>45672</v>
      </c>
      <c r="E294">
        <f t="shared" si="89"/>
        <v>2025</v>
      </c>
      <c r="F294" s="4" t="str">
        <f t="shared" si="90"/>
        <v>January</v>
      </c>
      <c r="G294" s="4" t="str">
        <f t="shared" si="91"/>
        <v>Wednesday</v>
      </c>
      <c r="H294" t="s">
        <v>1506</v>
      </c>
      <c r="I294">
        <f t="shared" si="92"/>
        <v>39639</v>
      </c>
      <c r="J294" t="s">
        <v>2403</v>
      </c>
      <c r="K294" t="str">
        <f t="shared" si="94"/>
        <v>Monitor</v>
      </c>
      <c r="L294">
        <v>1</v>
      </c>
      <c r="M294">
        <v>65.95</v>
      </c>
      <c r="N294" s="7">
        <f t="shared" si="93"/>
        <v>65.95</v>
      </c>
      <c r="O294" t="s">
        <v>2594</v>
      </c>
      <c r="P294" t="str">
        <f t="shared" si="95"/>
        <v>185</v>
      </c>
      <c r="Q294" t="str">
        <f t="shared" si="96"/>
        <v>Main St</v>
      </c>
      <c r="R294" t="s">
        <v>3067</v>
      </c>
      <c r="S294" t="str">
        <f t="shared" si="97"/>
        <v>Credit Card</v>
      </c>
      <c r="T294" t="s">
        <v>3073</v>
      </c>
      <c r="U294" t="str">
        <f t="shared" si="98"/>
        <v>Delivered</v>
      </c>
      <c r="V294" t="s">
        <v>3367</v>
      </c>
      <c r="W294" t="str">
        <f t="shared" si="99"/>
        <v>31042152</v>
      </c>
      <c r="X294">
        <v>5</v>
      </c>
      <c r="Z294" t="str">
        <f t="shared" si="100"/>
        <v>NO COUPON</v>
      </c>
      <c r="AA294" t="str">
        <f t="shared" si="101"/>
        <v>NO</v>
      </c>
      <c r="AB294" t="s">
        <v>4281</v>
      </c>
      <c r="AC294" t="str">
        <f t="shared" si="102"/>
        <v>Facebook</v>
      </c>
      <c r="AD294">
        <v>65.95</v>
      </c>
      <c r="AE294" s="7">
        <v>65.95</v>
      </c>
      <c r="AF294" s="7">
        <f t="shared" si="103"/>
        <v>65.95</v>
      </c>
      <c r="AG294" t="str">
        <f>_xlfn.XLOOKUP(H294, 'Customer Data'!A294,'Customer Data'!B294)</f>
        <v>Customer_294</v>
      </c>
      <c r="AH294" t="str">
        <f>_xlfn.XLOOKUP(H294,'Customer Data'!A294,'Customer Data'!C294)</f>
        <v>Female</v>
      </c>
      <c r="AI294">
        <f>_xlfn.XLOOKUP(H294,'Customer Data'!A294,'Customer Data'!D294)</f>
        <v>24</v>
      </c>
      <c r="AJ294" t="str">
        <f>_xlfn.XLOOKUP(H294,'Customer Data'!A294,'Customer Data'!E294)</f>
        <v>Kano</v>
      </c>
      <c r="AK294" t="str">
        <f>VLOOKUP(K294,'Product Category'!A:B,2,FALSE)</f>
        <v>Electronics</v>
      </c>
      <c r="AL294">
        <f>VLOOKUP(Z294,Coupons!A:B,2,FALSE)</f>
        <v>0</v>
      </c>
      <c r="AM294" s="7">
        <f t="shared" si="104"/>
        <v>0</v>
      </c>
      <c r="AN294" s="7">
        <f t="shared" si="105"/>
        <v>46.164999999999999</v>
      </c>
      <c r="AO294" s="7">
        <f t="shared" si="106"/>
        <v>46.164999999999999</v>
      </c>
      <c r="AP294" s="7">
        <f t="shared" si="107"/>
        <v>65.95</v>
      </c>
      <c r="AQ294" s="7">
        <f t="shared" si="108"/>
        <v>19.785000000000004</v>
      </c>
      <c r="AR294" s="12">
        <f t="shared" si="109"/>
        <v>1.4285714285714286</v>
      </c>
    </row>
    <row r="295" spans="1:44" x14ac:dyDescent="0.35">
      <c r="A295" t="s">
        <v>307</v>
      </c>
      <c r="B295">
        <f t="shared" si="88"/>
        <v>200293</v>
      </c>
      <c r="C295" s="2">
        <v>44973</v>
      </c>
      <c r="D295" s="4">
        <v>44973</v>
      </c>
      <c r="E295">
        <f t="shared" si="89"/>
        <v>2023</v>
      </c>
      <c r="F295" s="4" t="str">
        <f t="shared" si="90"/>
        <v>February</v>
      </c>
      <c r="G295" s="4" t="str">
        <f t="shared" si="91"/>
        <v>Thursday</v>
      </c>
      <c r="H295" t="s">
        <v>1507</v>
      </c>
      <c r="I295">
        <f t="shared" si="92"/>
        <v>33220</v>
      </c>
      <c r="J295" t="s">
        <v>2405</v>
      </c>
      <c r="K295" t="str">
        <f t="shared" si="94"/>
        <v>Tablet</v>
      </c>
      <c r="L295">
        <v>4</v>
      </c>
      <c r="M295">
        <v>463.04</v>
      </c>
      <c r="N295" s="7">
        <f t="shared" si="93"/>
        <v>463.04</v>
      </c>
      <c r="O295" t="s">
        <v>2658</v>
      </c>
      <c r="P295" t="str">
        <f t="shared" si="95"/>
        <v>564</v>
      </c>
      <c r="Q295" t="str">
        <f t="shared" si="96"/>
        <v>Main St</v>
      </c>
      <c r="R295" t="s">
        <v>3068</v>
      </c>
      <c r="S295" t="str">
        <f t="shared" si="97"/>
        <v>Gift Card</v>
      </c>
      <c r="T295" t="s">
        <v>3072</v>
      </c>
      <c r="U295" t="str">
        <f t="shared" si="98"/>
        <v>Returned</v>
      </c>
      <c r="V295" t="s">
        <v>3368</v>
      </c>
      <c r="W295" t="str">
        <f t="shared" si="99"/>
        <v>40450219</v>
      </c>
      <c r="X295">
        <v>9</v>
      </c>
      <c r="Z295" t="str">
        <f t="shared" si="100"/>
        <v>NO COUPON</v>
      </c>
      <c r="AA295" t="str">
        <f t="shared" si="101"/>
        <v>NO</v>
      </c>
      <c r="AB295" t="s">
        <v>4278</v>
      </c>
      <c r="AC295" t="str">
        <f t="shared" si="102"/>
        <v>Instagram</v>
      </c>
      <c r="AD295">
        <v>1852.16</v>
      </c>
      <c r="AE295" s="7">
        <v>1852.16</v>
      </c>
      <c r="AF295" s="7">
        <f t="shared" si="103"/>
        <v>1852.16</v>
      </c>
      <c r="AG295" t="str">
        <f>_xlfn.XLOOKUP(H295, 'Customer Data'!A295,'Customer Data'!B295)</f>
        <v>Customer_295</v>
      </c>
      <c r="AH295" t="str">
        <f>_xlfn.XLOOKUP(H295,'Customer Data'!A295,'Customer Data'!C295)</f>
        <v>Male</v>
      </c>
      <c r="AI295">
        <f>_xlfn.XLOOKUP(H295,'Customer Data'!A295,'Customer Data'!D295)</f>
        <v>23</v>
      </c>
      <c r="AJ295" t="str">
        <f>_xlfn.XLOOKUP(H295,'Customer Data'!A295,'Customer Data'!E295)</f>
        <v>Kano</v>
      </c>
      <c r="AK295" t="str">
        <f>VLOOKUP(K295,'Product Category'!A:B,2,FALSE)</f>
        <v>Electronics</v>
      </c>
      <c r="AL295">
        <f>VLOOKUP(Z295,Coupons!A:B,2,FALSE)</f>
        <v>0</v>
      </c>
      <c r="AM295" s="7">
        <f t="shared" si="104"/>
        <v>0</v>
      </c>
      <c r="AN295" s="7">
        <f t="shared" si="105"/>
        <v>324.12799999999999</v>
      </c>
      <c r="AO295" s="7">
        <f t="shared" si="106"/>
        <v>1296.5119999999999</v>
      </c>
      <c r="AP295" s="7">
        <f t="shared" si="107"/>
        <v>1852.16</v>
      </c>
      <c r="AQ295" s="7">
        <f t="shared" si="108"/>
        <v>555.64800000000014</v>
      </c>
      <c r="AR295" s="12">
        <f t="shared" si="109"/>
        <v>1.4285714285714286</v>
      </c>
    </row>
    <row r="296" spans="1:44" x14ac:dyDescent="0.35">
      <c r="A296" t="s">
        <v>308</v>
      </c>
      <c r="B296">
        <f t="shared" si="88"/>
        <v>200294</v>
      </c>
      <c r="C296" s="2">
        <v>45748</v>
      </c>
      <c r="D296" s="4">
        <v>45748</v>
      </c>
      <c r="E296">
        <f t="shared" si="89"/>
        <v>2025</v>
      </c>
      <c r="F296" s="4" t="str">
        <f t="shared" si="90"/>
        <v>April</v>
      </c>
      <c r="G296" s="4" t="str">
        <f t="shared" si="91"/>
        <v>Tuesday</v>
      </c>
      <c r="H296" t="s">
        <v>1508</v>
      </c>
      <c r="I296">
        <f t="shared" si="92"/>
        <v>65414</v>
      </c>
      <c r="J296" t="s">
        <v>2404</v>
      </c>
      <c r="K296" t="str">
        <f t="shared" si="94"/>
        <v>Phone</v>
      </c>
      <c r="L296">
        <v>2</v>
      </c>
      <c r="M296">
        <v>297.70999999999998</v>
      </c>
      <c r="N296" s="7">
        <f t="shared" si="93"/>
        <v>297.70999999999998</v>
      </c>
      <c r="O296" t="s">
        <v>2659</v>
      </c>
      <c r="P296" t="str">
        <f t="shared" si="95"/>
        <v>208</v>
      </c>
      <c r="Q296" t="str">
        <f t="shared" si="96"/>
        <v>Main St</v>
      </c>
      <c r="R296" t="s">
        <v>3066</v>
      </c>
      <c r="S296" t="str">
        <f t="shared" si="97"/>
        <v>Online</v>
      </c>
      <c r="T296" t="s">
        <v>3070</v>
      </c>
      <c r="U296" t="str">
        <f t="shared" si="98"/>
        <v>Shipped</v>
      </c>
      <c r="V296" t="s">
        <v>3369</v>
      </c>
      <c r="W296" t="str">
        <f t="shared" si="99"/>
        <v>67562517</v>
      </c>
      <c r="X296">
        <v>7</v>
      </c>
      <c r="Y296" t="s">
        <v>4275</v>
      </c>
      <c r="Z296" t="str">
        <f t="shared" si="100"/>
        <v>SAVE10</v>
      </c>
      <c r="AA296" t="str">
        <f t="shared" si="101"/>
        <v>YES</v>
      </c>
      <c r="AB296" t="s">
        <v>4279</v>
      </c>
      <c r="AC296" t="str">
        <f t="shared" si="102"/>
        <v>Referral</v>
      </c>
      <c r="AD296">
        <v>595.41999999999996</v>
      </c>
      <c r="AE296" s="7">
        <v>595.41999999999996</v>
      </c>
      <c r="AF296" s="7">
        <f t="shared" si="103"/>
        <v>595.41999999999996</v>
      </c>
      <c r="AG296" t="str">
        <f>_xlfn.XLOOKUP(H296, 'Customer Data'!A296,'Customer Data'!B296)</f>
        <v>Customer_296</v>
      </c>
      <c r="AH296" t="str">
        <f>_xlfn.XLOOKUP(H296,'Customer Data'!A296,'Customer Data'!C296)</f>
        <v>Female</v>
      </c>
      <c r="AI296">
        <f>_xlfn.XLOOKUP(H296,'Customer Data'!A296,'Customer Data'!D296)</f>
        <v>49</v>
      </c>
      <c r="AJ296" t="str">
        <f>_xlfn.XLOOKUP(H296,'Customer Data'!A296,'Customer Data'!E296)</f>
        <v>Port-Harcourt</v>
      </c>
      <c r="AK296" t="str">
        <f>VLOOKUP(K296,'Product Category'!A:B,2,FALSE)</f>
        <v>Electronics</v>
      </c>
      <c r="AL296">
        <f>VLOOKUP(Z296,Coupons!A:B,2,FALSE)</f>
        <v>0.1</v>
      </c>
      <c r="AM296" s="7">
        <f t="shared" si="104"/>
        <v>59.542000000000002</v>
      </c>
      <c r="AN296" s="7">
        <f t="shared" si="105"/>
        <v>208.39699999999996</v>
      </c>
      <c r="AO296" s="7">
        <f t="shared" si="106"/>
        <v>416.79399999999993</v>
      </c>
      <c r="AP296" s="7">
        <f t="shared" si="107"/>
        <v>535.87799999999993</v>
      </c>
      <c r="AQ296" s="7">
        <f t="shared" si="108"/>
        <v>119.084</v>
      </c>
      <c r="AR296" s="12">
        <f t="shared" si="109"/>
        <v>1.2857142857142858</v>
      </c>
    </row>
    <row r="297" spans="1:44" x14ac:dyDescent="0.35">
      <c r="A297" t="s">
        <v>309</v>
      </c>
      <c r="B297">
        <f t="shared" si="88"/>
        <v>200295</v>
      </c>
      <c r="C297" s="2">
        <v>44951</v>
      </c>
      <c r="D297" s="4">
        <v>44951</v>
      </c>
      <c r="E297">
        <f t="shared" si="89"/>
        <v>2023</v>
      </c>
      <c r="F297" s="4" t="str">
        <f t="shared" si="90"/>
        <v>January</v>
      </c>
      <c r="G297" s="4" t="str">
        <f t="shared" si="91"/>
        <v>Wednesday</v>
      </c>
      <c r="H297" t="s">
        <v>1509</v>
      </c>
      <c r="I297">
        <f t="shared" si="92"/>
        <v>49009</v>
      </c>
      <c r="J297" t="s">
        <v>2407</v>
      </c>
      <c r="K297" t="str">
        <f t="shared" si="94"/>
        <v>Printer</v>
      </c>
      <c r="L297">
        <v>5</v>
      </c>
      <c r="M297">
        <v>107.48</v>
      </c>
      <c r="N297" s="7">
        <f t="shared" si="93"/>
        <v>107.48</v>
      </c>
      <c r="O297" t="s">
        <v>2660</v>
      </c>
      <c r="P297" t="str">
        <f t="shared" si="95"/>
        <v>278</v>
      </c>
      <c r="Q297" t="str">
        <f t="shared" si="96"/>
        <v>Main St</v>
      </c>
      <c r="R297" t="s">
        <v>3065</v>
      </c>
      <c r="S297" t="str">
        <f t="shared" si="97"/>
        <v>Debit Card</v>
      </c>
      <c r="T297" t="s">
        <v>3071</v>
      </c>
      <c r="U297" t="str">
        <f t="shared" si="98"/>
        <v>Cancelled</v>
      </c>
      <c r="V297" t="s">
        <v>3370</v>
      </c>
      <c r="W297" t="str">
        <f t="shared" si="99"/>
        <v>46285799</v>
      </c>
      <c r="X297">
        <v>9</v>
      </c>
      <c r="Y297" t="s">
        <v>4276</v>
      </c>
      <c r="Z297" t="str">
        <f t="shared" si="100"/>
        <v>FREESHIP</v>
      </c>
      <c r="AA297" t="str">
        <f t="shared" si="101"/>
        <v>YES</v>
      </c>
      <c r="AB297" t="s">
        <v>4280</v>
      </c>
      <c r="AC297" t="str">
        <f t="shared" si="102"/>
        <v>Email</v>
      </c>
      <c r="AD297">
        <v>537.4</v>
      </c>
      <c r="AE297" s="7">
        <v>537.4</v>
      </c>
      <c r="AF297" s="7">
        <f t="shared" si="103"/>
        <v>537.4</v>
      </c>
      <c r="AG297" t="str">
        <f>_xlfn.XLOOKUP(H297, 'Customer Data'!A297,'Customer Data'!B297)</f>
        <v>Customer_297</v>
      </c>
      <c r="AH297" t="str">
        <f>_xlfn.XLOOKUP(H297,'Customer Data'!A297,'Customer Data'!C297)</f>
        <v>Female</v>
      </c>
      <c r="AI297">
        <f>_xlfn.XLOOKUP(H297,'Customer Data'!A297,'Customer Data'!D297)</f>
        <v>19</v>
      </c>
      <c r="AJ297" t="str">
        <f>_xlfn.XLOOKUP(H297,'Customer Data'!A297,'Customer Data'!E297)</f>
        <v>Abuja</v>
      </c>
      <c r="AK297" t="str">
        <f>VLOOKUP(K297,'Product Category'!A:B,2,FALSE)</f>
        <v>Electronics</v>
      </c>
      <c r="AL297">
        <f>VLOOKUP(Z297,Coupons!A:B,2,FALSE)</f>
        <v>0</v>
      </c>
      <c r="AM297" s="7">
        <f t="shared" si="104"/>
        <v>0</v>
      </c>
      <c r="AN297" s="7">
        <f t="shared" si="105"/>
        <v>75.236000000000004</v>
      </c>
      <c r="AO297" s="7">
        <f t="shared" si="106"/>
        <v>376.18</v>
      </c>
      <c r="AP297" s="7">
        <f t="shared" si="107"/>
        <v>537.4</v>
      </c>
      <c r="AQ297" s="7">
        <f t="shared" si="108"/>
        <v>161.21999999999997</v>
      </c>
      <c r="AR297" s="12">
        <f t="shared" si="109"/>
        <v>1.4285714285714284</v>
      </c>
    </row>
    <row r="298" spans="1:44" x14ac:dyDescent="0.35">
      <c r="A298" t="s">
        <v>310</v>
      </c>
      <c r="B298">
        <f t="shared" si="88"/>
        <v>200296</v>
      </c>
      <c r="C298" s="2">
        <v>45462</v>
      </c>
      <c r="D298" s="4">
        <v>45462</v>
      </c>
      <c r="E298">
        <f t="shared" si="89"/>
        <v>2024</v>
      </c>
      <c r="F298" s="4" t="str">
        <f t="shared" si="90"/>
        <v>June</v>
      </c>
      <c r="G298" s="4" t="str">
        <f t="shared" si="91"/>
        <v>Wednesday</v>
      </c>
      <c r="H298" t="s">
        <v>1510</v>
      </c>
      <c r="I298">
        <f t="shared" si="92"/>
        <v>48453</v>
      </c>
      <c r="J298" t="s">
        <v>2409</v>
      </c>
      <c r="K298" t="str">
        <f t="shared" si="94"/>
        <v>Desk</v>
      </c>
      <c r="L298">
        <v>5</v>
      </c>
      <c r="M298">
        <v>638.79999999999995</v>
      </c>
      <c r="N298" s="7">
        <f t="shared" si="93"/>
        <v>638.79999999999995</v>
      </c>
      <c r="O298" t="s">
        <v>2458</v>
      </c>
      <c r="P298" t="str">
        <f t="shared" si="95"/>
        <v>434</v>
      </c>
      <c r="Q298" t="str">
        <f t="shared" si="96"/>
        <v>Main St</v>
      </c>
      <c r="R298" t="s">
        <v>3065</v>
      </c>
      <c r="S298" t="str">
        <f t="shared" si="97"/>
        <v>Debit Card</v>
      </c>
      <c r="T298" t="s">
        <v>3071</v>
      </c>
      <c r="U298" t="str">
        <f t="shared" si="98"/>
        <v>Cancelled</v>
      </c>
      <c r="V298" t="s">
        <v>3371</v>
      </c>
      <c r="W298" t="str">
        <f t="shared" si="99"/>
        <v>52110494</v>
      </c>
      <c r="X298">
        <v>10</v>
      </c>
      <c r="Y298" t="s">
        <v>4277</v>
      </c>
      <c r="Z298" t="str">
        <f t="shared" si="100"/>
        <v>WINTER15</v>
      </c>
      <c r="AA298" t="str">
        <f t="shared" si="101"/>
        <v>YES</v>
      </c>
      <c r="AB298" t="s">
        <v>4279</v>
      </c>
      <c r="AC298" t="str">
        <f t="shared" si="102"/>
        <v>Referral</v>
      </c>
      <c r="AD298">
        <v>3194</v>
      </c>
      <c r="AE298" s="7">
        <v>3194</v>
      </c>
      <c r="AF298" s="7">
        <f t="shared" si="103"/>
        <v>3194</v>
      </c>
      <c r="AG298" t="str">
        <f>_xlfn.XLOOKUP(H298, 'Customer Data'!A298,'Customer Data'!B298)</f>
        <v>Customer_298</v>
      </c>
      <c r="AH298" t="str">
        <f>_xlfn.XLOOKUP(H298,'Customer Data'!A298,'Customer Data'!C298)</f>
        <v>Male</v>
      </c>
      <c r="AI298">
        <f>_xlfn.XLOOKUP(H298,'Customer Data'!A298,'Customer Data'!D298)</f>
        <v>60</v>
      </c>
      <c r="AJ298" t="str">
        <f>_xlfn.XLOOKUP(H298,'Customer Data'!A298,'Customer Data'!E298)</f>
        <v>Port-Harcourt</v>
      </c>
      <c r="AK298" t="str">
        <f>VLOOKUP(K298,'Product Category'!A:B,2,FALSE)</f>
        <v>Furniture</v>
      </c>
      <c r="AL298">
        <f>VLOOKUP(Z298,Coupons!A:B,2,FALSE)</f>
        <v>0.15</v>
      </c>
      <c r="AM298" s="7">
        <f t="shared" si="104"/>
        <v>479.09999999999997</v>
      </c>
      <c r="AN298" s="7">
        <f t="shared" si="105"/>
        <v>447.15999999999997</v>
      </c>
      <c r="AO298" s="7">
        <f t="shared" si="106"/>
        <v>2235.7999999999997</v>
      </c>
      <c r="AP298" s="7">
        <f t="shared" si="107"/>
        <v>2714.9</v>
      </c>
      <c r="AQ298" s="7">
        <f t="shared" si="108"/>
        <v>479.10000000000036</v>
      </c>
      <c r="AR298" s="12">
        <f t="shared" si="109"/>
        <v>1.2142857142857144</v>
      </c>
    </row>
    <row r="299" spans="1:44" x14ac:dyDescent="0.35">
      <c r="A299" t="s">
        <v>311</v>
      </c>
      <c r="B299">
        <f t="shared" si="88"/>
        <v>200297</v>
      </c>
      <c r="C299" s="2">
        <v>44979</v>
      </c>
      <c r="D299" s="4">
        <v>44979</v>
      </c>
      <c r="E299">
        <f t="shared" si="89"/>
        <v>2023</v>
      </c>
      <c r="F299" s="4" t="str">
        <f t="shared" si="90"/>
        <v>February</v>
      </c>
      <c r="G299" s="4" t="str">
        <f t="shared" si="91"/>
        <v>Wednesday</v>
      </c>
      <c r="H299" t="s">
        <v>1511</v>
      </c>
      <c r="I299">
        <f t="shared" si="92"/>
        <v>68078</v>
      </c>
      <c r="J299" t="s">
        <v>2409</v>
      </c>
      <c r="K299" t="str">
        <f t="shared" si="94"/>
        <v>Desk</v>
      </c>
      <c r="L299">
        <v>2</v>
      </c>
      <c r="M299">
        <v>493.88</v>
      </c>
      <c r="N299" s="7">
        <f t="shared" si="93"/>
        <v>493.88</v>
      </c>
      <c r="O299" t="s">
        <v>2661</v>
      </c>
      <c r="P299" t="str">
        <f t="shared" si="95"/>
        <v>252</v>
      </c>
      <c r="Q299" t="str">
        <f t="shared" si="96"/>
        <v>Main St</v>
      </c>
      <c r="R299" t="s">
        <v>3067</v>
      </c>
      <c r="S299" t="str">
        <f t="shared" si="97"/>
        <v>Credit Card</v>
      </c>
      <c r="T299" t="s">
        <v>3072</v>
      </c>
      <c r="U299" t="str">
        <f t="shared" si="98"/>
        <v>Returned</v>
      </c>
      <c r="V299" t="s">
        <v>3372</v>
      </c>
      <c r="W299" t="str">
        <f t="shared" si="99"/>
        <v>64862812</v>
      </c>
      <c r="X299">
        <v>7</v>
      </c>
      <c r="Y299" t="s">
        <v>4275</v>
      </c>
      <c r="Z299" t="str">
        <f t="shared" si="100"/>
        <v>SAVE10</v>
      </c>
      <c r="AA299" t="str">
        <f t="shared" si="101"/>
        <v>YES</v>
      </c>
      <c r="AB299" t="s">
        <v>4278</v>
      </c>
      <c r="AC299" t="str">
        <f t="shared" si="102"/>
        <v>Instagram</v>
      </c>
      <c r="AD299">
        <v>987.76</v>
      </c>
      <c r="AE299" s="7">
        <v>987.76</v>
      </c>
      <c r="AF299" s="7">
        <f t="shared" si="103"/>
        <v>987.76</v>
      </c>
      <c r="AG299" t="str">
        <f>_xlfn.XLOOKUP(H299, 'Customer Data'!A299,'Customer Data'!B299)</f>
        <v>Customer_299</v>
      </c>
      <c r="AH299" t="str">
        <f>_xlfn.XLOOKUP(H299,'Customer Data'!A299,'Customer Data'!C299)</f>
        <v>Male</v>
      </c>
      <c r="AI299">
        <f>_xlfn.XLOOKUP(H299,'Customer Data'!A299,'Customer Data'!D299)</f>
        <v>48</v>
      </c>
      <c r="AJ299" t="str">
        <f>_xlfn.XLOOKUP(H299,'Customer Data'!A299,'Customer Data'!E299)</f>
        <v>Kano</v>
      </c>
      <c r="AK299" t="str">
        <f>VLOOKUP(K299,'Product Category'!A:B,2,FALSE)</f>
        <v>Furniture</v>
      </c>
      <c r="AL299">
        <f>VLOOKUP(Z299,Coupons!A:B,2,FALSE)</f>
        <v>0.1</v>
      </c>
      <c r="AM299" s="7">
        <f t="shared" si="104"/>
        <v>98.77600000000001</v>
      </c>
      <c r="AN299" s="7">
        <f t="shared" si="105"/>
        <v>345.71599999999995</v>
      </c>
      <c r="AO299" s="7">
        <f t="shared" si="106"/>
        <v>691.4319999999999</v>
      </c>
      <c r="AP299" s="7">
        <f t="shared" si="107"/>
        <v>888.98399999999992</v>
      </c>
      <c r="AQ299" s="7">
        <f t="shared" si="108"/>
        <v>197.55200000000002</v>
      </c>
      <c r="AR299" s="12">
        <f t="shared" si="109"/>
        <v>1.2857142857142858</v>
      </c>
    </row>
    <row r="300" spans="1:44" x14ac:dyDescent="0.35">
      <c r="A300" t="s">
        <v>312</v>
      </c>
      <c r="B300">
        <f t="shared" si="88"/>
        <v>200298</v>
      </c>
      <c r="C300" s="2">
        <v>45279</v>
      </c>
      <c r="D300" s="4">
        <v>45279</v>
      </c>
      <c r="E300">
        <f t="shared" si="89"/>
        <v>2023</v>
      </c>
      <c r="F300" s="4" t="str">
        <f t="shared" si="90"/>
        <v>December</v>
      </c>
      <c r="G300" s="4" t="str">
        <f t="shared" si="91"/>
        <v>Tuesday</v>
      </c>
      <c r="H300" t="s">
        <v>1512</v>
      </c>
      <c r="I300">
        <f t="shared" si="92"/>
        <v>19402</v>
      </c>
      <c r="J300" t="s">
        <v>2407</v>
      </c>
      <c r="K300" t="str">
        <f t="shared" si="94"/>
        <v>Printer</v>
      </c>
      <c r="L300">
        <v>4</v>
      </c>
      <c r="M300">
        <v>301.17</v>
      </c>
      <c r="N300" s="7">
        <f t="shared" si="93"/>
        <v>301.17</v>
      </c>
      <c r="O300" t="s">
        <v>2450</v>
      </c>
      <c r="P300" t="str">
        <f t="shared" si="95"/>
        <v>267</v>
      </c>
      <c r="Q300" t="str">
        <f t="shared" si="96"/>
        <v>Main St</v>
      </c>
      <c r="R300" t="s">
        <v>3066</v>
      </c>
      <c r="S300" t="str">
        <f t="shared" si="97"/>
        <v>Online</v>
      </c>
      <c r="T300" t="s">
        <v>3071</v>
      </c>
      <c r="U300" t="str">
        <f t="shared" si="98"/>
        <v>Cancelled</v>
      </c>
      <c r="V300" t="s">
        <v>3373</v>
      </c>
      <c r="W300" t="str">
        <f t="shared" si="99"/>
        <v>97825212</v>
      </c>
      <c r="X300">
        <v>6</v>
      </c>
      <c r="Z300" t="str">
        <f t="shared" si="100"/>
        <v>NO COUPON</v>
      </c>
      <c r="AA300" t="str">
        <f t="shared" si="101"/>
        <v>NO</v>
      </c>
      <c r="AB300" t="s">
        <v>4280</v>
      </c>
      <c r="AC300" t="str">
        <f t="shared" si="102"/>
        <v>Email</v>
      </c>
      <c r="AD300">
        <v>1204.68</v>
      </c>
      <c r="AE300" s="7">
        <v>1204.68</v>
      </c>
      <c r="AF300" s="7">
        <f t="shared" si="103"/>
        <v>1204.68</v>
      </c>
      <c r="AG300" t="str">
        <f>_xlfn.XLOOKUP(H300, 'Customer Data'!A300,'Customer Data'!B300)</f>
        <v>Customer_300</v>
      </c>
      <c r="AH300" t="str">
        <f>_xlfn.XLOOKUP(H300,'Customer Data'!A300,'Customer Data'!C300)</f>
        <v>Male</v>
      </c>
      <c r="AI300">
        <f>_xlfn.XLOOKUP(H300,'Customer Data'!A300,'Customer Data'!D300)</f>
        <v>55</v>
      </c>
      <c r="AJ300" t="str">
        <f>_xlfn.XLOOKUP(H300,'Customer Data'!A300,'Customer Data'!E300)</f>
        <v>Owerri</v>
      </c>
      <c r="AK300" t="str">
        <f>VLOOKUP(K300,'Product Category'!A:B,2,FALSE)</f>
        <v>Electronics</v>
      </c>
      <c r="AL300">
        <f>VLOOKUP(Z300,Coupons!A:B,2,FALSE)</f>
        <v>0</v>
      </c>
      <c r="AM300" s="7">
        <f t="shared" si="104"/>
        <v>0</v>
      </c>
      <c r="AN300" s="7">
        <f t="shared" si="105"/>
        <v>210.81899999999999</v>
      </c>
      <c r="AO300" s="7">
        <f t="shared" si="106"/>
        <v>843.27599999999995</v>
      </c>
      <c r="AP300" s="7">
        <f t="shared" si="107"/>
        <v>1204.68</v>
      </c>
      <c r="AQ300" s="7">
        <f t="shared" si="108"/>
        <v>361.40400000000011</v>
      </c>
      <c r="AR300" s="12">
        <f t="shared" si="109"/>
        <v>1.4285714285714288</v>
      </c>
    </row>
    <row r="301" spans="1:44" x14ac:dyDescent="0.35">
      <c r="A301" t="s">
        <v>313</v>
      </c>
      <c r="B301">
        <f t="shared" si="88"/>
        <v>200299</v>
      </c>
      <c r="C301" s="2">
        <v>45311</v>
      </c>
      <c r="D301" s="4">
        <v>45311</v>
      </c>
      <c r="E301">
        <f t="shared" si="89"/>
        <v>2024</v>
      </c>
      <c r="F301" s="4" t="str">
        <f t="shared" si="90"/>
        <v>January</v>
      </c>
      <c r="G301" s="4" t="str">
        <f t="shared" si="91"/>
        <v>Saturday</v>
      </c>
      <c r="H301" t="s">
        <v>1513</v>
      </c>
      <c r="I301">
        <f t="shared" si="92"/>
        <v>30711</v>
      </c>
      <c r="J301" t="s">
        <v>2403</v>
      </c>
      <c r="K301" t="str">
        <f t="shared" si="94"/>
        <v>Monitor</v>
      </c>
      <c r="L301">
        <v>1</v>
      </c>
      <c r="M301">
        <v>278.66000000000003</v>
      </c>
      <c r="N301" s="7">
        <f t="shared" si="93"/>
        <v>278.66000000000003</v>
      </c>
      <c r="O301" t="s">
        <v>2662</v>
      </c>
      <c r="P301" t="str">
        <f t="shared" si="95"/>
        <v>856</v>
      </c>
      <c r="Q301" t="str">
        <f t="shared" si="96"/>
        <v>Main St</v>
      </c>
      <c r="R301" t="s">
        <v>3068</v>
      </c>
      <c r="S301" t="str">
        <f t="shared" si="97"/>
        <v>Gift Card</v>
      </c>
      <c r="T301" t="s">
        <v>3071</v>
      </c>
      <c r="U301" t="str">
        <f t="shared" si="98"/>
        <v>Cancelled</v>
      </c>
      <c r="V301" t="s">
        <v>3374</v>
      </c>
      <c r="W301" t="str">
        <f t="shared" si="99"/>
        <v>42696593</v>
      </c>
      <c r="X301">
        <v>2</v>
      </c>
      <c r="Y301" t="s">
        <v>4276</v>
      </c>
      <c r="Z301" t="str">
        <f t="shared" si="100"/>
        <v>FREESHIP</v>
      </c>
      <c r="AA301" t="str">
        <f t="shared" si="101"/>
        <v>YES</v>
      </c>
      <c r="AB301" t="s">
        <v>4278</v>
      </c>
      <c r="AC301" t="str">
        <f t="shared" si="102"/>
        <v>Instagram</v>
      </c>
      <c r="AD301">
        <v>278.66000000000003</v>
      </c>
      <c r="AE301" s="7">
        <v>278.66000000000003</v>
      </c>
      <c r="AF301" s="7">
        <f t="shared" si="103"/>
        <v>278.66000000000003</v>
      </c>
      <c r="AG301" t="str">
        <f>_xlfn.XLOOKUP(H301, 'Customer Data'!A301,'Customer Data'!B301)</f>
        <v>Customer_301</v>
      </c>
      <c r="AH301" t="str">
        <f>_xlfn.XLOOKUP(H301,'Customer Data'!A301,'Customer Data'!C301)</f>
        <v>Female</v>
      </c>
      <c r="AI301">
        <f>_xlfn.XLOOKUP(H301,'Customer Data'!A301,'Customer Data'!D301)</f>
        <v>39</v>
      </c>
      <c r="AJ301" t="str">
        <f>_xlfn.XLOOKUP(H301,'Customer Data'!A301,'Customer Data'!E301)</f>
        <v>Owerri</v>
      </c>
      <c r="AK301" t="str">
        <f>VLOOKUP(K301,'Product Category'!A:B,2,FALSE)</f>
        <v>Electronics</v>
      </c>
      <c r="AL301">
        <f>VLOOKUP(Z301,Coupons!A:B,2,FALSE)</f>
        <v>0</v>
      </c>
      <c r="AM301" s="7">
        <f t="shared" si="104"/>
        <v>0</v>
      </c>
      <c r="AN301" s="7">
        <f t="shared" si="105"/>
        <v>195.06200000000001</v>
      </c>
      <c r="AO301" s="7">
        <f t="shared" si="106"/>
        <v>195.06200000000001</v>
      </c>
      <c r="AP301" s="7">
        <f t="shared" si="107"/>
        <v>278.66000000000003</v>
      </c>
      <c r="AQ301" s="7">
        <f t="shared" si="108"/>
        <v>83.598000000000013</v>
      </c>
      <c r="AR301" s="12">
        <f t="shared" si="109"/>
        <v>1.4285714285714286</v>
      </c>
    </row>
    <row r="302" spans="1:44" x14ac:dyDescent="0.35">
      <c r="A302" t="s">
        <v>314</v>
      </c>
      <c r="B302">
        <f t="shared" si="88"/>
        <v>200300</v>
      </c>
      <c r="C302" s="2">
        <v>45537</v>
      </c>
      <c r="D302" s="4">
        <v>45537</v>
      </c>
      <c r="E302">
        <f t="shared" si="89"/>
        <v>2024</v>
      </c>
      <c r="F302" s="4" t="str">
        <f t="shared" si="90"/>
        <v>September</v>
      </c>
      <c r="G302" s="4" t="str">
        <f t="shared" si="91"/>
        <v>Monday</v>
      </c>
      <c r="H302" t="s">
        <v>1514</v>
      </c>
      <c r="I302">
        <f t="shared" si="92"/>
        <v>39000</v>
      </c>
      <c r="J302" t="s">
        <v>2404</v>
      </c>
      <c r="K302" t="str">
        <f t="shared" si="94"/>
        <v>Phone</v>
      </c>
      <c r="L302">
        <v>1</v>
      </c>
      <c r="M302">
        <v>287.45999999999998</v>
      </c>
      <c r="N302" s="7">
        <f t="shared" si="93"/>
        <v>287.45999999999998</v>
      </c>
      <c r="O302" t="s">
        <v>2663</v>
      </c>
      <c r="P302" t="str">
        <f t="shared" si="95"/>
        <v>894</v>
      </c>
      <c r="Q302" t="str">
        <f t="shared" si="96"/>
        <v>Main St</v>
      </c>
      <c r="R302" t="s">
        <v>3065</v>
      </c>
      <c r="S302" t="str">
        <f t="shared" si="97"/>
        <v>Debit Card</v>
      </c>
      <c r="T302" t="s">
        <v>3072</v>
      </c>
      <c r="U302" t="str">
        <f t="shared" si="98"/>
        <v>Returned</v>
      </c>
      <c r="V302" t="s">
        <v>3375</v>
      </c>
      <c r="W302" t="str">
        <f t="shared" si="99"/>
        <v>33753945</v>
      </c>
      <c r="X302">
        <v>3</v>
      </c>
      <c r="Y302" t="s">
        <v>4276</v>
      </c>
      <c r="Z302" t="str">
        <f t="shared" si="100"/>
        <v>FREESHIP</v>
      </c>
      <c r="AA302" t="str">
        <f t="shared" si="101"/>
        <v>YES</v>
      </c>
      <c r="AB302" t="s">
        <v>4281</v>
      </c>
      <c r="AC302" t="str">
        <f t="shared" si="102"/>
        <v>Facebook</v>
      </c>
      <c r="AD302">
        <v>287.45999999999998</v>
      </c>
      <c r="AE302" s="7">
        <v>287.45999999999998</v>
      </c>
      <c r="AF302" s="7">
        <f t="shared" si="103"/>
        <v>287.45999999999998</v>
      </c>
      <c r="AG302" t="str">
        <f>_xlfn.XLOOKUP(H302, 'Customer Data'!A302,'Customer Data'!B302)</f>
        <v>Customer_302</v>
      </c>
      <c r="AH302" t="str">
        <f>_xlfn.XLOOKUP(H302,'Customer Data'!A302,'Customer Data'!C302)</f>
        <v>Female</v>
      </c>
      <c r="AI302">
        <f>_xlfn.XLOOKUP(H302,'Customer Data'!A302,'Customer Data'!D302)</f>
        <v>26</v>
      </c>
      <c r="AJ302" t="str">
        <f>_xlfn.XLOOKUP(H302,'Customer Data'!A302,'Customer Data'!E302)</f>
        <v>Kano</v>
      </c>
      <c r="AK302" t="str">
        <f>VLOOKUP(K302,'Product Category'!A:B,2,FALSE)</f>
        <v>Electronics</v>
      </c>
      <c r="AL302">
        <f>VLOOKUP(Z302,Coupons!A:B,2,FALSE)</f>
        <v>0</v>
      </c>
      <c r="AM302" s="7">
        <f t="shared" si="104"/>
        <v>0</v>
      </c>
      <c r="AN302" s="7">
        <f t="shared" si="105"/>
        <v>201.22199999999998</v>
      </c>
      <c r="AO302" s="7">
        <f t="shared" si="106"/>
        <v>201.22199999999998</v>
      </c>
      <c r="AP302" s="7">
        <f t="shared" si="107"/>
        <v>287.45999999999998</v>
      </c>
      <c r="AQ302" s="7">
        <f t="shared" si="108"/>
        <v>86.238</v>
      </c>
      <c r="AR302" s="12">
        <f t="shared" si="109"/>
        <v>1.4285714285714286</v>
      </c>
    </row>
    <row r="303" spans="1:44" x14ac:dyDescent="0.35">
      <c r="A303" t="s">
        <v>315</v>
      </c>
      <c r="B303">
        <f t="shared" si="88"/>
        <v>200301</v>
      </c>
      <c r="C303" s="2">
        <v>45057</v>
      </c>
      <c r="D303" s="4">
        <v>45057</v>
      </c>
      <c r="E303">
        <f t="shared" si="89"/>
        <v>2023</v>
      </c>
      <c r="F303" s="4" t="str">
        <f t="shared" si="90"/>
        <v>May</v>
      </c>
      <c r="G303" s="4" t="str">
        <f t="shared" si="91"/>
        <v>Thursday</v>
      </c>
      <c r="H303" t="s">
        <v>1515</v>
      </c>
      <c r="I303">
        <f t="shared" si="92"/>
        <v>31105</v>
      </c>
      <c r="J303" t="s">
        <v>2406</v>
      </c>
      <c r="K303" t="str">
        <f t="shared" si="94"/>
        <v>Chair</v>
      </c>
      <c r="L303">
        <v>1</v>
      </c>
      <c r="M303">
        <v>583.99</v>
      </c>
      <c r="N303" s="7">
        <f t="shared" si="93"/>
        <v>583.99</v>
      </c>
      <c r="O303" t="s">
        <v>2664</v>
      </c>
      <c r="P303" t="str">
        <f t="shared" si="95"/>
        <v>726</v>
      </c>
      <c r="Q303" t="str">
        <f t="shared" si="96"/>
        <v>Main St</v>
      </c>
      <c r="R303" t="s">
        <v>3069</v>
      </c>
      <c r="S303" t="str">
        <f t="shared" si="97"/>
        <v>Cash</v>
      </c>
      <c r="T303" t="s">
        <v>3071</v>
      </c>
      <c r="U303" t="str">
        <f t="shared" si="98"/>
        <v>Cancelled</v>
      </c>
      <c r="V303" t="s">
        <v>3376</v>
      </c>
      <c r="W303" t="str">
        <f t="shared" si="99"/>
        <v>40149095</v>
      </c>
      <c r="X303">
        <v>2</v>
      </c>
      <c r="Y303" t="s">
        <v>4275</v>
      </c>
      <c r="Z303" t="str">
        <f t="shared" si="100"/>
        <v>SAVE10</v>
      </c>
      <c r="AA303" t="str">
        <f t="shared" si="101"/>
        <v>YES</v>
      </c>
      <c r="AB303" t="s">
        <v>4280</v>
      </c>
      <c r="AC303" t="str">
        <f t="shared" si="102"/>
        <v>Email</v>
      </c>
      <c r="AD303">
        <v>583.99</v>
      </c>
      <c r="AE303" s="7">
        <v>583.99</v>
      </c>
      <c r="AF303" s="7">
        <f t="shared" si="103"/>
        <v>583.99</v>
      </c>
      <c r="AG303" t="str">
        <f>_xlfn.XLOOKUP(H303, 'Customer Data'!A303,'Customer Data'!B303)</f>
        <v>Customer_303</v>
      </c>
      <c r="AH303" t="str">
        <f>_xlfn.XLOOKUP(H303,'Customer Data'!A303,'Customer Data'!C303)</f>
        <v>Female</v>
      </c>
      <c r="AI303">
        <f>_xlfn.XLOOKUP(H303,'Customer Data'!A303,'Customer Data'!D303)</f>
        <v>48</v>
      </c>
      <c r="AJ303" t="str">
        <f>_xlfn.XLOOKUP(H303,'Customer Data'!A303,'Customer Data'!E303)</f>
        <v>Enugu</v>
      </c>
      <c r="AK303" t="str">
        <f>VLOOKUP(K303,'Product Category'!A:B,2,FALSE)</f>
        <v>Furniture</v>
      </c>
      <c r="AL303">
        <f>VLOOKUP(Z303,Coupons!A:B,2,FALSE)</f>
        <v>0.1</v>
      </c>
      <c r="AM303" s="7">
        <f t="shared" si="104"/>
        <v>58.399000000000001</v>
      </c>
      <c r="AN303" s="7">
        <f t="shared" si="105"/>
        <v>408.79300000000001</v>
      </c>
      <c r="AO303" s="7">
        <f t="shared" si="106"/>
        <v>408.79300000000001</v>
      </c>
      <c r="AP303" s="7">
        <f t="shared" si="107"/>
        <v>525.59100000000001</v>
      </c>
      <c r="AQ303" s="7">
        <f t="shared" si="108"/>
        <v>116.798</v>
      </c>
      <c r="AR303" s="12">
        <f t="shared" si="109"/>
        <v>1.2857142857142858</v>
      </c>
    </row>
    <row r="304" spans="1:44" x14ac:dyDescent="0.35">
      <c r="A304" t="s">
        <v>316</v>
      </c>
      <c r="B304">
        <f t="shared" si="88"/>
        <v>200302</v>
      </c>
      <c r="C304" s="2">
        <v>45062</v>
      </c>
      <c r="D304" s="4">
        <v>45062</v>
      </c>
      <c r="E304">
        <f t="shared" si="89"/>
        <v>2023</v>
      </c>
      <c r="F304" s="4" t="str">
        <f t="shared" si="90"/>
        <v>May</v>
      </c>
      <c r="G304" s="4" t="str">
        <f t="shared" si="91"/>
        <v>Tuesday</v>
      </c>
      <c r="H304" t="s">
        <v>1516</v>
      </c>
      <c r="I304">
        <f t="shared" si="92"/>
        <v>29432</v>
      </c>
      <c r="J304" t="s">
        <v>2406</v>
      </c>
      <c r="K304" t="str">
        <f t="shared" si="94"/>
        <v>Chair</v>
      </c>
      <c r="L304">
        <v>3</v>
      </c>
      <c r="M304">
        <v>468.74</v>
      </c>
      <c r="N304" s="7">
        <f t="shared" si="93"/>
        <v>468.74</v>
      </c>
      <c r="O304" t="s">
        <v>2665</v>
      </c>
      <c r="P304" t="str">
        <f t="shared" si="95"/>
        <v>121</v>
      </c>
      <c r="Q304" t="str">
        <f t="shared" si="96"/>
        <v>Main St</v>
      </c>
      <c r="R304" t="s">
        <v>3069</v>
      </c>
      <c r="S304" t="str">
        <f t="shared" si="97"/>
        <v>Cash</v>
      </c>
      <c r="T304" t="s">
        <v>3074</v>
      </c>
      <c r="U304" t="str">
        <f t="shared" si="98"/>
        <v>Pending</v>
      </c>
      <c r="V304" t="s">
        <v>3377</v>
      </c>
      <c r="W304" t="str">
        <f t="shared" si="99"/>
        <v>44142517</v>
      </c>
      <c r="X304">
        <v>4</v>
      </c>
      <c r="Y304" t="s">
        <v>4276</v>
      </c>
      <c r="Z304" t="str">
        <f t="shared" si="100"/>
        <v>FREESHIP</v>
      </c>
      <c r="AA304" t="str">
        <f t="shared" si="101"/>
        <v>YES</v>
      </c>
      <c r="AB304" t="s">
        <v>4278</v>
      </c>
      <c r="AC304" t="str">
        <f t="shared" si="102"/>
        <v>Instagram</v>
      </c>
      <c r="AD304">
        <v>1406.22</v>
      </c>
      <c r="AE304" s="7">
        <v>1406.22</v>
      </c>
      <c r="AF304" s="7">
        <f t="shared" si="103"/>
        <v>1406.22</v>
      </c>
      <c r="AG304" t="str">
        <f>_xlfn.XLOOKUP(H304, 'Customer Data'!A304,'Customer Data'!B304)</f>
        <v>Customer_304</v>
      </c>
      <c r="AH304" t="str">
        <f>_xlfn.XLOOKUP(H304,'Customer Data'!A304,'Customer Data'!C304)</f>
        <v>Female</v>
      </c>
      <c r="AI304">
        <f>_xlfn.XLOOKUP(H304,'Customer Data'!A304,'Customer Data'!D304)</f>
        <v>34</v>
      </c>
      <c r="AJ304" t="str">
        <f>_xlfn.XLOOKUP(H304,'Customer Data'!A304,'Customer Data'!E304)</f>
        <v>Abuja</v>
      </c>
      <c r="AK304" t="str">
        <f>VLOOKUP(K304,'Product Category'!A:B,2,FALSE)</f>
        <v>Furniture</v>
      </c>
      <c r="AL304">
        <f>VLOOKUP(Z304,Coupons!A:B,2,FALSE)</f>
        <v>0</v>
      </c>
      <c r="AM304" s="7">
        <f t="shared" si="104"/>
        <v>0</v>
      </c>
      <c r="AN304" s="7">
        <f t="shared" si="105"/>
        <v>328.11799999999999</v>
      </c>
      <c r="AO304" s="7">
        <f t="shared" si="106"/>
        <v>984.35400000000004</v>
      </c>
      <c r="AP304" s="7">
        <f t="shared" si="107"/>
        <v>1406.22</v>
      </c>
      <c r="AQ304" s="7">
        <f t="shared" si="108"/>
        <v>421.86599999999999</v>
      </c>
      <c r="AR304" s="12">
        <f t="shared" si="109"/>
        <v>1.4285714285714286</v>
      </c>
    </row>
    <row r="305" spans="1:44" x14ac:dyDescent="0.35">
      <c r="A305" t="s">
        <v>317</v>
      </c>
      <c r="B305">
        <f t="shared" si="88"/>
        <v>200303</v>
      </c>
      <c r="C305" s="2">
        <v>45633</v>
      </c>
      <c r="D305" s="4">
        <v>45633</v>
      </c>
      <c r="E305">
        <f t="shared" si="89"/>
        <v>2024</v>
      </c>
      <c r="F305" s="4" t="str">
        <f t="shared" si="90"/>
        <v>December</v>
      </c>
      <c r="G305" s="4" t="str">
        <f t="shared" si="91"/>
        <v>Saturday</v>
      </c>
      <c r="H305" t="s">
        <v>1517</v>
      </c>
      <c r="I305">
        <f t="shared" si="92"/>
        <v>48531</v>
      </c>
      <c r="J305" t="s">
        <v>2405</v>
      </c>
      <c r="K305" t="str">
        <f t="shared" si="94"/>
        <v>Tablet</v>
      </c>
      <c r="L305">
        <v>1</v>
      </c>
      <c r="M305">
        <v>30.54</v>
      </c>
      <c r="N305" s="7">
        <f t="shared" si="93"/>
        <v>30.54</v>
      </c>
      <c r="O305" t="s">
        <v>2666</v>
      </c>
      <c r="P305" t="str">
        <f t="shared" si="95"/>
        <v>368</v>
      </c>
      <c r="Q305" t="str">
        <f t="shared" si="96"/>
        <v>Main St</v>
      </c>
      <c r="R305" t="s">
        <v>3065</v>
      </c>
      <c r="S305" t="str">
        <f t="shared" si="97"/>
        <v>Debit Card</v>
      </c>
      <c r="T305" t="s">
        <v>3072</v>
      </c>
      <c r="U305" t="str">
        <f t="shared" si="98"/>
        <v>Returned</v>
      </c>
      <c r="V305" t="s">
        <v>3378</v>
      </c>
      <c r="W305" t="str">
        <f t="shared" si="99"/>
        <v>95462192</v>
      </c>
      <c r="X305">
        <v>1</v>
      </c>
      <c r="Z305" t="str">
        <f t="shared" si="100"/>
        <v>NO COUPON</v>
      </c>
      <c r="AA305" t="str">
        <f t="shared" si="101"/>
        <v>NO</v>
      </c>
      <c r="AB305" t="s">
        <v>4282</v>
      </c>
      <c r="AC305" t="str">
        <f t="shared" si="102"/>
        <v>Google</v>
      </c>
      <c r="AD305">
        <v>30.54</v>
      </c>
      <c r="AE305" s="7">
        <v>30.54</v>
      </c>
      <c r="AF305" s="7">
        <f t="shared" si="103"/>
        <v>30.54</v>
      </c>
      <c r="AG305" t="str">
        <f>_xlfn.XLOOKUP(H305, 'Customer Data'!A305,'Customer Data'!B305)</f>
        <v>Customer_305</v>
      </c>
      <c r="AH305" t="str">
        <f>_xlfn.XLOOKUP(H305,'Customer Data'!A305,'Customer Data'!C305)</f>
        <v>Female</v>
      </c>
      <c r="AI305">
        <f>_xlfn.XLOOKUP(H305,'Customer Data'!A305,'Customer Data'!D305)</f>
        <v>55</v>
      </c>
      <c r="AJ305" t="str">
        <f>_xlfn.XLOOKUP(H305,'Customer Data'!A305,'Customer Data'!E305)</f>
        <v>Port-Harcourt</v>
      </c>
      <c r="AK305" t="str">
        <f>VLOOKUP(K305,'Product Category'!A:B,2,FALSE)</f>
        <v>Electronics</v>
      </c>
      <c r="AL305">
        <f>VLOOKUP(Z305,Coupons!A:B,2,FALSE)</f>
        <v>0</v>
      </c>
      <c r="AM305" s="7">
        <f t="shared" si="104"/>
        <v>0</v>
      </c>
      <c r="AN305" s="7">
        <f t="shared" si="105"/>
        <v>21.377999999999997</v>
      </c>
      <c r="AO305" s="7">
        <f t="shared" si="106"/>
        <v>21.377999999999997</v>
      </c>
      <c r="AP305" s="7">
        <f t="shared" si="107"/>
        <v>30.54</v>
      </c>
      <c r="AQ305" s="7">
        <f t="shared" si="108"/>
        <v>9.1620000000000026</v>
      </c>
      <c r="AR305" s="12">
        <f t="shared" si="109"/>
        <v>1.4285714285714288</v>
      </c>
    </row>
    <row r="306" spans="1:44" x14ac:dyDescent="0.35">
      <c r="A306" t="s">
        <v>318</v>
      </c>
      <c r="B306">
        <f t="shared" si="88"/>
        <v>200304</v>
      </c>
      <c r="C306" s="2">
        <v>45583</v>
      </c>
      <c r="D306" s="4">
        <v>45583</v>
      </c>
      <c r="E306">
        <f t="shared" si="89"/>
        <v>2024</v>
      </c>
      <c r="F306" s="4" t="str">
        <f t="shared" si="90"/>
        <v>October</v>
      </c>
      <c r="G306" s="4" t="str">
        <f t="shared" si="91"/>
        <v>Friday</v>
      </c>
      <c r="H306" t="s">
        <v>1518</v>
      </c>
      <c r="I306">
        <f t="shared" si="92"/>
        <v>86762</v>
      </c>
      <c r="J306" t="s">
        <v>2403</v>
      </c>
      <c r="K306" t="str">
        <f t="shared" si="94"/>
        <v>Monitor</v>
      </c>
      <c r="L306">
        <v>5</v>
      </c>
      <c r="M306">
        <v>408.73</v>
      </c>
      <c r="N306" s="7">
        <f t="shared" si="93"/>
        <v>408.73</v>
      </c>
      <c r="O306" t="s">
        <v>2667</v>
      </c>
      <c r="P306" t="str">
        <f t="shared" si="95"/>
        <v>326</v>
      </c>
      <c r="Q306" t="str">
        <f t="shared" si="96"/>
        <v>Main St</v>
      </c>
      <c r="R306" t="s">
        <v>3068</v>
      </c>
      <c r="S306" t="str">
        <f t="shared" si="97"/>
        <v>Gift Card</v>
      </c>
      <c r="T306" t="s">
        <v>3073</v>
      </c>
      <c r="U306" t="str">
        <f t="shared" si="98"/>
        <v>Delivered</v>
      </c>
      <c r="V306" t="s">
        <v>3379</v>
      </c>
      <c r="W306" t="str">
        <f t="shared" si="99"/>
        <v>75686292</v>
      </c>
      <c r="X306">
        <v>10</v>
      </c>
      <c r="Y306" t="s">
        <v>4276</v>
      </c>
      <c r="Z306" t="str">
        <f t="shared" si="100"/>
        <v>FREESHIP</v>
      </c>
      <c r="AA306" t="str">
        <f t="shared" si="101"/>
        <v>YES</v>
      </c>
      <c r="AB306" t="s">
        <v>4278</v>
      </c>
      <c r="AC306" t="str">
        <f t="shared" si="102"/>
        <v>Instagram</v>
      </c>
      <c r="AD306">
        <v>2043.65</v>
      </c>
      <c r="AE306" s="7">
        <v>2043.65</v>
      </c>
      <c r="AF306" s="7">
        <f t="shared" si="103"/>
        <v>2043.65</v>
      </c>
      <c r="AG306" t="str">
        <f>_xlfn.XLOOKUP(H306, 'Customer Data'!A306,'Customer Data'!B306)</f>
        <v>Customer_306</v>
      </c>
      <c r="AH306" t="str">
        <f>_xlfn.XLOOKUP(H306,'Customer Data'!A306,'Customer Data'!C306)</f>
        <v>Female</v>
      </c>
      <c r="AI306">
        <f>_xlfn.XLOOKUP(H306,'Customer Data'!A306,'Customer Data'!D306)</f>
        <v>27</v>
      </c>
      <c r="AJ306" t="str">
        <f>_xlfn.XLOOKUP(H306,'Customer Data'!A306,'Customer Data'!E306)</f>
        <v>Lagos</v>
      </c>
      <c r="AK306" t="str">
        <f>VLOOKUP(K306,'Product Category'!A:B,2,FALSE)</f>
        <v>Electronics</v>
      </c>
      <c r="AL306">
        <f>VLOOKUP(Z306,Coupons!A:B,2,FALSE)</f>
        <v>0</v>
      </c>
      <c r="AM306" s="7">
        <f t="shared" si="104"/>
        <v>0</v>
      </c>
      <c r="AN306" s="7">
        <f t="shared" si="105"/>
        <v>286.11099999999999</v>
      </c>
      <c r="AO306" s="7">
        <f t="shared" si="106"/>
        <v>1430.5549999999998</v>
      </c>
      <c r="AP306" s="7">
        <f t="shared" si="107"/>
        <v>2043.65</v>
      </c>
      <c r="AQ306" s="7">
        <f t="shared" si="108"/>
        <v>613.09500000000025</v>
      </c>
      <c r="AR306" s="12">
        <f t="shared" si="109"/>
        <v>1.4285714285714288</v>
      </c>
    </row>
    <row r="307" spans="1:44" x14ac:dyDescent="0.35">
      <c r="A307" t="s">
        <v>319</v>
      </c>
      <c r="B307">
        <f t="shared" si="88"/>
        <v>200305</v>
      </c>
      <c r="C307" s="2">
        <v>45255</v>
      </c>
      <c r="D307" s="4">
        <v>45255</v>
      </c>
      <c r="E307">
        <f t="shared" si="89"/>
        <v>2023</v>
      </c>
      <c r="F307" s="4" t="str">
        <f t="shared" si="90"/>
        <v>November</v>
      </c>
      <c r="G307" s="4" t="str">
        <f t="shared" si="91"/>
        <v>Saturday</v>
      </c>
      <c r="H307" t="s">
        <v>1519</v>
      </c>
      <c r="I307">
        <f t="shared" si="92"/>
        <v>63822</v>
      </c>
      <c r="J307" t="s">
        <v>2408</v>
      </c>
      <c r="K307" t="str">
        <f t="shared" si="94"/>
        <v>Laptop</v>
      </c>
      <c r="L307">
        <v>4</v>
      </c>
      <c r="M307">
        <v>126.89</v>
      </c>
      <c r="N307" s="7">
        <f t="shared" si="93"/>
        <v>126.89</v>
      </c>
      <c r="O307" t="s">
        <v>2668</v>
      </c>
      <c r="P307" t="str">
        <f t="shared" si="95"/>
        <v>235</v>
      </c>
      <c r="Q307" t="str">
        <f t="shared" si="96"/>
        <v>Main St</v>
      </c>
      <c r="R307" t="s">
        <v>3069</v>
      </c>
      <c r="S307" t="str">
        <f t="shared" si="97"/>
        <v>Cash</v>
      </c>
      <c r="T307" t="s">
        <v>3074</v>
      </c>
      <c r="U307" t="str">
        <f t="shared" si="98"/>
        <v>Pending</v>
      </c>
      <c r="V307" t="s">
        <v>3380</v>
      </c>
      <c r="W307" t="str">
        <f t="shared" si="99"/>
        <v>59353216</v>
      </c>
      <c r="X307">
        <v>9</v>
      </c>
      <c r="Y307" t="s">
        <v>4276</v>
      </c>
      <c r="Z307" t="str">
        <f t="shared" si="100"/>
        <v>FREESHIP</v>
      </c>
      <c r="AA307" t="str">
        <f t="shared" si="101"/>
        <v>YES</v>
      </c>
      <c r="AB307" t="s">
        <v>4278</v>
      </c>
      <c r="AC307" t="str">
        <f t="shared" si="102"/>
        <v>Instagram</v>
      </c>
      <c r="AD307">
        <v>507.56</v>
      </c>
      <c r="AE307" s="7">
        <v>507.56</v>
      </c>
      <c r="AF307" s="7">
        <f t="shared" si="103"/>
        <v>507.56</v>
      </c>
      <c r="AG307" t="str">
        <f>_xlfn.XLOOKUP(H307, 'Customer Data'!A307,'Customer Data'!B307)</f>
        <v>Customer_307</v>
      </c>
      <c r="AH307" t="str">
        <f>_xlfn.XLOOKUP(H307,'Customer Data'!A307,'Customer Data'!C307)</f>
        <v>Male</v>
      </c>
      <c r="AI307">
        <f>_xlfn.XLOOKUP(H307,'Customer Data'!A307,'Customer Data'!D307)</f>
        <v>33</v>
      </c>
      <c r="AJ307" t="str">
        <f>_xlfn.XLOOKUP(H307,'Customer Data'!A307,'Customer Data'!E307)</f>
        <v>Kano</v>
      </c>
      <c r="AK307" t="str">
        <f>VLOOKUP(K307,'Product Category'!A:B,2,FALSE)</f>
        <v>Electronics</v>
      </c>
      <c r="AL307">
        <f>VLOOKUP(Z307,Coupons!A:B,2,FALSE)</f>
        <v>0</v>
      </c>
      <c r="AM307" s="7">
        <f t="shared" si="104"/>
        <v>0</v>
      </c>
      <c r="AN307" s="7">
        <f t="shared" si="105"/>
        <v>88.822999999999993</v>
      </c>
      <c r="AO307" s="7">
        <f t="shared" si="106"/>
        <v>355.29199999999997</v>
      </c>
      <c r="AP307" s="7">
        <f t="shared" si="107"/>
        <v>507.56</v>
      </c>
      <c r="AQ307" s="7">
        <f t="shared" si="108"/>
        <v>152.26800000000003</v>
      </c>
      <c r="AR307" s="12">
        <f t="shared" si="109"/>
        <v>1.4285714285714286</v>
      </c>
    </row>
    <row r="308" spans="1:44" x14ac:dyDescent="0.35">
      <c r="A308" t="s">
        <v>320</v>
      </c>
      <c r="B308">
        <f t="shared" si="88"/>
        <v>200306</v>
      </c>
      <c r="C308" s="2">
        <v>45450</v>
      </c>
      <c r="D308" s="4">
        <v>45450</v>
      </c>
      <c r="E308">
        <f t="shared" si="89"/>
        <v>2024</v>
      </c>
      <c r="F308" s="4" t="str">
        <f t="shared" si="90"/>
        <v>June</v>
      </c>
      <c r="G308" s="4" t="str">
        <f t="shared" si="91"/>
        <v>Friday</v>
      </c>
      <c r="H308" t="s">
        <v>1520</v>
      </c>
      <c r="I308">
        <f t="shared" si="92"/>
        <v>70495</v>
      </c>
      <c r="J308" t="s">
        <v>2407</v>
      </c>
      <c r="K308" t="str">
        <f t="shared" si="94"/>
        <v>Printer</v>
      </c>
      <c r="L308">
        <v>2</v>
      </c>
      <c r="M308">
        <v>57.07</v>
      </c>
      <c r="N308" s="7">
        <f t="shared" si="93"/>
        <v>57.07</v>
      </c>
      <c r="O308" t="s">
        <v>2669</v>
      </c>
      <c r="P308" t="str">
        <f t="shared" si="95"/>
        <v>238</v>
      </c>
      <c r="Q308" t="str">
        <f t="shared" si="96"/>
        <v>Main St</v>
      </c>
      <c r="R308" t="s">
        <v>3065</v>
      </c>
      <c r="S308" t="str">
        <f t="shared" si="97"/>
        <v>Debit Card</v>
      </c>
      <c r="T308" t="s">
        <v>3072</v>
      </c>
      <c r="U308" t="str">
        <f t="shared" si="98"/>
        <v>Returned</v>
      </c>
      <c r="V308" t="s">
        <v>3381</v>
      </c>
      <c r="W308" t="str">
        <f t="shared" si="99"/>
        <v>65511225</v>
      </c>
      <c r="X308">
        <v>3</v>
      </c>
      <c r="Y308" t="s">
        <v>4275</v>
      </c>
      <c r="Z308" t="str">
        <f t="shared" si="100"/>
        <v>SAVE10</v>
      </c>
      <c r="AA308" t="str">
        <f t="shared" si="101"/>
        <v>YES</v>
      </c>
      <c r="AB308" t="s">
        <v>4278</v>
      </c>
      <c r="AC308" t="str">
        <f t="shared" si="102"/>
        <v>Instagram</v>
      </c>
      <c r="AD308">
        <v>114.14</v>
      </c>
      <c r="AE308" s="7">
        <v>114.14</v>
      </c>
      <c r="AF308" s="7">
        <f t="shared" si="103"/>
        <v>114.14</v>
      </c>
      <c r="AG308" t="str">
        <f>_xlfn.XLOOKUP(H308, 'Customer Data'!A308,'Customer Data'!B308)</f>
        <v>Customer_308</v>
      </c>
      <c r="AH308" t="str">
        <f>_xlfn.XLOOKUP(H308,'Customer Data'!A308,'Customer Data'!C308)</f>
        <v>Male</v>
      </c>
      <c r="AI308">
        <f>_xlfn.XLOOKUP(H308,'Customer Data'!A308,'Customer Data'!D308)</f>
        <v>18</v>
      </c>
      <c r="AJ308" t="str">
        <f>_xlfn.XLOOKUP(H308,'Customer Data'!A308,'Customer Data'!E308)</f>
        <v>Enugu</v>
      </c>
      <c r="AK308" t="str">
        <f>VLOOKUP(K308,'Product Category'!A:B,2,FALSE)</f>
        <v>Electronics</v>
      </c>
      <c r="AL308">
        <f>VLOOKUP(Z308,Coupons!A:B,2,FALSE)</f>
        <v>0.1</v>
      </c>
      <c r="AM308" s="7">
        <f t="shared" si="104"/>
        <v>11.414000000000001</v>
      </c>
      <c r="AN308" s="7">
        <f t="shared" si="105"/>
        <v>39.948999999999998</v>
      </c>
      <c r="AO308" s="7">
        <f t="shared" si="106"/>
        <v>79.897999999999996</v>
      </c>
      <c r="AP308" s="7">
        <f t="shared" si="107"/>
        <v>102.726</v>
      </c>
      <c r="AQ308" s="7">
        <f t="shared" si="108"/>
        <v>22.828000000000003</v>
      </c>
      <c r="AR308" s="12">
        <f t="shared" si="109"/>
        <v>1.2857142857142858</v>
      </c>
    </row>
    <row r="309" spans="1:44" x14ac:dyDescent="0.35">
      <c r="A309" t="s">
        <v>321</v>
      </c>
      <c r="B309">
        <f t="shared" si="88"/>
        <v>200307</v>
      </c>
      <c r="C309" s="2">
        <v>45108</v>
      </c>
      <c r="D309" s="4">
        <v>45108</v>
      </c>
      <c r="E309">
        <f t="shared" si="89"/>
        <v>2023</v>
      </c>
      <c r="F309" s="4" t="str">
        <f t="shared" si="90"/>
        <v>July</v>
      </c>
      <c r="G309" s="4" t="str">
        <f t="shared" si="91"/>
        <v>Saturday</v>
      </c>
      <c r="H309" t="s">
        <v>1521</v>
      </c>
      <c r="I309">
        <f t="shared" si="92"/>
        <v>92407</v>
      </c>
      <c r="J309" t="s">
        <v>2408</v>
      </c>
      <c r="K309" t="str">
        <f t="shared" si="94"/>
        <v>Laptop</v>
      </c>
      <c r="L309">
        <v>3</v>
      </c>
      <c r="M309">
        <v>557.41</v>
      </c>
      <c r="N309" s="7">
        <f t="shared" si="93"/>
        <v>557.41</v>
      </c>
      <c r="O309" t="s">
        <v>2670</v>
      </c>
      <c r="P309" t="str">
        <f t="shared" si="95"/>
        <v>135</v>
      </c>
      <c r="Q309" t="str">
        <f t="shared" si="96"/>
        <v>Main St</v>
      </c>
      <c r="R309" t="s">
        <v>3066</v>
      </c>
      <c r="S309" t="str">
        <f t="shared" si="97"/>
        <v>Online</v>
      </c>
      <c r="T309" t="s">
        <v>3073</v>
      </c>
      <c r="U309" t="str">
        <f t="shared" si="98"/>
        <v>Delivered</v>
      </c>
      <c r="V309" t="s">
        <v>3382</v>
      </c>
      <c r="W309" t="str">
        <f t="shared" si="99"/>
        <v>11755610</v>
      </c>
      <c r="X309">
        <v>4</v>
      </c>
      <c r="Z309" t="str">
        <f t="shared" si="100"/>
        <v>NO COUPON</v>
      </c>
      <c r="AA309" t="str">
        <f t="shared" si="101"/>
        <v>NO</v>
      </c>
      <c r="AB309" t="s">
        <v>4280</v>
      </c>
      <c r="AC309" t="str">
        <f t="shared" si="102"/>
        <v>Email</v>
      </c>
      <c r="AD309">
        <v>1672.23</v>
      </c>
      <c r="AE309" s="7">
        <v>1672.23</v>
      </c>
      <c r="AF309" s="7">
        <f t="shared" si="103"/>
        <v>1672.23</v>
      </c>
      <c r="AG309" t="str">
        <f>_xlfn.XLOOKUP(H309, 'Customer Data'!A309,'Customer Data'!B309)</f>
        <v>Customer_309</v>
      </c>
      <c r="AH309" t="str">
        <f>_xlfn.XLOOKUP(H309,'Customer Data'!A309,'Customer Data'!C309)</f>
        <v>Female</v>
      </c>
      <c r="AI309">
        <f>_xlfn.XLOOKUP(H309,'Customer Data'!A309,'Customer Data'!D309)</f>
        <v>40</v>
      </c>
      <c r="AJ309" t="str">
        <f>_xlfn.XLOOKUP(H309,'Customer Data'!A309,'Customer Data'!E309)</f>
        <v>Kano</v>
      </c>
      <c r="AK309" t="str">
        <f>VLOOKUP(K309,'Product Category'!A:B,2,FALSE)</f>
        <v>Electronics</v>
      </c>
      <c r="AL309">
        <f>VLOOKUP(Z309,Coupons!A:B,2,FALSE)</f>
        <v>0</v>
      </c>
      <c r="AM309" s="7">
        <f t="shared" si="104"/>
        <v>0</v>
      </c>
      <c r="AN309" s="7">
        <f t="shared" si="105"/>
        <v>390.18699999999995</v>
      </c>
      <c r="AO309" s="7">
        <f t="shared" si="106"/>
        <v>1170.5609999999999</v>
      </c>
      <c r="AP309" s="7">
        <f t="shared" si="107"/>
        <v>1672.23</v>
      </c>
      <c r="AQ309" s="7">
        <f t="shared" si="108"/>
        <v>501.6690000000001</v>
      </c>
      <c r="AR309" s="12">
        <f t="shared" si="109"/>
        <v>1.4285714285714286</v>
      </c>
    </row>
    <row r="310" spans="1:44" x14ac:dyDescent="0.35">
      <c r="A310" t="s">
        <v>322</v>
      </c>
      <c r="B310">
        <f t="shared" si="88"/>
        <v>200308</v>
      </c>
      <c r="C310" s="2">
        <v>45271</v>
      </c>
      <c r="D310" s="4">
        <v>45271</v>
      </c>
      <c r="E310">
        <f t="shared" si="89"/>
        <v>2023</v>
      </c>
      <c r="F310" s="4" t="str">
        <f t="shared" si="90"/>
        <v>December</v>
      </c>
      <c r="G310" s="4" t="str">
        <f t="shared" si="91"/>
        <v>Monday</v>
      </c>
      <c r="H310" t="s">
        <v>1522</v>
      </c>
      <c r="I310">
        <f t="shared" si="92"/>
        <v>75888</v>
      </c>
      <c r="J310" t="s">
        <v>2407</v>
      </c>
      <c r="K310" t="str">
        <f t="shared" si="94"/>
        <v>Printer</v>
      </c>
      <c r="L310">
        <v>3</v>
      </c>
      <c r="M310">
        <v>448.9</v>
      </c>
      <c r="N310" s="7">
        <f t="shared" si="93"/>
        <v>448.9</v>
      </c>
      <c r="O310" t="s">
        <v>2566</v>
      </c>
      <c r="P310" t="str">
        <f t="shared" si="95"/>
        <v>790</v>
      </c>
      <c r="Q310" t="str">
        <f t="shared" si="96"/>
        <v>Main St</v>
      </c>
      <c r="R310" t="s">
        <v>3065</v>
      </c>
      <c r="S310" t="str">
        <f t="shared" si="97"/>
        <v>Debit Card</v>
      </c>
      <c r="T310" t="s">
        <v>3072</v>
      </c>
      <c r="U310" t="str">
        <f t="shared" si="98"/>
        <v>Returned</v>
      </c>
      <c r="V310" t="s">
        <v>3383</v>
      </c>
      <c r="W310" t="str">
        <f t="shared" si="99"/>
        <v>98467398</v>
      </c>
      <c r="X310">
        <v>7</v>
      </c>
      <c r="Y310" t="s">
        <v>4275</v>
      </c>
      <c r="Z310" t="str">
        <f t="shared" si="100"/>
        <v>SAVE10</v>
      </c>
      <c r="AA310" t="str">
        <f t="shared" si="101"/>
        <v>YES</v>
      </c>
      <c r="AB310" t="s">
        <v>4278</v>
      </c>
      <c r="AC310" t="str">
        <f t="shared" si="102"/>
        <v>Instagram</v>
      </c>
      <c r="AD310">
        <v>1346.7</v>
      </c>
      <c r="AE310" s="7">
        <v>1346.7</v>
      </c>
      <c r="AF310" s="7">
        <f t="shared" si="103"/>
        <v>1346.6999999999998</v>
      </c>
      <c r="AG310" t="str">
        <f>_xlfn.XLOOKUP(H310, 'Customer Data'!A310,'Customer Data'!B310)</f>
        <v>Customer_310</v>
      </c>
      <c r="AH310" t="str">
        <f>_xlfn.XLOOKUP(H310,'Customer Data'!A310,'Customer Data'!C310)</f>
        <v>Male</v>
      </c>
      <c r="AI310">
        <f>_xlfn.XLOOKUP(H310,'Customer Data'!A310,'Customer Data'!D310)</f>
        <v>60</v>
      </c>
      <c r="AJ310" t="str">
        <f>_xlfn.XLOOKUP(H310,'Customer Data'!A310,'Customer Data'!E310)</f>
        <v>Abuja</v>
      </c>
      <c r="AK310" t="str">
        <f>VLOOKUP(K310,'Product Category'!A:B,2,FALSE)</f>
        <v>Electronics</v>
      </c>
      <c r="AL310">
        <f>VLOOKUP(Z310,Coupons!A:B,2,FALSE)</f>
        <v>0.1</v>
      </c>
      <c r="AM310" s="7">
        <f t="shared" si="104"/>
        <v>134.67000000000002</v>
      </c>
      <c r="AN310" s="7">
        <f t="shared" si="105"/>
        <v>314.22999999999996</v>
      </c>
      <c r="AO310" s="7">
        <f t="shared" si="106"/>
        <v>942.68999999999983</v>
      </c>
      <c r="AP310" s="7">
        <f t="shared" si="107"/>
        <v>1212.0299999999997</v>
      </c>
      <c r="AQ310" s="7">
        <f t="shared" si="108"/>
        <v>269.33999999999992</v>
      </c>
      <c r="AR310" s="12">
        <f t="shared" si="109"/>
        <v>1.2857142857142856</v>
      </c>
    </row>
    <row r="311" spans="1:44" x14ac:dyDescent="0.35">
      <c r="A311" t="s">
        <v>323</v>
      </c>
      <c r="B311">
        <f t="shared" si="88"/>
        <v>200309</v>
      </c>
      <c r="C311" s="2">
        <v>45202</v>
      </c>
      <c r="D311" s="4">
        <v>45202</v>
      </c>
      <c r="E311">
        <f t="shared" si="89"/>
        <v>2023</v>
      </c>
      <c r="F311" s="4" t="str">
        <f t="shared" si="90"/>
        <v>October</v>
      </c>
      <c r="G311" s="4" t="str">
        <f t="shared" si="91"/>
        <v>Tuesday</v>
      </c>
      <c r="H311" t="s">
        <v>1523</v>
      </c>
      <c r="I311">
        <f t="shared" si="92"/>
        <v>63153</v>
      </c>
      <c r="J311" t="s">
        <v>2406</v>
      </c>
      <c r="K311" t="str">
        <f t="shared" si="94"/>
        <v>Chair</v>
      </c>
      <c r="L311">
        <v>4</v>
      </c>
      <c r="M311">
        <v>549.76</v>
      </c>
      <c r="N311" s="7">
        <f t="shared" si="93"/>
        <v>549.76</v>
      </c>
      <c r="O311" t="s">
        <v>2671</v>
      </c>
      <c r="P311" t="str">
        <f t="shared" si="95"/>
        <v>625</v>
      </c>
      <c r="Q311" t="str">
        <f t="shared" si="96"/>
        <v>Main St</v>
      </c>
      <c r="R311" t="s">
        <v>3065</v>
      </c>
      <c r="S311" t="str">
        <f t="shared" si="97"/>
        <v>Debit Card</v>
      </c>
      <c r="T311" t="s">
        <v>3073</v>
      </c>
      <c r="U311" t="str">
        <f t="shared" si="98"/>
        <v>Delivered</v>
      </c>
      <c r="V311" t="s">
        <v>3384</v>
      </c>
      <c r="W311" t="str">
        <f t="shared" si="99"/>
        <v>38033305</v>
      </c>
      <c r="X311">
        <v>4</v>
      </c>
      <c r="Y311" t="s">
        <v>4276</v>
      </c>
      <c r="Z311" t="str">
        <f t="shared" si="100"/>
        <v>FREESHIP</v>
      </c>
      <c r="AA311" t="str">
        <f t="shared" si="101"/>
        <v>YES</v>
      </c>
      <c r="AB311" t="s">
        <v>4281</v>
      </c>
      <c r="AC311" t="str">
        <f t="shared" si="102"/>
        <v>Facebook</v>
      </c>
      <c r="AD311">
        <v>2199.04</v>
      </c>
      <c r="AE311" s="7">
        <v>2199.04</v>
      </c>
      <c r="AF311" s="7">
        <f t="shared" si="103"/>
        <v>2199.04</v>
      </c>
      <c r="AG311" t="str">
        <f>_xlfn.XLOOKUP(H311, 'Customer Data'!A311,'Customer Data'!B311)</f>
        <v>Customer_311</v>
      </c>
      <c r="AH311" t="str">
        <f>_xlfn.XLOOKUP(H311,'Customer Data'!A311,'Customer Data'!C311)</f>
        <v>Male</v>
      </c>
      <c r="AI311">
        <f>_xlfn.XLOOKUP(H311,'Customer Data'!A311,'Customer Data'!D311)</f>
        <v>42</v>
      </c>
      <c r="AJ311" t="str">
        <f>_xlfn.XLOOKUP(H311,'Customer Data'!A311,'Customer Data'!E311)</f>
        <v>Owerri</v>
      </c>
      <c r="AK311" t="str">
        <f>VLOOKUP(K311,'Product Category'!A:B,2,FALSE)</f>
        <v>Furniture</v>
      </c>
      <c r="AL311">
        <f>VLOOKUP(Z311,Coupons!A:B,2,FALSE)</f>
        <v>0</v>
      </c>
      <c r="AM311" s="7">
        <f t="shared" si="104"/>
        <v>0</v>
      </c>
      <c r="AN311" s="7">
        <f t="shared" si="105"/>
        <v>384.83199999999999</v>
      </c>
      <c r="AO311" s="7">
        <f t="shared" si="106"/>
        <v>1539.328</v>
      </c>
      <c r="AP311" s="7">
        <f t="shared" si="107"/>
        <v>2199.04</v>
      </c>
      <c r="AQ311" s="7">
        <f t="shared" si="108"/>
        <v>659.71199999999999</v>
      </c>
      <c r="AR311" s="12">
        <f t="shared" si="109"/>
        <v>1.4285714285714286</v>
      </c>
    </row>
    <row r="312" spans="1:44" x14ac:dyDescent="0.35">
      <c r="A312" t="s">
        <v>324</v>
      </c>
      <c r="B312">
        <f t="shared" si="88"/>
        <v>200310</v>
      </c>
      <c r="C312" s="2">
        <v>45346</v>
      </c>
      <c r="D312" s="4">
        <v>45346</v>
      </c>
      <c r="E312">
        <f t="shared" si="89"/>
        <v>2024</v>
      </c>
      <c r="F312" s="4" t="str">
        <f t="shared" si="90"/>
        <v>February</v>
      </c>
      <c r="G312" s="4" t="str">
        <f t="shared" si="91"/>
        <v>Saturday</v>
      </c>
      <c r="H312" t="s">
        <v>1524</v>
      </c>
      <c r="I312">
        <f t="shared" si="92"/>
        <v>85863</v>
      </c>
      <c r="J312" t="s">
        <v>2407</v>
      </c>
      <c r="K312" t="str">
        <f t="shared" si="94"/>
        <v>Printer</v>
      </c>
      <c r="L312">
        <v>3</v>
      </c>
      <c r="M312">
        <v>132.47999999999999</v>
      </c>
      <c r="N312" s="7">
        <f t="shared" si="93"/>
        <v>132.47999999999999</v>
      </c>
      <c r="O312" t="s">
        <v>2672</v>
      </c>
      <c r="P312" t="str">
        <f t="shared" si="95"/>
        <v>968</v>
      </c>
      <c r="Q312" t="str">
        <f t="shared" si="96"/>
        <v>Main St</v>
      </c>
      <c r="R312" t="s">
        <v>3066</v>
      </c>
      <c r="S312" t="str">
        <f t="shared" si="97"/>
        <v>Online</v>
      </c>
      <c r="T312" t="s">
        <v>3070</v>
      </c>
      <c r="U312" t="str">
        <f t="shared" si="98"/>
        <v>Shipped</v>
      </c>
      <c r="V312" t="s">
        <v>3385</v>
      </c>
      <c r="W312" t="str">
        <f t="shared" si="99"/>
        <v>16094218</v>
      </c>
      <c r="X312">
        <v>4</v>
      </c>
      <c r="Z312" t="str">
        <f t="shared" si="100"/>
        <v>NO COUPON</v>
      </c>
      <c r="AA312" t="str">
        <f t="shared" si="101"/>
        <v>NO</v>
      </c>
      <c r="AB312" t="s">
        <v>4279</v>
      </c>
      <c r="AC312" t="str">
        <f t="shared" si="102"/>
        <v>Referral</v>
      </c>
      <c r="AD312">
        <v>397.43999999999988</v>
      </c>
      <c r="AE312" s="7">
        <v>397.43999999999988</v>
      </c>
      <c r="AF312" s="7">
        <f t="shared" si="103"/>
        <v>397.43999999999994</v>
      </c>
      <c r="AG312" t="str">
        <f>_xlfn.XLOOKUP(H312, 'Customer Data'!A312,'Customer Data'!B312)</f>
        <v>Customer_312</v>
      </c>
      <c r="AH312" t="str">
        <f>_xlfn.XLOOKUP(H312,'Customer Data'!A312,'Customer Data'!C312)</f>
        <v>Male</v>
      </c>
      <c r="AI312">
        <f>_xlfn.XLOOKUP(H312,'Customer Data'!A312,'Customer Data'!D312)</f>
        <v>47</v>
      </c>
      <c r="AJ312" t="str">
        <f>_xlfn.XLOOKUP(H312,'Customer Data'!A312,'Customer Data'!E312)</f>
        <v>Lagos</v>
      </c>
      <c r="AK312" t="str">
        <f>VLOOKUP(K312,'Product Category'!A:B,2,FALSE)</f>
        <v>Electronics</v>
      </c>
      <c r="AL312">
        <f>VLOOKUP(Z312,Coupons!A:B,2,FALSE)</f>
        <v>0</v>
      </c>
      <c r="AM312" s="7">
        <f t="shared" si="104"/>
        <v>0</v>
      </c>
      <c r="AN312" s="7">
        <f t="shared" si="105"/>
        <v>92.73599999999999</v>
      </c>
      <c r="AO312" s="7">
        <f t="shared" si="106"/>
        <v>278.20799999999997</v>
      </c>
      <c r="AP312" s="7">
        <f t="shared" si="107"/>
        <v>397.43999999999994</v>
      </c>
      <c r="AQ312" s="7">
        <f t="shared" si="108"/>
        <v>119.23199999999997</v>
      </c>
      <c r="AR312" s="12">
        <f t="shared" si="109"/>
        <v>1.4285714285714286</v>
      </c>
    </row>
    <row r="313" spans="1:44" x14ac:dyDescent="0.35">
      <c r="A313" t="s">
        <v>325</v>
      </c>
      <c r="B313">
        <f t="shared" si="88"/>
        <v>200311</v>
      </c>
      <c r="C313" s="2">
        <v>45794</v>
      </c>
      <c r="D313" s="4">
        <v>45794</v>
      </c>
      <c r="E313">
        <f t="shared" si="89"/>
        <v>2025</v>
      </c>
      <c r="F313" s="4" t="str">
        <f t="shared" si="90"/>
        <v>May</v>
      </c>
      <c r="G313" s="4" t="str">
        <f t="shared" si="91"/>
        <v>Saturday</v>
      </c>
      <c r="H313" t="s">
        <v>1525</v>
      </c>
      <c r="I313">
        <f t="shared" si="92"/>
        <v>71698</v>
      </c>
      <c r="J313" t="s">
        <v>2409</v>
      </c>
      <c r="K313" t="str">
        <f t="shared" si="94"/>
        <v>Desk</v>
      </c>
      <c r="L313">
        <v>5</v>
      </c>
      <c r="M313">
        <v>489.37</v>
      </c>
      <c r="N313" s="7">
        <f t="shared" si="93"/>
        <v>489.37</v>
      </c>
      <c r="O313" t="s">
        <v>2673</v>
      </c>
      <c r="P313" t="str">
        <f t="shared" si="95"/>
        <v>274</v>
      </c>
      <c r="Q313" t="str">
        <f t="shared" si="96"/>
        <v>Main St</v>
      </c>
      <c r="R313" t="s">
        <v>3066</v>
      </c>
      <c r="S313" t="str">
        <f t="shared" si="97"/>
        <v>Online</v>
      </c>
      <c r="T313" t="s">
        <v>3072</v>
      </c>
      <c r="U313" t="str">
        <f t="shared" si="98"/>
        <v>Returned</v>
      </c>
      <c r="V313" t="s">
        <v>3386</v>
      </c>
      <c r="W313" t="str">
        <f t="shared" si="99"/>
        <v>34786818</v>
      </c>
      <c r="X313">
        <v>8</v>
      </c>
      <c r="Z313" t="str">
        <f t="shared" si="100"/>
        <v>NO COUPON</v>
      </c>
      <c r="AA313" t="str">
        <f t="shared" si="101"/>
        <v>NO</v>
      </c>
      <c r="AB313" t="s">
        <v>4278</v>
      </c>
      <c r="AC313" t="str">
        <f t="shared" si="102"/>
        <v>Instagram</v>
      </c>
      <c r="AD313">
        <v>2446.85</v>
      </c>
      <c r="AE313" s="7">
        <v>2446.85</v>
      </c>
      <c r="AF313" s="7">
        <f t="shared" si="103"/>
        <v>2446.85</v>
      </c>
      <c r="AG313" t="str">
        <f>_xlfn.XLOOKUP(H313, 'Customer Data'!A313,'Customer Data'!B313)</f>
        <v>Customer_313</v>
      </c>
      <c r="AH313" t="str">
        <f>_xlfn.XLOOKUP(H313,'Customer Data'!A313,'Customer Data'!C313)</f>
        <v>Female</v>
      </c>
      <c r="AI313">
        <f>_xlfn.XLOOKUP(H313,'Customer Data'!A313,'Customer Data'!D313)</f>
        <v>57</v>
      </c>
      <c r="AJ313" t="str">
        <f>_xlfn.XLOOKUP(H313,'Customer Data'!A313,'Customer Data'!E313)</f>
        <v>Lagos</v>
      </c>
      <c r="AK313" t="str">
        <f>VLOOKUP(K313,'Product Category'!A:B,2,FALSE)</f>
        <v>Furniture</v>
      </c>
      <c r="AL313">
        <f>VLOOKUP(Z313,Coupons!A:B,2,FALSE)</f>
        <v>0</v>
      </c>
      <c r="AM313" s="7">
        <f t="shared" si="104"/>
        <v>0</v>
      </c>
      <c r="AN313" s="7">
        <f t="shared" si="105"/>
        <v>342.55899999999997</v>
      </c>
      <c r="AO313" s="7">
        <f t="shared" si="106"/>
        <v>1712.7949999999998</v>
      </c>
      <c r="AP313" s="7">
        <f t="shared" si="107"/>
        <v>2446.85</v>
      </c>
      <c r="AQ313" s="7">
        <f t="shared" si="108"/>
        <v>734.05500000000006</v>
      </c>
      <c r="AR313" s="12">
        <f t="shared" si="109"/>
        <v>1.4285714285714286</v>
      </c>
    </row>
    <row r="314" spans="1:44" x14ac:dyDescent="0.35">
      <c r="A314" t="s">
        <v>326</v>
      </c>
      <c r="B314">
        <f t="shared" si="88"/>
        <v>200312</v>
      </c>
      <c r="C314" s="2">
        <v>45801</v>
      </c>
      <c r="D314" s="4">
        <v>45801</v>
      </c>
      <c r="E314">
        <f t="shared" si="89"/>
        <v>2025</v>
      </c>
      <c r="F314" s="4" t="str">
        <f t="shared" si="90"/>
        <v>May</v>
      </c>
      <c r="G314" s="4" t="str">
        <f t="shared" si="91"/>
        <v>Saturday</v>
      </c>
      <c r="H314" t="s">
        <v>1526</v>
      </c>
      <c r="I314">
        <f t="shared" si="92"/>
        <v>35397</v>
      </c>
      <c r="J314" t="s">
        <v>2407</v>
      </c>
      <c r="K314" t="str">
        <f t="shared" si="94"/>
        <v>Printer</v>
      </c>
      <c r="L314">
        <v>5</v>
      </c>
      <c r="M314">
        <v>66.31</v>
      </c>
      <c r="N314" s="7">
        <f t="shared" si="93"/>
        <v>66.31</v>
      </c>
      <c r="O314" t="s">
        <v>2606</v>
      </c>
      <c r="P314" t="str">
        <f t="shared" si="95"/>
        <v>579</v>
      </c>
      <c r="Q314" t="str">
        <f t="shared" si="96"/>
        <v>Main St</v>
      </c>
      <c r="R314" t="s">
        <v>3068</v>
      </c>
      <c r="S314" t="str">
        <f t="shared" si="97"/>
        <v>Gift Card</v>
      </c>
      <c r="T314" t="s">
        <v>3074</v>
      </c>
      <c r="U314" t="str">
        <f t="shared" si="98"/>
        <v>Pending</v>
      </c>
      <c r="V314" t="s">
        <v>3387</v>
      </c>
      <c r="W314" t="str">
        <f t="shared" si="99"/>
        <v>64742535</v>
      </c>
      <c r="X314">
        <v>7</v>
      </c>
      <c r="Y314" t="s">
        <v>4276</v>
      </c>
      <c r="Z314" t="str">
        <f t="shared" si="100"/>
        <v>FREESHIP</v>
      </c>
      <c r="AA314" t="str">
        <f t="shared" si="101"/>
        <v>YES</v>
      </c>
      <c r="AB314" t="s">
        <v>4279</v>
      </c>
      <c r="AC314" t="str">
        <f t="shared" si="102"/>
        <v>Referral</v>
      </c>
      <c r="AD314">
        <v>331.55</v>
      </c>
      <c r="AE314" s="7">
        <v>331.55</v>
      </c>
      <c r="AF314" s="7">
        <f t="shared" si="103"/>
        <v>331.55</v>
      </c>
      <c r="AG314" t="str">
        <f>_xlfn.XLOOKUP(H314, 'Customer Data'!A314,'Customer Data'!B314)</f>
        <v>Customer_314</v>
      </c>
      <c r="AH314" t="str">
        <f>_xlfn.XLOOKUP(H314,'Customer Data'!A314,'Customer Data'!C314)</f>
        <v>Male</v>
      </c>
      <c r="AI314">
        <f>_xlfn.XLOOKUP(H314,'Customer Data'!A314,'Customer Data'!D314)</f>
        <v>33</v>
      </c>
      <c r="AJ314" t="str">
        <f>_xlfn.XLOOKUP(H314,'Customer Data'!A314,'Customer Data'!E314)</f>
        <v>Kano</v>
      </c>
      <c r="AK314" t="str">
        <f>VLOOKUP(K314,'Product Category'!A:B,2,FALSE)</f>
        <v>Electronics</v>
      </c>
      <c r="AL314">
        <f>VLOOKUP(Z314,Coupons!A:B,2,FALSE)</f>
        <v>0</v>
      </c>
      <c r="AM314" s="7">
        <f t="shared" si="104"/>
        <v>0</v>
      </c>
      <c r="AN314" s="7">
        <f t="shared" si="105"/>
        <v>46.417000000000002</v>
      </c>
      <c r="AO314" s="7">
        <f t="shared" si="106"/>
        <v>232.08500000000001</v>
      </c>
      <c r="AP314" s="7">
        <f t="shared" si="107"/>
        <v>331.55</v>
      </c>
      <c r="AQ314" s="7">
        <f t="shared" si="108"/>
        <v>99.465000000000003</v>
      </c>
      <c r="AR314" s="12">
        <f t="shared" si="109"/>
        <v>1.4285714285714286</v>
      </c>
    </row>
    <row r="315" spans="1:44" x14ac:dyDescent="0.35">
      <c r="A315" t="s">
        <v>327</v>
      </c>
      <c r="B315">
        <f t="shared" si="88"/>
        <v>200313</v>
      </c>
      <c r="C315" s="2">
        <v>45116</v>
      </c>
      <c r="D315" s="4">
        <v>45116</v>
      </c>
      <c r="E315">
        <f t="shared" si="89"/>
        <v>2023</v>
      </c>
      <c r="F315" s="4" t="str">
        <f t="shared" si="90"/>
        <v>July</v>
      </c>
      <c r="G315" s="4" t="str">
        <f t="shared" si="91"/>
        <v>Sunday</v>
      </c>
      <c r="H315" t="s">
        <v>1527</v>
      </c>
      <c r="I315">
        <f t="shared" si="92"/>
        <v>67687</v>
      </c>
      <c r="J315" t="s">
        <v>2406</v>
      </c>
      <c r="K315" t="str">
        <f t="shared" si="94"/>
        <v>Chair</v>
      </c>
      <c r="L315">
        <v>2</v>
      </c>
      <c r="M315">
        <v>434.3</v>
      </c>
      <c r="N315" s="7">
        <f t="shared" si="93"/>
        <v>434.3</v>
      </c>
      <c r="O315" t="s">
        <v>2674</v>
      </c>
      <c r="P315" t="str">
        <f t="shared" si="95"/>
        <v>978</v>
      </c>
      <c r="Q315" t="str">
        <f t="shared" si="96"/>
        <v>Main St</v>
      </c>
      <c r="R315" t="s">
        <v>3069</v>
      </c>
      <c r="S315" t="str">
        <f t="shared" si="97"/>
        <v>Cash</v>
      </c>
      <c r="T315" t="s">
        <v>3073</v>
      </c>
      <c r="U315" t="str">
        <f t="shared" si="98"/>
        <v>Delivered</v>
      </c>
      <c r="V315" t="s">
        <v>3388</v>
      </c>
      <c r="W315" t="str">
        <f t="shared" si="99"/>
        <v>22838735</v>
      </c>
      <c r="X315">
        <v>7</v>
      </c>
      <c r="Y315" t="s">
        <v>4275</v>
      </c>
      <c r="Z315" t="str">
        <f t="shared" si="100"/>
        <v>SAVE10</v>
      </c>
      <c r="AA315" t="str">
        <f t="shared" si="101"/>
        <v>YES</v>
      </c>
      <c r="AB315" t="s">
        <v>4278</v>
      </c>
      <c r="AC315" t="str">
        <f t="shared" si="102"/>
        <v>Instagram</v>
      </c>
      <c r="AD315">
        <v>868.6</v>
      </c>
      <c r="AE315" s="7">
        <v>868.6</v>
      </c>
      <c r="AF315" s="7">
        <f t="shared" si="103"/>
        <v>868.6</v>
      </c>
      <c r="AG315" t="str">
        <f>_xlfn.XLOOKUP(H315, 'Customer Data'!A315,'Customer Data'!B315)</f>
        <v>Customer_315</v>
      </c>
      <c r="AH315" t="str">
        <f>_xlfn.XLOOKUP(H315,'Customer Data'!A315,'Customer Data'!C315)</f>
        <v>Female</v>
      </c>
      <c r="AI315">
        <f>_xlfn.XLOOKUP(H315,'Customer Data'!A315,'Customer Data'!D315)</f>
        <v>24</v>
      </c>
      <c r="AJ315" t="str">
        <f>_xlfn.XLOOKUP(H315,'Customer Data'!A315,'Customer Data'!E315)</f>
        <v>Abuja</v>
      </c>
      <c r="AK315" t="str">
        <f>VLOOKUP(K315,'Product Category'!A:B,2,FALSE)</f>
        <v>Furniture</v>
      </c>
      <c r="AL315">
        <f>VLOOKUP(Z315,Coupons!A:B,2,FALSE)</f>
        <v>0.1</v>
      </c>
      <c r="AM315" s="7">
        <f t="shared" si="104"/>
        <v>86.860000000000014</v>
      </c>
      <c r="AN315" s="7">
        <f t="shared" si="105"/>
        <v>304.01</v>
      </c>
      <c r="AO315" s="7">
        <f t="shared" si="106"/>
        <v>608.02</v>
      </c>
      <c r="AP315" s="7">
        <f t="shared" si="107"/>
        <v>781.74</v>
      </c>
      <c r="AQ315" s="7">
        <f t="shared" si="108"/>
        <v>173.72000000000003</v>
      </c>
      <c r="AR315" s="12">
        <f t="shared" si="109"/>
        <v>1.2857142857142858</v>
      </c>
    </row>
    <row r="316" spans="1:44" x14ac:dyDescent="0.35">
      <c r="A316" t="s">
        <v>328</v>
      </c>
      <c r="B316">
        <f t="shared" si="88"/>
        <v>200314</v>
      </c>
      <c r="C316" s="2">
        <v>45203</v>
      </c>
      <c r="D316" s="4">
        <v>45203</v>
      </c>
      <c r="E316">
        <f t="shared" si="89"/>
        <v>2023</v>
      </c>
      <c r="F316" s="4" t="str">
        <f t="shared" si="90"/>
        <v>October</v>
      </c>
      <c r="G316" s="4" t="str">
        <f t="shared" si="91"/>
        <v>Wednesday</v>
      </c>
      <c r="H316" t="s">
        <v>1528</v>
      </c>
      <c r="I316">
        <f t="shared" si="92"/>
        <v>29931</v>
      </c>
      <c r="J316" t="s">
        <v>2409</v>
      </c>
      <c r="K316" t="str">
        <f t="shared" si="94"/>
        <v>Desk</v>
      </c>
      <c r="L316">
        <v>4</v>
      </c>
      <c r="M316">
        <v>153.09</v>
      </c>
      <c r="N316" s="7">
        <f t="shared" si="93"/>
        <v>153.09</v>
      </c>
      <c r="O316" t="s">
        <v>2675</v>
      </c>
      <c r="P316" t="str">
        <f t="shared" si="95"/>
        <v>540</v>
      </c>
      <c r="Q316" t="str">
        <f t="shared" si="96"/>
        <v>Main St</v>
      </c>
      <c r="R316" t="s">
        <v>3066</v>
      </c>
      <c r="S316" t="str">
        <f t="shared" si="97"/>
        <v>Online</v>
      </c>
      <c r="T316" t="s">
        <v>3073</v>
      </c>
      <c r="U316" t="str">
        <f t="shared" si="98"/>
        <v>Delivered</v>
      </c>
      <c r="V316" t="s">
        <v>3389</v>
      </c>
      <c r="W316" t="str">
        <f t="shared" si="99"/>
        <v>48712417</v>
      </c>
      <c r="X316">
        <v>4</v>
      </c>
      <c r="Y316" t="s">
        <v>4276</v>
      </c>
      <c r="Z316" t="str">
        <f t="shared" si="100"/>
        <v>FREESHIP</v>
      </c>
      <c r="AA316" t="str">
        <f t="shared" si="101"/>
        <v>YES</v>
      </c>
      <c r="AB316" t="s">
        <v>4279</v>
      </c>
      <c r="AC316" t="str">
        <f t="shared" si="102"/>
        <v>Referral</v>
      </c>
      <c r="AD316">
        <v>612.36</v>
      </c>
      <c r="AE316" s="7">
        <v>612.36</v>
      </c>
      <c r="AF316" s="7">
        <f t="shared" si="103"/>
        <v>612.36</v>
      </c>
      <c r="AG316" t="str">
        <f>_xlfn.XLOOKUP(H316, 'Customer Data'!A316,'Customer Data'!B316)</f>
        <v>Customer_316</v>
      </c>
      <c r="AH316" t="str">
        <f>_xlfn.XLOOKUP(H316,'Customer Data'!A316,'Customer Data'!C316)</f>
        <v>Male</v>
      </c>
      <c r="AI316">
        <f>_xlfn.XLOOKUP(H316,'Customer Data'!A316,'Customer Data'!D316)</f>
        <v>34</v>
      </c>
      <c r="AJ316" t="str">
        <f>_xlfn.XLOOKUP(H316,'Customer Data'!A316,'Customer Data'!E316)</f>
        <v>Enugu</v>
      </c>
      <c r="AK316" t="str">
        <f>VLOOKUP(K316,'Product Category'!A:B,2,FALSE)</f>
        <v>Furniture</v>
      </c>
      <c r="AL316">
        <f>VLOOKUP(Z316,Coupons!A:B,2,FALSE)</f>
        <v>0</v>
      </c>
      <c r="AM316" s="7">
        <f t="shared" si="104"/>
        <v>0</v>
      </c>
      <c r="AN316" s="7">
        <f t="shared" si="105"/>
        <v>107.163</v>
      </c>
      <c r="AO316" s="7">
        <f t="shared" si="106"/>
        <v>428.65199999999999</v>
      </c>
      <c r="AP316" s="7">
        <f t="shared" si="107"/>
        <v>612.36</v>
      </c>
      <c r="AQ316" s="7">
        <f t="shared" si="108"/>
        <v>183.70800000000003</v>
      </c>
      <c r="AR316" s="12">
        <f t="shared" si="109"/>
        <v>1.4285714285714286</v>
      </c>
    </row>
    <row r="317" spans="1:44" x14ac:dyDescent="0.35">
      <c r="A317" t="s">
        <v>329</v>
      </c>
      <c r="B317">
        <f t="shared" si="88"/>
        <v>200315</v>
      </c>
      <c r="C317" s="2">
        <v>45789</v>
      </c>
      <c r="D317" s="4">
        <v>45789</v>
      </c>
      <c r="E317">
        <f t="shared" si="89"/>
        <v>2025</v>
      </c>
      <c r="F317" s="4" t="str">
        <f t="shared" si="90"/>
        <v>May</v>
      </c>
      <c r="G317" s="4" t="str">
        <f t="shared" si="91"/>
        <v>Monday</v>
      </c>
      <c r="H317" t="s">
        <v>1529</v>
      </c>
      <c r="I317">
        <f t="shared" si="92"/>
        <v>59139</v>
      </c>
      <c r="J317" t="s">
        <v>2405</v>
      </c>
      <c r="K317" t="str">
        <f t="shared" si="94"/>
        <v>Tablet</v>
      </c>
      <c r="L317">
        <v>5</v>
      </c>
      <c r="M317">
        <v>91.67</v>
      </c>
      <c r="N317" s="7">
        <f t="shared" si="93"/>
        <v>91.67</v>
      </c>
      <c r="O317" t="s">
        <v>2676</v>
      </c>
      <c r="P317" t="str">
        <f t="shared" si="95"/>
        <v>301</v>
      </c>
      <c r="Q317" t="str">
        <f t="shared" si="96"/>
        <v>Main St</v>
      </c>
      <c r="R317" t="s">
        <v>3066</v>
      </c>
      <c r="S317" t="str">
        <f t="shared" si="97"/>
        <v>Online</v>
      </c>
      <c r="T317" t="s">
        <v>3071</v>
      </c>
      <c r="U317" t="str">
        <f t="shared" si="98"/>
        <v>Cancelled</v>
      </c>
      <c r="V317" t="s">
        <v>3390</v>
      </c>
      <c r="W317" t="str">
        <f t="shared" si="99"/>
        <v>45507090</v>
      </c>
      <c r="X317">
        <v>9</v>
      </c>
      <c r="Y317" t="s">
        <v>4276</v>
      </c>
      <c r="Z317" t="str">
        <f t="shared" si="100"/>
        <v>FREESHIP</v>
      </c>
      <c r="AA317" t="str">
        <f t="shared" si="101"/>
        <v>YES</v>
      </c>
      <c r="AB317" t="s">
        <v>4280</v>
      </c>
      <c r="AC317" t="str">
        <f t="shared" si="102"/>
        <v>Email</v>
      </c>
      <c r="AD317">
        <v>458.35</v>
      </c>
      <c r="AE317" s="7">
        <v>458.35</v>
      </c>
      <c r="AF317" s="7">
        <f t="shared" si="103"/>
        <v>458.35</v>
      </c>
      <c r="AG317" t="str">
        <f>_xlfn.XLOOKUP(H317, 'Customer Data'!A317,'Customer Data'!B317)</f>
        <v>Customer_317</v>
      </c>
      <c r="AH317" t="str">
        <f>_xlfn.XLOOKUP(H317,'Customer Data'!A317,'Customer Data'!C317)</f>
        <v>Male</v>
      </c>
      <c r="AI317">
        <f>_xlfn.XLOOKUP(H317,'Customer Data'!A317,'Customer Data'!D317)</f>
        <v>44</v>
      </c>
      <c r="AJ317" t="str">
        <f>_xlfn.XLOOKUP(H317,'Customer Data'!A317,'Customer Data'!E317)</f>
        <v>Owerri</v>
      </c>
      <c r="AK317" t="str">
        <f>VLOOKUP(K317,'Product Category'!A:B,2,FALSE)</f>
        <v>Electronics</v>
      </c>
      <c r="AL317">
        <f>VLOOKUP(Z317,Coupons!A:B,2,FALSE)</f>
        <v>0</v>
      </c>
      <c r="AM317" s="7">
        <f t="shared" si="104"/>
        <v>0</v>
      </c>
      <c r="AN317" s="7">
        <f t="shared" si="105"/>
        <v>64.168999999999997</v>
      </c>
      <c r="AO317" s="7">
        <f t="shared" si="106"/>
        <v>320.84499999999997</v>
      </c>
      <c r="AP317" s="7">
        <f t="shared" si="107"/>
        <v>458.35</v>
      </c>
      <c r="AQ317" s="7">
        <f t="shared" si="108"/>
        <v>137.50500000000005</v>
      </c>
      <c r="AR317" s="12">
        <f t="shared" si="109"/>
        <v>1.4285714285714288</v>
      </c>
    </row>
    <row r="318" spans="1:44" x14ac:dyDescent="0.35">
      <c r="A318" t="s">
        <v>330</v>
      </c>
      <c r="B318">
        <f t="shared" si="88"/>
        <v>200316</v>
      </c>
      <c r="C318" s="2">
        <v>45201</v>
      </c>
      <c r="D318" s="4">
        <v>45201</v>
      </c>
      <c r="E318">
        <f t="shared" si="89"/>
        <v>2023</v>
      </c>
      <c r="F318" s="4" t="str">
        <f t="shared" si="90"/>
        <v>October</v>
      </c>
      <c r="G318" s="4" t="str">
        <f t="shared" si="91"/>
        <v>Monday</v>
      </c>
      <c r="H318" t="s">
        <v>1530</v>
      </c>
      <c r="I318">
        <f t="shared" si="92"/>
        <v>66078</v>
      </c>
      <c r="J318" t="s">
        <v>2409</v>
      </c>
      <c r="K318" t="str">
        <f t="shared" si="94"/>
        <v>Desk</v>
      </c>
      <c r="L318">
        <v>4</v>
      </c>
      <c r="M318">
        <v>275.27999999999997</v>
      </c>
      <c r="N318" s="7">
        <f t="shared" si="93"/>
        <v>275.27999999999997</v>
      </c>
      <c r="O318" t="s">
        <v>2677</v>
      </c>
      <c r="P318" t="str">
        <f t="shared" si="95"/>
        <v>101</v>
      </c>
      <c r="Q318" t="str">
        <f t="shared" si="96"/>
        <v>Main St</v>
      </c>
      <c r="R318" t="s">
        <v>3068</v>
      </c>
      <c r="S318" t="str">
        <f t="shared" si="97"/>
        <v>Gift Card</v>
      </c>
      <c r="T318" t="s">
        <v>3070</v>
      </c>
      <c r="U318" t="str">
        <f t="shared" si="98"/>
        <v>Shipped</v>
      </c>
      <c r="V318" t="s">
        <v>3391</v>
      </c>
      <c r="W318" t="str">
        <f t="shared" si="99"/>
        <v>86474559</v>
      </c>
      <c r="X318">
        <v>9</v>
      </c>
      <c r="Y318" t="s">
        <v>4277</v>
      </c>
      <c r="Z318" t="str">
        <f t="shared" si="100"/>
        <v>WINTER15</v>
      </c>
      <c r="AA318" t="str">
        <f t="shared" si="101"/>
        <v>YES</v>
      </c>
      <c r="AB318" t="s">
        <v>4281</v>
      </c>
      <c r="AC318" t="str">
        <f t="shared" si="102"/>
        <v>Facebook</v>
      </c>
      <c r="AD318">
        <v>1101.1199999999999</v>
      </c>
      <c r="AE318" s="7">
        <v>1101.1199999999999</v>
      </c>
      <c r="AF318" s="7">
        <f t="shared" si="103"/>
        <v>1101.1199999999999</v>
      </c>
      <c r="AG318" t="str">
        <f>_xlfn.XLOOKUP(H318, 'Customer Data'!A318,'Customer Data'!B318)</f>
        <v>Customer_318</v>
      </c>
      <c r="AH318" t="str">
        <f>_xlfn.XLOOKUP(H318,'Customer Data'!A318,'Customer Data'!C318)</f>
        <v>Female</v>
      </c>
      <c r="AI318">
        <f>_xlfn.XLOOKUP(H318,'Customer Data'!A318,'Customer Data'!D318)</f>
        <v>47</v>
      </c>
      <c r="AJ318" t="str">
        <f>_xlfn.XLOOKUP(H318,'Customer Data'!A318,'Customer Data'!E318)</f>
        <v>Abuja</v>
      </c>
      <c r="AK318" t="str">
        <f>VLOOKUP(K318,'Product Category'!A:B,2,FALSE)</f>
        <v>Furniture</v>
      </c>
      <c r="AL318">
        <f>VLOOKUP(Z318,Coupons!A:B,2,FALSE)</f>
        <v>0.15</v>
      </c>
      <c r="AM318" s="7">
        <f t="shared" si="104"/>
        <v>165.16799999999998</v>
      </c>
      <c r="AN318" s="7">
        <f t="shared" si="105"/>
        <v>192.69599999999997</v>
      </c>
      <c r="AO318" s="7">
        <f t="shared" si="106"/>
        <v>770.78399999999988</v>
      </c>
      <c r="AP318" s="7">
        <f t="shared" si="107"/>
        <v>935.95199999999988</v>
      </c>
      <c r="AQ318" s="7">
        <f t="shared" si="108"/>
        <v>165.16800000000001</v>
      </c>
      <c r="AR318" s="12">
        <f t="shared" si="109"/>
        <v>1.2142857142857144</v>
      </c>
    </row>
    <row r="319" spans="1:44" x14ac:dyDescent="0.35">
      <c r="A319" t="s">
        <v>331</v>
      </c>
      <c r="B319">
        <f t="shared" si="88"/>
        <v>200317</v>
      </c>
      <c r="C319" s="2">
        <v>45026</v>
      </c>
      <c r="D319" s="4">
        <v>45026</v>
      </c>
      <c r="E319">
        <f t="shared" si="89"/>
        <v>2023</v>
      </c>
      <c r="F319" s="4" t="str">
        <f t="shared" si="90"/>
        <v>April</v>
      </c>
      <c r="G319" s="4" t="str">
        <f t="shared" si="91"/>
        <v>Monday</v>
      </c>
      <c r="H319" t="s">
        <v>1531</v>
      </c>
      <c r="I319">
        <f t="shared" si="92"/>
        <v>88370</v>
      </c>
      <c r="J319" t="s">
        <v>2403</v>
      </c>
      <c r="K319" t="str">
        <f t="shared" si="94"/>
        <v>Monitor</v>
      </c>
      <c r="L319">
        <v>2</v>
      </c>
      <c r="M319">
        <v>139.94999999999999</v>
      </c>
      <c r="N319" s="7">
        <f t="shared" si="93"/>
        <v>139.94999999999999</v>
      </c>
      <c r="O319" t="s">
        <v>2678</v>
      </c>
      <c r="P319" t="str">
        <f t="shared" si="95"/>
        <v>339</v>
      </c>
      <c r="Q319" t="str">
        <f t="shared" si="96"/>
        <v>Main St</v>
      </c>
      <c r="R319" t="s">
        <v>3066</v>
      </c>
      <c r="S319" t="str">
        <f t="shared" si="97"/>
        <v>Online</v>
      </c>
      <c r="T319" t="s">
        <v>3072</v>
      </c>
      <c r="U319" t="str">
        <f t="shared" si="98"/>
        <v>Returned</v>
      </c>
      <c r="V319" t="s">
        <v>3392</v>
      </c>
      <c r="W319" t="str">
        <f t="shared" si="99"/>
        <v>22575151</v>
      </c>
      <c r="X319">
        <v>5</v>
      </c>
      <c r="Z319" t="str">
        <f t="shared" si="100"/>
        <v>NO COUPON</v>
      </c>
      <c r="AA319" t="str">
        <f t="shared" si="101"/>
        <v>NO</v>
      </c>
      <c r="AB319" t="s">
        <v>4278</v>
      </c>
      <c r="AC319" t="str">
        <f t="shared" si="102"/>
        <v>Instagram</v>
      </c>
      <c r="AD319">
        <v>279.89999999999998</v>
      </c>
      <c r="AE319" s="7">
        <v>279.89999999999998</v>
      </c>
      <c r="AF319" s="7">
        <f t="shared" si="103"/>
        <v>279.89999999999998</v>
      </c>
      <c r="AG319" t="str">
        <f>_xlfn.XLOOKUP(H319, 'Customer Data'!A319,'Customer Data'!B319)</f>
        <v>Customer_319</v>
      </c>
      <c r="AH319" t="str">
        <f>_xlfn.XLOOKUP(H319,'Customer Data'!A319,'Customer Data'!C319)</f>
        <v>Male</v>
      </c>
      <c r="AI319">
        <f>_xlfn.XLOOKUP(H319,'Customer Data'!A319,'Customer Data'!D319)</f>
        <v>59</v>
      </c>
      <c r="AJ319" t="str">
        <f>_xlfn.XLOOKUP(H319,'Customer Data'!A319,'Customer Data'!E319)</f>
        <v>Owerri</v>
      </c>
      <c r="AK319" t="str">
        <f>VLOOKUP(K319,'Product Category'!A:B,2,FALSE)</f>
        <v>Electronics</v>
      </c>
      <c r="AL319">
        <f>VLOOKUP(Z319,Coupons!A:B,2,FALSE)</f>
        <v>0</v>
      </c>
      <c r="AM319" s="7">
        <f t="shared" si="104"/>
        <v>0</v>
      </c>
      <c r="AN319" s="7">
        <f t="shared" si="105"/>
        <v>97.964999999999989</v>
      </c>
      <c r="AO319" s="7">
        <f t="shared" si="106"/>
        <v>195.92999999999998</v>
      </c>
      <c r="AP319" s="7">
        <f t="shared" si="107"/>
        <v>279.89999999999998</v>
      </c>
      <c r="AQ319" s="7">
        <f t="shared" si="108"/>
        <v>83.97</v>
      </c>
      <c r="AR319" s="12">
        <f t="shared" si="109"/>
        <v>1.4285714285714286</v>
      </c>
    </row>
    <row r="320" spans="1:44" x14ac:dyDescent="0.35">
      <c r="A320" t="s">
        <v>332</v>
      </c>
      <c r="B320">
        <f t="shared" si="88"/>
        <v>200318</v>
      </c>
      <c r="C320" s="2">
        <v>45500</v>
      </c>
      <c r="D320" s="4">
        <v>45500</v>
      </c>
      <c r="E320">
        <f t="shared" si="89"/>
        <v>2024</v>
      </c>
      <c r="F320" s="4" t="str">
        <f t="shared" si="90"/>
        <v>July</v>
      </c>
      <c r="G320" s="4" t="str">
        <f t="shared" si="91"/>
        <v>Saturday</v>
      </c>
      <c r="H320" t="s">
        <v>1532</v>
      </c>
      <c r="I320">
        <f t="shared" si="92"/>
        <v>93375</v>
      </c>
      <c r="J320" t="s">
        <v>2406</v>
      </c>
      <c r="K320" t="str">
        <f t="shared" si="94"/>
        <v>Chair</v>
      </c>
      <c r="L320">
        <v>3</v>
      </c>
      <c r="M320">
        <v>148.72</v>
      </c>
      <c r="N320" s="7">
        <f t="shared" si="93"/>
        <v>148.72</v>
      </c>
      <c r="O320" t="s">
        <v>2596</v>
      </c>
      <c r="P320" t="str">
        <f t="shared" si="95"/>
        <v>317</v>
      </c>
      <c r="Q320" t="str">
        <f t="shared" si="96"/>
        <v>Main St</v>
      </c>
      <c r="R320" t="s">
        <v>3065</v>
      </c>
      <c r="S320" t="str">
        <f t="shared" si="97"/>
        <v>Debit Card</v>
      </c>
      <c r="T320" t="s">
        <v>3071</v>
      </c>
      <c r="U320" t="str">
        <f t="shared" si="98"/>
        <v>Cancelled</v>
      </c>
      <c r="V320" t="s">
        <v>3393</v>
      </c>
      <c r="W320" t="str">
        <f t="shared" si="99"/>
        <v>95706967</v>
      </c>
      <c r="X320">
        <v>7</v>
      </c>
      <c r="Y320" t="s">
        <v>4275</v>
      </c>
      <c r="Z320" t="str">
        <f t="shared" si="100"/>
        <v>SAVE10</v>
      </c>
      <c r="AA320" t="str">
        <f t="shared" si="101"/>
        <v>YES</v>
      </c>
      <c r="AB320" t="s">
        <v>4282</v>
      </c>
      <c r="AC320" t="str">
        <f t="shared" si="102"/>
        <v>Google</v>
      </c>
      <c r="AD320">
        <v>446.16</v>
      </c>
      <c r="AE320" s="7">
        <v>446.16</v>
      </c>
      <c r="AF320" s="7">
        <f t="shared" si="103"/>
        <v>446.15999999999997</v>
      </c>
      <c r="AG320" t="str">
        <f>_xlfn.XLOOKUP(H320, 'Customer Data'!A320,'Customer Data'!B320)</f>
        <v>Customer_320</v>
      </c>
      <c r="AH320" t="str">
        <f>_xlfn.XLOOKUP(H320,'Customer Data'!A320,'Customer Data'!C320)</f>
        <v>Male</v>
      </c>
      <c r="AI320">
        <f>_xlfn.XLOOKUP(H320,'Customer Data'!A320,'Customer Data'!D320)</f>
        <v>35</v>
      </c>
      <c r="AJ320" t="str">
        <f>_xlfn.XLOOKUP(H320,'Customer Data'!A320,'Customer Data'!E320)</f>
        <v>Lagos</v>
      </c>
      <c r="AK320" t="str">
        <f>VLOOKUP(K320,'Product Category'!A:B,2,FALSE)</f>
        <v>Furniture</v>
      </c>
      <c r="AL320">
        <f>VLOOKUP(Z320,Coupons!A:B,2,FALSE)</f>
        <v>0.1</v>
      </c>
      <c r="AM320" s="7">
        <f t="shared" si="104"/>
        <v>44.616000000000007</v>
      </c>
      <c r="AN320" s="7">
        <f t="shared" si="105"/>
        <v>104.104</v>
      </c>
      <c r="AO320" s="7">
        <f t="shared" si="106"/>
        <v>312.31200000000001</v>
      </c>
      <c r="AP320" s="7">
        <f t="shared" si="107"/>
        <v>401.54399999999998</v>
      </c>
      <c r="AQ320" s="7">
        <f t="shared" si="108"/>
        <v>89.231999999999971</v>
      </c>
      <c r="AR320" s="12">
        <f t="shared" si="109"/>
        <v>1.2857142857142856</v>
      </c>
    </row>
    <row r="321" spans="1:44" x14ac:dyDescent="0.35">
      <c r="A321" t="s">
        <v>333</v>
      </c>
      <c r="B321">
        <f t="shared" si="88"/>
        <v>200319</v>
      </c>
      <c r="C321" s="2">
        <v>45262</v>
      </c>
      <c r="D321" s="4">
        <v>45262</v>
      </c>
      <c r="E321">
        <f t="shared" si="89"/>
        <v>2023</v>
      </c>
      <c r="F321" s="4" t="str">
        <f t="shared" si="90"/>
        <v>December</v>
      </c>
      <c r="G321" s="4" t="str">
        <f t="shared" si="91"/>
        <v>Saturday</v>
      </c>
      <c r="H321" t="s">
        <v>1533</v>
      </c>
      <c r="I321">
        <f t="shared" si="92"/>
        <v>53049</v>
      </c>
      <c r="J321" t="s">
        <v>2408</v>
      </c>
      <c r="K321" t="str">
        <f t="shared" si="94"/>
        <v>Laptop</v>
      </c>
      <c r="L321">
        <v>2</v>
      </c>
      <c r="M321">
        <v>563.05999999999995</v>
      </c>
      <c r="N321" s="7">
        <f t="shared" si="93"/>
        <v>563.05999999999995</v>
      </c>
      <c r="O321" t="s">
        <v>2679</v>
      </c>
      <c r="P321" t="str">
        <f t="shared" si="95"/>
        <v>413</v>
      </c>
      <c r="Q321" t="str">
        <f t="shared" si="96"/>
        <v>Main St</v>
      </c>
      <c r="R321" t="s">
        <v>3069</v>
      </c>
      <c r="S321" t="str">
        <f t="shared" si="97"/>
        <v>Cash</v>
      </c>
      <c r="T321" t="s">
        <v>3072</v>
      </c>
      <c r="U321" t="str">
        <f t="shared" si="98"/>
        <v>Returned</v>
      </c>
      <c r="V321" t="s">
        <v>3394</v>
      </c>
      <c r="W321" t="str">
        <f t="shared" si="99"/>
        <v>48974907</v>
      </c>
      <c r="X321">
        <v>6</v>
      </c>
      <c r="Z321" t="str">
        <f t="shared" si="100"/>
        <v>NO COUPON</v>
      </c>
      <c r="AA321" t="str">
        <f t="shared" si="101"/>
        <v>NO</v>
      </c>
      <c r="AB321" t="s">
        <v>4278</v>
      </c>
      <c r="AC321" t="str">
        <f t="shared" si="102"/>
        <v>Instagram</v>
      </c>
      <c r="AD321">
        <v>1126.1199999999999</v>
      </c>
      <c r="AE321" s="7">
        <v>1126.1199999999999</v>
      </c>
      <c r="AF321" s="7">
        <f t="shared" si="103"/>
        <v>1126.1199999999999</v>
      </c>
      <c r="AG321" t="str">
        <f>_xlfn.XLOOKUP(H321, 'Customer Data'!A321,'Customer Data'!B321)</f>
        <v>Customer_321</v>
      </c>
      <c r="AH321" t="str">
        <f>_xlfn.XLOOKUP(H321,'Customer Data'!A321,'Customer Data'!C321)</f>
        <v>Male</v>
      </c>
      <c r="AI321">
        <f>_xlfn.XLOOKUP(H321,'Customer Data'!A321,'Customer Data'!D321)</f>
        <v>31</v>
      </c>
      <c r="AJ321" t="str">
        <f>_xlfn.XLOOKUP(H321,'Customer Data'!A321,'Customer Data'!E321)</f>
        <v>Kano</v>
      </c>
      <c r="AK321" t="str">
        <f>VLOOKUP(K321,'Product Category'!A:B,2,FALSE)</f>
        <v>Electronics</v>
      </c>
      <c r="AL321">
        <f>VLOOKUP(Z321,Coupons!A:B,2,FALSE)</f>
        <v>0</v>
      </c>
      <c r="AM321" s="7">
        <f t="shared" si="104"/>
        <v>0</v>
      </c>
      <c r="AN321" s="7">
        <f t="shared" si="105"/>
        <v>394.14199999999994</v>
      </c>
      <c r="AO321" s="7">
        <f t="shared" si="106"/>
        <v>788.28399999999988</v>
      </c>
      <c r="AP321" s="7">
        <f t="shared" si="107"/>
        <v>1126.1199999999999</v>
      </c>
      <c r="AQ321" s="7">
        <f t="shared" si="108"/>
        <v>337.83600000000001</v>
      </c>
      <c r="AR321" s="12">
        <f t="shared" si="109"/>
        <v>1.4285714285714286</v>
      </c>
    </row>
    <row r="322" spans="1:44" x14ac:dyDescent="0.35">
      <c r="A322" t="s">
        <v>334</v>
      </c>
      <c r="B322">
        <f t="shared" ref="B322:B385" si="110">(RIGHT(A322, LEN(A322)-3))*1</f>
        <v>200320</v>
      </c>
      <c r="C322" s="2">
        <v>45645</v>
      </c>
      <c r="D322" s="4">
        <v>45645</v>
      </c>
      <c r="E322">
        <f t="shared" ref="E322:E385" si="111">(TEXT(D322, "yyyy"))*1</f>
        <v>2024</v>
      </c>
      <c r="F322" s="4" t="str">
        <f t="shared" ref="F322:F385" si="112">TEXT(D322, "mmmm")</f>
        <v>December</v>
      </c>
      <c r="G322" s="4" t="str">
        <f t="shared" ref="G322:G385" si="113">TEXT(D322, "dddd")</f>
        <v>Thursday</v>
      </c>
      <c r="H322" t="s">
        <v>1534</v>
      </c>
      <c r="I322">
        <f t="shared" ref="I322:I385" si="114">(RIGHT(H322, LEN(H322)-1))*1</f>
        <v>55590</v>
      </c>
      <c r="J322" t="s">
        <v>2407</v>
      </c>
      <c r="K322" t="str">
        <f t="shared" si="94"/>
        <v>Printer</v>
      </c>
      <c r="L322">
        <v>1</v>
      </c>
      <c r="M322">
        <v>625.51</v>
      </c>
      <c r="N322" s="7">
        <f t="shared" ref="N322:N385" si="115">(TRIM(PROPER(M322)))*1</f>
        <v>625.51</v>
      </c>
      <c r="O322" t="s">
        <v>2680</v>
      </c>
      <c r="P322" t="str">
        <f t="shared" si="95"/>
        <v>772</v>
      </c>
      <c r="Q322" t="str">
        <f t="shared" si="96"/>
        <v>Main St</v>
      </c>
      <c r="R322" t="s">
        <v>3067</v>
      </c>
      <c r="S322" t="str">
        <f t="shared" si="97"/>
        <v>Credit Card</v>
      </c>
      <c r="T322" t="s">
        <v>3070</v>
      </c>
      <c r="U322" t="str">
        <f t="shared" si="98"/>
        <v>Shipped</v>
      </c>
      <c r="V322" t="s">
        <v>3395</v>
      </c>
      <c r="W322" t="str">
        <f t="shared" si="99"/>
        <v>48792951</v>
      </c>
      <c r="X322">
        <v>1</v>
      </c>
      <c r="Y322" t="s">
        <v>4276</v>
      </c>
      <c r="Z322" t="str">
        <f t="shared" si="100"/>
        <v>FREESHIP</v>
      </c>
      <c r="AA322" t="str">
        <f t="shared" si="101"/>
        <v>YES</v>
      </c>
      <c r="AB322" t="s">
        <v>4281</v>
      </c>
      <c r="AC322" t="str">
        <f t="shared" si="102"/>
        <v>Facebook</v>
      </c>
      <c r="AD322">
        <v>625.51</v>
      </c>
      <c r="AE322" s="7">
        <v>625.51</v>
      </c>
      <c r="AF322" s="7">
        <f t="shared" si="103"/>
        <v>625.51</v>
      </c>
      <c r="AG322" t="str">
        <f>_xlfn.XLOOKUP(H322, 'Customer Data'!A322,'Customer Data'!B322)</f>
        <v>Customer_322</v>
      </c>
      <c r="AH322" t="str">
        <f>_xlfn.XLOOKUP(H322,'Customer Data'!A322,'Customer Data'!C322)</f>
        <v>Female</v>
      </c>
      <c r="AI322">
        <f>_xlfn.XLOOKUP(H322,'Customer Data'!A322,'Customer Data'!D322)</f>
        <v>35</v>
      </c>
      <c r="AJ322" t="str">
        <f>_xlfn.XLOOKUP(H322,'Customer Data'!A322,'Customer Data'!E322)</f>
        <v>Kano</v>
      </c>
      <c r="AK322" t="str">
        <f>VLOOKUP(K322,'Product Category'!A:B,2,FALSE)</f>
        <v>Electronics</v>
      </c>
      <c r="AL322">
        <f>VLOOKUP(Z322,Coupons!A:B,2,FALSE)</f>
        <v>0</v>
      </c>
      <c r="AM322" s="7">
        <f t="shared" si="104"/>
        <v>0</v>
      </c>
      <c r="AN322" s="7">
        <f t="shared" si="105"/>
        <v>437.85699999999997</v>
      </c>
      <c r="AO322" s="7">
        <f t="shared" si="106"/>
        <v>437.85699999999997</v>
      </c>
      <c r="AP322" s="7">
        <f t="shared" si="107"/>
        <v>625.51</v>
      </c>
      <c r="AQ322" s="7">
        <f t="shared" si="108"/>
        <v>187.65300000000002</v>
      </c>
      <c r="AR322" s="12">
        <f t="shared" si="109"/>
        <v>1.4285714285714286</v>
      </c>
    </row>
    <row r="323" spans="1:44" x14ac:dyDescent="0.35">
      <c r="A323" t="s">
        <v>335</v>
      </c>
      <c r="B323">
        <f t="shared" si="110"/>
        <v>200321</v>
      </c>
      <c r="C323" s="2">
        <v>45147</v>
      </c>
      <c r="D323" s="4">
        <v>45147</v>
      </c>
      <c r="E323">
        <f t="shared" si="111"/>
        <v>2023</v>
      </c>
      <c r="F323" s="4" t="str">
        <f t="shared" si="112"/>
        <v>August</v>
      </c>
      <c r="G323" s="4" t="str">
        <f t="shared" si="113"/>
        <v>Wednesday</v>
      </c>
      <c r="H323" t="s">
        <v>1535</v>
      </c>
      <c r="I323">
        <f t="shared" si="114"/>
        <v>47086</v>
      </c>
      <c r="J323" t="s">
        <v>2404</v>
      </c>
      <c r="K323" t="str">
        <f t="shared" ref="K323:K386" si="116">TRIM(PROPER(J323))</f>
        <v>Phone</v>
      </c>
      <c r="L323">
        <v>4</v>
      </c>
      <c r="M323">
        <v>152.29</v>
      </c>
      <c r="N323" s="7">
        <f t="shared" si="115"/>
        <v>152.29</v>
      </c>
      <c r="O323" t="s">
        <v>2670</v>
      </c>
      <c r="P323" t="str">
        <f t="shared" ref="P323:P386" si="117">LEFT(O323, FIND(" ", O323)-1)</f>
        <v>135</v>
      </c>
      <c r="Q323" t="str">
        <f t="shared" ref="Q323:Q386" si="118">RIGHT(O323, LEN(O323) - FIND(" ", O323))</f>
        <v>Main St</v>
      </c>
      <c r="R323" t="s">
        <v>3065</v>
      </c>
      <c r="S323" t="str">
        <f t="shared" ref="S323:S386" si="119">TRIM(PROPER(R323))</f>
        <v>Debit Card</v>
      </c>
      <c r="T323" t="s">
        <v>3071</v>
      </c>
      <c r="U323" t="str">
        <f t="shared" ref="U323:U386" si="120">TRIM(PROPER(T323))</f>
        <v>Cancelled</v>
      </c>
      <c r="V323" t="s">
        <v>3396</v>
      </c>
      <c r="W323" t="str">
        <f t="shared" ref="W323:W386" si="121">RIGHT(V323, LEN(V323)-3)</f>
        <v>44194358</v>
      </c>
      <c r="X323">
        <v>6</v>
      </c>
      <c r="Y323" t="s">
        <v>4277</v>
      </c>
      <c r="Z323" t="str">
        <f t="shared" ref="Z323:Z386" si="122">TRIM(UPPER(IF(Y323="", "NO COUPON", Y323)))</f>
        <v>WINTER15</v>
      </c>
      <c r="AA323" t="str">
        <f t="shared" ref="AA323:AA386" si="123">IF(Z323="NO COUPON","NO","YES")</f>
        <v>YES</v>
      </c>
      <c r="AB323" t="s">
        <v>4282</v>
      </c>
      <c r="AC323" t="str">
        <f t="shared" ref="AC323:AC386" si="124">TRIM(PROPER(AB323))</f>
        <v>Google</v>
      </c>
      <c r="AD323">
        <v>609.16</v>
      </c>
      <c r="AE323" s="7">
        <v>609.16</v>
      </c>
      <c r="AF323" s="7">
        <f t="shared" ref="AF323:AF386" si="125">N323*L323</f>
        <v>609.16</v>
      </c>
      <c r="AG323" t="str">
        <f>_xlfn.XLOOKUP(H323, 'Customer Data'!A323,'Customer Data'!B323)</f>
        <v>Customer_323</v>
      </c>
      <c r="AH323" t="str">
        <f>_xlfn.XLOOKUP(H323,'Customer Data'!A323,'Customer Data'!C323)</f>
        <v>Female</v>
      </c>
      <c r="AI323">
        <f>_xlfn.XLOOKUP(H323,'Customer Data'!A323,'Customer Data'!D323)</f>
        <v>55</v>
      </c>
      <c r="AJ323" t="str">
        <f>_xlfn.XLOOKUP(H323,'Customer Data'!A323,'Customer Data'!E323)</f>
        <v>Abuja</v>
      </c>
      <c r="AK323" t="str">
        <f>VLOOKUP(K323,'Product Category'!A:B,2,FALSE)</f>
        <v>Electronics</v>
      </c>
      <c r="AL323">
        <f>VLOOKUP(Z323,Coupons!A:B,2,FALSE)</f>
        <v>0.15</v>
      </c>
      <c r="AM323" s="7">
        <f t="shared" ref="AM323:AM386" si="126">AE323*AL323</f>
        <v>91.373999999999995</v>
      </c>
      <c r="AN323" s="7">
        <f t="shared" ref="AN323:AN386" si="127">N323*0.7</f>
        <v>106.60299999999999</v>
      </c>
      <c r="AO323" s="7">
        <f t="shared" ref="AO323:AO386" si="128">AN323*L323</f>
        <v>426.41199999999998</v>
      </c>
      <c r="AP323" s="7">
        <f t="shared" ref="AP323:AP386" si="129">AF323-AM323</f>
        <v>517.78599999999994</v>
      </c>
      <c r="AQ323" s="7">
        <f t="shared" ref="AQ323:AQ386" si="130">AP323-AO323</f>
        <v>91.373999999999967</v>
      </c>
      <c r="AR323" s="12">
        <f t="shared" ref="AR323:AR386" si="131">AP323/AO323</f>
        <v>1.2142857142857142</v>
      </c>
    </row>
    <row r="324" spans="1:44" x14ac:dyDescent="0.35">
      <c r="A324" t="s">
        <v>336</v>
      </c>
      <c r="B324">
        <f t="shared" si="110"/>
        <v>200322</v>
      </c>
      <c r="C324" s="2">
        <v>45457</v>
      </c>
      <c r="D324" s="4">
        <v>45457</v>
      </c>
      <c r="E324">
        <f t="shared" si="111"/>
        <v>2024</v>
      </c>
      <c r="F324" s="4" t="str">
        <f t="shared" si="112"/>
        <v>June</v>
      </c>
      <c r="G324" s="4" t="str">
        <f t="shared" si="113"/>
        <v>Friday</v>
      </c>
      <c r="H324" t="s">
        <v>1536</v>
      </c>
      <c r="I324">
        <f t="shared" si="114"/>
        <v>48646</v>
      </c>
      <c r="J324" t="s">
        <v>2404</v>
      </c>
      <c r="K324" t="str">
        <f t="shared" si="116"/>
        <v>Phone</v>
      </c>
      <c r="L324">
        <v>5</v>
      </c>
      <c r="M324">
        <v>231.82</v>
      </c>
      <c r="N324" s="7">
        <f t="shared" si="115"/>
        <v>231.82</v>
      </c>
      <c r="O324" t="s">
        <v>2678</v>
      </c>
      <c r="P324" t="str">
        <f t="shared" si="117"/>
        <v>339</v>
      </c>
      <c r="Q324" t="str">
        <f t="shared" si="118"/>
        <v>Main St</v>
      </c>
      <c r="R324" t="s">
        <v>3065</v>
      </c>
      <c r="S324" t="str">
        <f t="shared" si="119"/>
        <v>Debit Card</v>
      </c>
      <c r="T324" t="s">
        <v>3073</v>
      </c>
      <c r="U324" t="str">
        <f t="shared" si="120"/>
        <v>Delivered</v>
      </c>
      <c r="V324" t="s">
        <v>3397</v>
      </c>
      <c r="W324" t="str">
        <f t="shared" si="121"/>
        <v>18233748</v>
      </c>
      <c r="X324">
        <v>6</v>
      </c>
      <c r="Y324" t="s">
        <v>4275</v>
      </c>
      <c r="Z324" t="str">
        <f t="shared" si="122"/>
        <v>SAVE10</v>
      </c>
      <c r="AA324" t="str">
        <f t="shared" si="123"/>
        <v>YES</v>
      </c>
      <c r="AB324" t="s">
        <v>4281</v>
      </c>
      <c r="AC324" t="str">
        <f t="shared" si="124"/>
        <v>Facebook</v>
      </c>
      <c r="AD324">
        <v>1159.0999999999999</v>
      </c>
      <c r="AE324" s="7">
        <v>1159.0999999999999</v>
      </c>
      <c r="AF324" s="7">
        <f t="shared" si="125"/>
        <v>1159.0999999999999</v>
      </c>
      <c r="AG324" t="str">
        <f>_xlfn.XLOOKUP(H324, 'Customer Data'!A324,'Customer Data'!B324)</f>
        <v>Customer_324</v>
      </c>
      <c r="AH324" t="str">
        <f>_xlfn.XLOOKUP(H324,'Customer Data'!A324,'Customer Data'!C324)</f>
        <v>Female</v>
      </c>
      <c r="AI324">
        <f>_xlfn.XLOOKUP(H324,'Customer Data'!A324,'Customer Data'!D324)</f>
        <v>31</v>
      </c>
      <c r="AJ324" t="str">
        <f>_xlfn.XLOOKUP(H324,'Customer Data'!A324,'Customer Data'!E324)</f>
        <v>Lagos</v>
      </c>
      <c r="AK324" t="str">
        <f>VLOOKUP(K324,'Product Category'!A:B,2,FALSE)</f>
        <v>Electronics</v>
      </c>
      <c r="AL324">
        <f>VLOOKUP(Z324,Coupons!A:B,2,FALSE)</f>
        <v>0.1</v>
      </c>
      <c r="AM324" s="7">
        <f t="shared" si="126"/>
        <v>115.91</v>
      </c>
      <c r="AN324" s="7">
        <f t="shared" si="127"/>
        <v>162.27399999999997</v>
      </c>
      <c r="AO324" s="7">
        <f t="shared" si="128"/>
        <v>811.36999999999989</v>
      </c>
      <c r="AP324" s="7">
        <f t="shared" si="129"/>
        <v>1043.1899999999998</v>
      </c>
      <c r="AQ324" s="7">
        <f t="shared" si="130"/>
        <v>231.81999999999994</v>
      </c>
      <c r="AR324" s="12">
        <f t="shared" si="131"/>
        <v>1.2857142857142856</v>
      </c>
    </row>
    <row r="325" spans="1:44" x14ac:dyDescent="0.35">
      <c r="A325" t="s">
        <v>337</v>
      </c>
      <c r="B325">
        <f t="shared" si="110"/>
        <v>200323</v>
      </c>
      <c r="C325" s="2">
        <v>45683</v>
      </c>
      <c r="D325" s="4">
        <v>45683</v>
      </c>
      <c r="E325">
        <f t="shared" si="111"/>
        <v>2025</v>
      </c>
      <c r="F325" s="4" t="str">
        <f t="shared" si="112"/>
        <v>January</v>
      </c>
      <c r="G325" s="4" t="str">
        <f t="shared" si="113"/>
        <v>Sunday</v>
      </c>
      <c r="H325" t="s">
        <v>1537</v>
      </c>
      <c r="I325">
        <f t="shared" si="114"/>
        <v>29416</v>
      </c>
      <c r="J325" t="s">
        <v>2408</v>
      </c>
      <c r="K325" t="str">
        <f t="shared" si="116"/>
        <v>Laptop</v>
      </c>
      <c r="L325">
        <v>1</v>
      </c>
      <c r="M325">
        <v>150.16999999999999</v>
      </c>
      <c r="N325" s="7">
        <f t="shared" si="115"/>
        <v>150.16999999999999</v>
      </c>
      <c r="O325" t="s">
        <v>2681</v>
      </c>
      <c r="P325" t="str">
        <f t="shared" si="117"/>
        <v>414</v>
      </c>
      <c r="Q325" t="str">
        <f t="shared" si="118"/>
        <v>Main St</v>
      </c>
      <c r="R325" t="s">
        <v>3065</v>
      </c>
      <c r="S325" t="str">
        <f t="shared" si="119"/>
        <v>Debit Card</v>
      </c>
      <c r="T325" t="s">
        <v>3072</v>
      </c>
      <c r="U325" t="str">
        <f t="shared" si="120"/>
        <v>Returned</v>
      </c>
      <c r="V325" t="s">
        <v>3398</v>
      </c>
      <c r="W325" t="str">
        <f t="shared" si="121"/>
        <v>63820842</v>
      </c>
      <c r="X325">
        <v>1</v>
      </c>
      <c r="Y325" t="s">
        <v>4275</v>
      </c>
      <c r="Z325" t="str">
        <f t="shared" si="122"/>
        <v>SAVE10</v>
      </c>
      <c r="AA325" t="str">
        <f t="shared" si="123"/>
        <v>YES</v>
      </c>
      <c r="AB325" t="s">
        <v>4279</v>
      </c>
      <c r="AC325" t="str">
        <f t="shared" si="124"/>
        <v>Referral</v>
      </c>
      <c r="AD325">
        <v>150.16999999999999</v>
      </c>
      <c r="AE325" s="7">
        <v>150.16999999999999</v>
      </c>
      <c r="AF325" s="7">
        <f t="shared" si="125"/>
        <v>150.16999999999999</v>
      </c>
      <c r="AG325" t="str">
        <f>_xlfn.XLOOKUP(H325, 'Customer Data'!A325,'Customer Data'!B325)</f>
        <v>Customer_325</v>
      </c>
      <c r="AH325" t="str">
        <f>_xlfn.XLOOKUP(H325,'Customer Data'!A325,'Customer Data'!C325)</f>
        <v>Female</v>
      </c>
      <c r="AI325">
        <f>_xlfn.XLOOKUP(H325,'Customer Data'!A325,'Customer Data'!D325)</f>
        <v>54</v>
      </c>
      <c r="AJ325" t="str">
        <f>_xlfn.XLOOKUP(H325,'Customer Data'!A325,'Customer Data'!E325)</f>
        <v>Lagos</v>
      </c>
      <c r="AK325" t="str">
        <f>VLOOKUP(K325,'Product Category'!A:B,2,FALSE)</f>
        <v>Electronics</v>
      </c>
      <c r="AL325">
        <f>VLOOKUP(Z325,Coupons!A:B,2,FALSE)</f>
        <v>0.1</v>
      </c>
      <c r="AM325" s="7">
        <f t="shared" si="126"/>
        <v>15.016999999999999</v>
      </c>
      <c r="AN325" s="7">
        <f t="shared" si="127"/>
        <v>105.11899999999999</v>
      </c>
      <c r="AO325" s="7">
        <f t="shared" si="128"/>
        <v>105.11899999999999</v>
      </c>
      <c r="AP325" s="7">
        <f t="shared" si="129"/>
        <v>135.15299999999999</v>
      </c>
      <c r="AQ325" s="7">
        <f t="shared" si="130"/>
        <v>30.034000000000006</v>
      </c>
      <c r="AR325" s="12">
        <f t="shared" si="131"/>
        <v>1.2857142857142858</v>
      </c>
    </row>
    <row r="326" spans="1:44" x14ac:dyDescent="0.35">
      <c r="A326" t="s">
        <v>338</v>
      </c>
      <c r="B326">
        <f t="shared" si="110"/>
        <v>200324</v>
      </c>
      <c r="C326" s="2">
        <v>45456</v>
      </c>
      <c r="D326" s="4">
        <v>45456</v>
      </c>
      <c r="E326">
        <f t="shared" si="111"/>
        <v>2024</v>
      </c>
      <c r="F326" s="4" t="str">
        <f t="shared" si="112"/>
        <v>June</v>
      </c>
      <c r="G326" s="4" t="str">
        <f t="shared" si="113"/>
        <v>Thursday</v>
      </c>
      <c r="H326" t="s">
        <v>1538</v>
      </c>
      <c r="I326">
        <f t="shared" si="114"/>
        <v>13525</v>
      </c>
      <c r="J326" t="s">
        <v>2405</v>
      </c>
      <c r="K326" t="str">
        <f t="shared" si="116"/>
        <v>Tablet</v>
      </c>
      <c r="L326">
        <v>3</v>
      </c>
      <c r="M326">
        <v>70.930000000000007</v>
      </c>
      <c r="N326" s="7">
        <f t="shared" si="115"/>
        <v>70.930000000000007</v>
      </c>
      <c r="O326" t="s">
        <v>2682</v>
      </c>
      <c r="P326" t="str">
        <f t="shared" si="117"/>
        <v>847</v>
      </c>
      <c r="Q326" t="str">
        <f t="shared" si="118"/>
        <v>Main St</v>
      </c>
      <c r="R326" t="s">
        <v>3065</v>
      </c>
      <c r="S326" t="str">
        <f t="shared" si="119"/>
        <v>Debit Card</v>
      </c>
      <c r="T326" t="s">
        <v>3072</v>
      </c>
      <c r="U326" t="str">
        <f t="shared" si="120"/>
        <v>Returned</v>
      </c>
      <c r="V326" t="s">
        <v>3399</v>
      </c>
      <c r="W326" t="str">
        <f t="shared" si="121"/>
        <v>70193221</v>
      </c>
      <c r="X326">
        <v>5</v>
      </c>
      <c r="Z326" t="str">
        <f t="shared" si="122"/>
        <v>NO COUPON</v>
      </c>
      <c r="AA326" t="str">
        <f t="shared" si="123"/>
        <v>NO</v>
      </c>
      <c r="AB326" t="s">
        <v>4279</v>
      </c>
      <c r="AC326" t="str">
        <f t="shared" si="124"/>
        <v>Referral</v>
      </c>
      <c r="AD326">
        <v>212.79</v>
      </c>
      <c r="AE326" s="7">
        <v>212.79</v>
      </c>
      <c r="AF326" s="7">
        <f t="shared" si="125"/>
        <v>212.79000000000002</v>
      </c>
      <c r="AG326" t="str">
        <f>_xlfn.XLOOKUP(H326, 'Customer Data'!A326,'Customer Data'!B326)</f>
        <v>Customer_326</v>
      </c>
      <c r="AH326" t="str">
        <f>_xlfn.XLOOKUP(H326,'Customer Data'!A326,'Customer Data'!C326)</f>
        <v>Male</v>
      </c>
      <c r="AI326">
        <f>_xlfn.XLOOKUP(H326,'Customer Data'!A326,'Customer Data'!D326)</f>
        <v>31</v>
      </c>
      <c r="AJ326" t="str">
        <f>_xlfn.XLOOKUP(H326,'Customer Data'!A326,'Customer Data'!E326)</f>
        <v>Port-Harcourt</v>
      </c>
      <c r="AK326" t="str">
        <f>VLOOKUP(K326,'Product Category'!A:B,2,FALSE)</f>
        <v>Electronics</v>
      </c>
      <c r="AL326">
        <f>VLOOKUP(Z326,Coupons!A:B,2,FALSE)</f>
        <v>0</v>
      </c>
      <c r="AM326" s="7">
        <f t="shared" si="126"/>
        <v>0</v>
      </c>
      <c r="AN326" s="7">
        <f t="shared" si="127"/>
        <v>49.651000000000003</v>
      </c>
      <c r="AO326" s="7">
        <f t="shared" si="128"/>
        <v>148.953</v>
      </c>
      <c r="AP326" s="7">
        <f t="shared" si="129"/>
        <v>212.79000000000002</v>
      </c>
      <c r="AQ326" s="7">
        <f t="shared" si="130"/>
        <v>63.837000000000018</v>
      </c>
      <c r="AR326" s="12">
        <f t="shared" si="131"/>
        <v>1.4285714285714286</v>
      </c>
    </row>
    <row r="327" spans="1:44" x14ac:dyDescent="0.35">
      <c r="A327" t="s">
        <v>339</v>
      </c>
      <c r="B327">
        <f t="shared" si="110"/>
        <v>200325</v>
      </c>
      <c r="C327" s="2">
        <v>45106</v>
      </c>
      <c r="D327" s="4">
        <v>45106</v>
      </c>
      <c r="E327">
        <f t="shared" si="111"/>
        <v>2023</v>
      </c>
      <c r="F327" s="4" t="str">
        <f t="shared" si="112"/>
        <v>June</v>
      </c>
      <c r="G327" s="4" t="str">
        <f t="shared" si="113"/>
        <v>Thursday</v>
      </c>
      <c r="H327" t="s">
        <v>1539</v>
      </c>
      <c r="I327">
        <f t="shared" si="114"/>
        <v>53545</v>
      </c>
      <c r="J327" t="s">
        <v>2409</v>
      </c>
      <c r="K327" t="str">
        <f t="shared" si="116"/>
        <v>Desk</v>
      </c>
      <c r="L327">
        <v>3</v>
      </c>
      <c r="M327">
        <v>361.39</v>
      </c>
      <c r="N327" s="7">
        <f t="shared" si="115"/>
        <v>361.39</v>
      </c>
      <c r="O327" t="s">
        <v>2683</v>
      </c>
      <c r="P327" t="str">
        <f t="shared" si="117"/>
        <v>665</v>
      </c>
      <c r="Q327" t="str">
        <f t="shared" si="118"/>
        <v>Main St</v>
      </c>
      <c r="R327" t="s">
        <v>3067</v>
      </c>
      <c r="S327" t="str">
        <f t="shared" si="119"/>
        <v>Credit Card</v>
      </c>
      <c r="T327" t="s">
        <v>3070</v>
      </c>
      <c r="U327" t="str">
        <f t="shared" si="120"/>
        <v>Shipped</v>
      </c>
      <c r="V327" t="s">
        <v>3400</v>
      </c>
      <c r="W327" t="str">
        <f t="shared" si="121"/>
        <v>61123177</v>
      </c>
      <c r="X327">
        <v>8</v>
      </c>
      <c r="Z327" t="str">
        <f t="shared" si="122"/>
        <v>NO COUPON</v>
      </c>
      <c r="AA327" t="str">
        <f t="shared" si="123"/>
        <v>NO</v>
      </c>
      <c r="AB327" t="s">
        <v>4279</v>
      </c>
      <c r="AC327" t="str">
        <f t="shared" si="124"/>
        <v>Referral</v>
      </c>
      <c r="AD327">
        <v>1084.17</v>
      </c>
      <c r="AE327" s="7">
        <v>1084.17</v>
      </c>
      <c r="AF327" s="7">
        <f t="shared" si="125"/>
        <v>1084.17</v>
      </c>
      <c r="AG327" t="str">
        <f>_xlfn.XLOOKUP(H327, 'Customer Data'!A327,'Customer Data'!B327)</f>
        <v>Customer_327</v>
      </c>
      <c r="AH327" t="str">
        <f>_xlfn.XLOOKUP(H327,'Customer Data'!A327,'Customer Data'!C327)</f>
        <v>Female</v>
      </c>
      <c r="AI327">
        <f>_xlfn.XLOOKUP(H327,'Customer Data'!A327,'Customer Data'!D327)</f>
        <v>49</v>
      </c>
      <c r="AJ327" t="str">
        <f>_xlfn.XLOOKUP(H327,'Customer Data'!A327,'Customer Data'!E327)</f>
        <v>Enugu</v>
      </c>
      <c r="AK327" t="str">
        <f>VLOOKUP(K327,'Product Category'!A:B,2,FALSE)</f>
        <v>Furniture</v>
      </c>
      <c r="AL327">
        <f>VLOOKUP(Z327,Coupons!A:B,2,FALSE)</f>
        <v>0</v>
      </c>
      <c r="AM327" s="7">
        <f t="shared" si="126"/>
        <v>0</v>
      </c>
      <c r="AN327" s="7">
        <f t="shared" si="127"/>
        <v>252.97299999999998</v>
      </c>
      <c r="AO327" s="7">
        <f t="shared" si="128"/>
        <v>758.91899999999998</v>
      </c>
      <c r="AP327" s="7">
        <f t="shared" si="129"/>
        <v>1084.17</v>
      </c>
      <c r="AQ327" s="7">
        <f t="shared" si="130"/>
        <v>325.25100000000009</v>
      </c>
      <c r="AR327" s="12">
        <f t="shared" si="131"/>
        <v>1.4285714285714286</v>
      </c>
    </row>
    <row r="328" spans="1:44" x14ac:dyDescent="0.35">
      <c r="A328" t="s">
        <v>340</v>
      </c>
      <c r="B328">
        <f t="shared" si="110"/>
        <v>200326</v>
      </c>
      <c r="C328" s="2">
        <v>45474</v>
      </c>
      <c r="D328" s="4">
        <v>45474</v>
      </c>
      <c r="E328">
        <f t="shared" si="111"/>
        <v>2024</v>
      </c>
      <c r="F328" s="4" t="str">
        <f t="shared" si="112"/>
        <v>July</v>
      </c>
      <c r="G328" s="4" t="str">
        <f t="shared" si="113"/>
        <v>Monday</v>
      </c>
      <c r="H328" t="s">
        <v>1540</v>
      </c>
      <c r="I328">
        <f t="shared" si="114"/>
        <v>65986</v>
      </c>
      <c r="J328" t="s">
        <v>2408</v>
      </c>
      <c r="K328" t="str">
        <f t="shared" si="116"/>
        <v>Laptop</v>
      </c>
      <c r="L328">
        <v>5</v>
      </c>
      <c r="M328">
        <v>670.48</v>
      </c>
      <c r="N328" s="7">
        <f t="shared" si="115"/>
        <v>670.48</v>
      </c>
      <c r="O328" t="s">
        <v>2429</v>
      </c>
      <c r="P328" t="str">
        <f t="shared" si="117"/>
        <v>273</v>
      </c>
      <c r="Q328" t="str">
        <f t="shared" si="118"/>
        <v>Main St</v>
      </c>
      <c r="R328" t="s">
        <v>3068</v>
      </c>
      <c r="S328" t="str">
        <f t="shared" si="119"/>
        <v>Gift Card</v>
      </c>
      <c r="T328" t="s">
        <v>3072</v>
      </c>
      <c r="U328" t="str">
        <f t="shared" si="120"/>
        <v>Returned</v>
      </c>
      <c r="V328" t="s">
        <v>3401</v>
      </c>
      <c r="W328" t="str">
        <f t="shared" si="121"/>
        <v>98353867</v>
      </c>
      <c r="X328">
        <v>5</v>
      </c>
      <c r="Y328" t="s">
        <v>4275</v>
      </c>
      <c r="Z328" t="str">
        <f t="shared" si="122"/>
        <v>SAVE10</v>
      </c>
      <c r="AA328" t="str">
        <f t="shared" si="123"/>
        <v>YES</v>
      </c>
      <c r="AB328" t="s">
        <v>4281</v>
      </c>
      <c r="AC328" t="str">
        <f t="shared" si="124"/>
        <v>Facebook</v>
      </c>
      <c r="AD328">
        <v>3352.4</v>
      </c>
      <c r="AE328" s="7">
        <v>3352.4</v>
      </c>
      <c r="AF328" s="7">
        <f t="shared" si="125"/>
        <v>3352.4</v>
      </c>
      <c r="AG328" t="str">
        <f>_xlfn.XLOOKUP(H328, 'Customer Data'!A328,'Customer Data'!B328)</f>
        <v>Customer_328</v>
      </c>
      <c r="AH328" t="str">
        <f>_xlfn.XLOOKUP(H328,'Customer Data'!A328,'Customer Data'!C328)</f>
        <v>Male</v>
      </c>
      <c r="AI328">
        <f>_xlfn.XLOOKUP(H328,'Customer Data'!A328,'Customer Data'!D328)</f>
        <v>49</v>
      </c>
      <c r="AJ328" t="str">
        <f>_xlfn.XLOOKUP(H328,'Customer Data'!A328,'Customer Data'!E328)</f>
        <v>Port-Harcourt</v>
      </c>
      <c r="AK328" t="str">
        <f>VLOOKUP(K328,'Product Category'!A:B,2,FALSE)</f>
        <v>Electronics</v>
      </c>
      <c r="AL328">
        <f>VLOOKUP(Z328,Coupons!A:B,2,FALSE)</f>
        <v>0.1</v>
      </c>
      <c r="AM328" s="7">
        <f t="shared" si="126"/>
        <v>335.24</v>
      </c>
      <c r="AN328" s="7">
        <f t="shared" si="127"/>
        <v>469.33599999999996</v>
      </c>
      <c r="AO328" s="7">
        <f t="shared" si="128"/>
        <v>2346.6799999999998</v>
      </c>
      <c r="AP328" s="7">
        <f t="shared" si="129"/>
        <v>3017.16</v>
      </c>
      <c r="AQ328" s="7">
        <f t="shared" si="130"/>
        <v>670.48</v>
      </c>
      <c r="AR328" s="12">
        <f t="shared" si="131"/>
        <v>1.2857142857142858</v>
      </c>
    </row>
    <row r="329" spans="1:44" x14ac:dyDescent="0.35">
      <c r="A329" t="s">
        <v>341</v>
      </c>
      <c r="B329">
        <f t="shared" si="110"/>
        <v>200327</v>
      </c>
      <c r="C329" s="2">
        <v>45132</v>
      </c>
      <c r="D329" s="4">
        <v>45132</v>
      </c>
      <c r="E329">
        <f t="shared" si="111"/>
        <v>2023</v>
      </c>
      <c r="F329" s="4" t="str">
        <f t="shared" si="112"/>
        <v>July</v>
      </c>
      <c r="G329" s="4" t="str">
        <f t="shared" si="113"/>
        <v>Tuesday</v>
      </c>
      <c r="H329" t="s">
        <v>1541</v>
      </c>
      <c r="I329">
        <f t="shared" si="114"/>
        <v>17302</v>
      </c>
      <c r="J329" t="s">
        <v>2404</v>
      </c>
      <c r="K329" t="str">
        <f t="shared" si="116"/>
        <v>Phone</v>
      </c>
      <c r="L329">
        <v>1</v>
      </c>
      <c r="M329">
        <v>359.99</v>
      </c>
      <c r="N329" s="7">
        <f t="shared" si="115"/>
        <v>359.99</v>
      </c>
      <c r="O329" t="s">
        <v>2471</v>
      </c>
      <c r="P329" t="str">
        <f t="shared" si="117"/>
        <v>385</v>
      </c>
      <c r="Q329" t="str">
        <f t="shared" si="118"/>
        <v>Main St</v>
      </c>
      <c r="R329" t="s">
        <v>3068</v>
      </c>
      <c r="S329" t="str">
        <f t="shared" si="119"/>
        <v>Gift Card</v>
      </c>
      <c r="T329" t="s">
        <v>3071</v>
      </c>
      <c r="U329" t="str">
        <f t="shared" si="120"/>
        <v>Cancelled</v>
      </c>
      <c r="V329" t="s">
        <v>3402</v>
      </c>
      <c r="W329" t="str">
        <f t="shared" si="121"/>
        <v>43940016</v>
      </c>
      <c r="X329">
        <v>5</v>
      </c>
      <c r="Y329" t="s">
        <v>4275</v>
      </c>
      <c r="Z329" t="str">
        <f t="shared" si="122"/>
        <v>SAVE10</v>
      </c>
      <c r="AA329" t="str">
        <f t="shared" si="123"/>
        <v>YES</v>
      </c>
      <c r="AB329" t="s">
        <v>4280</v>
      </c>
      <c r="AC329" t="str">
        <f t="shared" si="124"/>
        <v>Email</v>
      </c>
      <c r="AD329">
        <v>359.99</v>
      </c>
      <c r="AE329" s="7">
        <v>359.99</v>
      </c>
      <c r="AF329" s="7">
        <f t="shared" si="125"/>
        <v>359.99</v>
      </c>
      <c r="AG329" t="str">
        <f>_xlfn.XLOOKUP(H329, 'Customer Data'!A329,'Customer Data'!B329)</f>
        <v>Customer_329</v>
      </c>
      <c r="AH329" t="str">
        <f>_xlfn.XLOOKUP(H329,'Customer Data'!A329,'Customer Data'!C329)</f>
        <v>Male</v>
      </c>
      <c r="AI329">
        <f>_xlfn.XLOOKUP(H329,'Customer Data'!A329,'Customer Data'!D329)</f>
        <v>30</v>
      </c>
      <c r="AJ329" t="str">
        <f>_xlfn.XLOOKUP(H329,'Customer Data'!A329,'Customer Data'!E329)</f>
        <v>Owerri</v>
      </c>
      <c r="AK329" t="str">
        <f>VLOOKUP(K329,'Product Category'!A:B,2,FALSE)</f>
        <v>Electronics</v>
      </c>
      <c r="AL329">
        <f>VLOOKUP(Z329,Coupons!A:B,2,FALSE)</f>
        <v>0.1</v>
      </c>
      <c r="AM329" s="7">
        <f t="shared" si="126"/>
        <v>35.999000000000002</v>
      </c>
      <c r="AN329" s="7">
        <f t="shared" si="127"/>
        <v>251.99299999999999</v>
      </c>
      <c r="AO329" s="7">
        <f t="shared" si="128"/>
        <v>251.99299999999999</v>
      </c>
      <c r="AP329" s="7">
        <f t="shared" si="129"/>
        <v>323.99099999999999</v>
      </c>
      <c r="AQ329" s="7">
        <f t="shared" si="130"/>
        <v>71.99799999999999</v>
      </c>
      <c r="AR329" s="12">
        <f t="shared" si="131"/>
        <v>1.2857142857142856</v>
      </c>
    </row>
    <row r="330" spans="1:44" x14ac:dyDescent="0.35">
      <c r="A330" t="s">
        <v>342</v>
      </c>
      <c r="B330">
        <f t="shared" si="110"/>
        <v>200328</v>
      </c>
      <c r="C330" s="2">
        <v>44985</v>
      </c>
      <c r="D330" s="4">
        <v>44985</v>
      </c>
      <c r="E330">
        <f t="shared" si="111"/>
        <v>2023</v>
      </c>
      <c r="F330" s="4" t="str">
        <f t="shared" si="112"/>
        <v>February</v>
      </c>
      <c r="G330" s="4" t="str">
        <f t="shared" si="113"/>
        <v>Tuesday</v>
      </c>
      <c r="H330" t="s">
        <v>1542</v>
      </c>
      <c r="I330">
        <f t="shared" si="114"/>
        <v>18404</v>
      </c>
      <c r="J330" t="s">
        <v>2405</v>
      </c>
      <c r="K330" t="str">
        <f t="shared" si="116"/>
        <v>Tablet</v>
      </c>
      <c r="L330">
        <v>5</v>
      </c>
      <c r="M330">
        <v>674.04</v>
      </c>
      <c r="N330" s="7">
        <f t="shared" si="115"/>
        <v>674.04</v>
      </c>
      <c r="O330" t="s">
        <v>2684</v>
      </c>
      <c r="P330" t="str">
        <f t="shared" si="117"/>
        <v>546</v>
      </c>
      <c r="Q330" t="str">
        <f t="shared" si="118"/>
        <v>Main St</v>
      </c>
      <c r="R330" t="s">
        <v>3066</v>
      </c>
      <c r="S330" t="str">
        <f t="shared" si="119"/>
        <v>Online</v>
      </c>
      <c r="T330" t="s">
        <v>3071</v>
      </c>
      <c r="U330" t="str">
        <f t="shared" si="120"/>
        <v>Cancelled</v>
      </c>
      <c r="V330" t="s">
        <v>3403</v>
      </c>
      <c r="W330" t="str">
        <f t="shared" si="121"/>
        <v>89401624</v>
      </c>
      <c r="X330">
        <v>7</v>
      </c>
      <c r="Y330" t="s">
        <v>4275</v>
      </c>
      <c r="Z330" t="str">
        <f t="shared" si="122"/>
        <v>SAVE10</v>
      </c>
      <c r="AA330" t="str">
        <f t="shared" si="123"/>
        <v>YES</v>
      </c>
      <c r="AB330" t="s">
        <v>4282</v>
      </c>
      <c r="AC330" t="str">
        <f t="shared" si="124"/>
        <v>Google</v>
      </c>
      <c r="AD330">
        <v>3370.2</v>
      </c>
      <c r="AE330" s="7">
        <v>3370.2</v>
      </c>
      <c r="AF330" s="7">
        <f t="shared" si="125"/>
        <v>3370.2</v>
      </c>
      <c r="AG330" t="str">
        <f>_xlfn.XLOOKUP(H330, 'Customer Data'!A330,'Customer Data'!B330)</f>
        <v>Customer_330</v>
      </c>
      <c r="AH330" t="str">
        <f>_xlfn.XLOOKUP(H330,'Customer Data'!A330,'Customer Data'!C330)</f>
        <v>Male</v>
      </c>
      <c r="AI330">
        <f>_xlfn.XLOOKUP(H330,'Customer Data'!A330,'Customer Data'!D330)</f>
        <v>29</v>
      </c>
      <c r="AJ330" t="str">
        <f>_xlfn.XLOOKUP(H330,'Customer Data'!A330,'Customer Data'!E330)</f>
        <v>Lagos</v>
      </c>
      <c r="AK330" t="str">
        <f>VLOOKUP(K330,'Product Category'!A:B,2,FALSE)</f>
        <v>Electronics</v>
      </c>
      <c r="AL330">
        <f>VLOOKUP(Z330,Coupons!A:B,2,FALSE)</f>
        <v>0.1</v>
      </c>
      <c r="AM330" s="7">
        <f t="shared" si="126"/>
        <v>337.02</v>
      </c>
      <c r="AN330" s="7">
        <f t="shared" si="127"/>
        <v>471.82799999999992</v>
      </c>
      <c r="AO330" s="7">
        <f t="shared" si="128"/>
        <v>2359.1399999999994</v>
      </c>
      <c r="AP330" s="7">
        <f t="shared" si="129"/>
        <v>3033.18</v>
      </c>
      <c r="AQ330" s="7">
        <f t="shared" si="130"/>
        <v>674.04000000000042</v>
      </c>
      <c r="AR330" s="12">
        <f t="shared" si="131"/>
        <v>1.285714285714286</v>
      </c>
    </row>
    <row r="331" spans="1:44" x14ac:dyDescent="0.35">
      <c r="A331" t="s">
        <v>343</v>
      </c>
      <c r="B331">
        <f t="shared" si="110"/>
        <v>200329</v>
      </c>
      <c r="C331" s="2">
        <v>45651</v>
      </c>
      <c r="D331" s="4">
        <v>45651</v>
      </c>
      <c r="E331">
        <f t="shared" si="111"/>
        <v>2024</v>
      </c>
      <c r="F331" s="4" t="str">
        <f t="shared" si="112"/>
        <v>December</v>
      </c>
      <c r="G331" s="4" t="str">
        <f t="shared" si="113"/>
        <v>Wednesday</v>
      </c>
      <c r="H331" t="s">
        <v>1543</v>
      </c>
      <c r="I331">
        <f t="shared" si="114"/>
        <v>88371</v>
      </c>
      <c r="J331" t="s">
        <v>2406</v>
      </c>
      <c r="K331" t="str">
        <f t="shared" si="116"/>
        <v>Chair</v>
      </c>
      <c r="L331">
        <v>4</v>
      </c>
      <c r="M331">
        <v>283.16000000000003</v>
      </c>
      <c r="N331" s="7">
        <f t="shared" si="115"/>
        <v>283.16000000000003</v>
      </c>
      <c r="O331" t="s">
        <v>2622</v>
      </c>
      <c r="P331" t="str">
        <f t="shared" si="117"/>
        <v>306</v>
      </c>
      <c r="Q331" t="str">
        <f t="shared" si="118"/>
        <v>Main St</v>
      </c>
      <c r="R331" t="s">
        <v>3067</v>
      </c>
      <c r="S331" t="str">
        <f t="shared" si="119"/>
        <v>Credit Card</v>
      </c>
      <c r="T331" t="s">
        <v>3070</v>
      </c>
      <c r="U331" t="str">
        <f t="shared" si="120"/>
        <v>Shipped</v>
      </c>
      <c r="V331" t="s">
        <v>3404</v>
      </c>
      <c r="W331" t="str">
        <f t="shared" si="121"/>
        <v>63224811</v>
      </c>
      <c r="X331">
        <v>6</v>
      </c>
      <c r="Z331" t="str">
        <f t="shared" si="122"/>
        <v>NO COUPON</v>
      </c>
      <c r="AA331" t="str">
        <f t="shared" si="123"/>
        <v>NO</v>
      </c>
      <c r="AB331" t="s">
        <v>4282</v>
      </c>
      <c r="AC331" t="str">
        <f t="shared" si="124"/>
        <v>Google</v>
      </c>
      <c r="AD331">
        <v>1132.6400000000001</v>
      </c>
      <c r="AE331" s="7">
        <v>1132.6400000000001</v>
      </c>
      <c r="AF331" s="7">
        <f t="shared" si="125"/>
        <v>1132.6400000000001</v>
      </c>
      <c r="AG331" t="str">
        <f>_xlfn.XLOOKUP(H331, 'Customer Data'!A331,'Customer Data'!B331)</f>
        <v>Customer_331</v>
      </c>
      <c r="AH331" t="str">
        <f>_xlfn.XLOOKUP(H331,'Customer Data'!A331,'Customer Data'!C331)</f>
        <v>Male</v>
      </c>
      <c r="AI331">
        <f>_xlfn.XLOOKUP(H331,'Customer Data'!A331,'Customer Data'!D331)</f>
        <v>35</v>
      </c>
      <c r="AJ331" t="str">
        <f>_xlfn.XLOOKUP(H331,'Customer Data'!A331,'Customer Data'!E331)</f>
        <v>Abuja</v>
      </c>
      <c r="AK331" t="str">
        <f>VLOOKUP(K331,'Product Category'!A:B,2,FALSE)</f>
        <v>Furniture</v>
      </c>
      <c r="AL331">
        <f>VLOOKUP(Z331,Coupons!A:B,2,FALSE)</f>
        <v>0</v>
      </c>
      <c r="AM331" s="7">
        <f t="shared" si="126"/>
        <v>0</v>
      </c>
      <c r="AN331" s="7">
        <f t="shared" si="127"/>
        <v>198.21200000000002</v>
      </c>
      <c r="AO331" s="7">
        <f t="shared" si="128"/>
        <v>792.84800000000007</v>
      </c>
      <c r="AP331" s="7">
        <f t="shared" si="129"/>
        <v>1132.6400000000001</v>
      </c>
      <c r="AQ331" s="7">
        <f t="shared" si="130"/>
        <v>339.79200000000003</v>
      </c>
      <c r="AR331" s="12">
        <f t="shared" si="131"/>
        <v>1.4285714285714286</v>
      </c>
    </row>
    <row r="332" spans="1:44" x14ac:dyDescent="0.35">
      <c r="A332" t="s">
        <v>344</v>
      </c>
      <c r="B332">
        <f t="shared" si="110"/>
        <v>200330</v>
      </c>
      <c r="C332" s="2">
        <v>45445</v>
      </c>
      <c r="D332" s="4">
        <v>45445</v>
      </c>
      <c r="E332">
        <f t="shared" si="111"/>
        <v>2024</v>
      </c>
      <c r="F332" s="4" t="str">
        <f t="shared" si="112"/>
        <v>June</v>
      </c>
      <c r="G332" s="4" t="str">
        <f t="shared" si="113"/>
        <v>Sunday</v>
      </c>
      <c r="H332" t="s">
        <v>1544</v>
      </c>
      <c r="I332">
        <f t="shared" si="114"/>
        <v>38068</v>
      </c>
      <c r="J332" t="s">
        <v>2409</v>
      </c>
      <c r="K332" t="str">
        <f t="shared" si="116"/>
        <v>Desk</v>
      </c>
      <c r="L332">
        <v>5</v>
      </c>
      <c r="M332">
        <v>260.52999999999997</v>
      </c>
      <c r="N332" s="7">
        <f t="shared" si="115"/>
        <v>260.52999999999997</v>
      </c>
      <c r="O332" t="s">
        <v>2685</v>
      </c>
      <c r="P332" t="str">
        <f t="shared" si="117"/>
        <v>532</v>
      </c>
      <c r="Q332" t="str">
        <f t="shared" si="118"/>
        <v>Main St</v>
      </c>
      <c r="R332" t="s">
        <v>3068</v>
      </c>
      <c r="S332" t="str">
        <f t="shared" si="119"/>
        <v>Gift Card</v>
      </c>
      <c r="T332" t="s">
        <v>3074</v>
      </c>
      <c r="U332" t="str">
        <f t="shared" si="120"/>
        <v>Pending</v>
      </c>
      <c r="V332" t="s">
        <v>3405</v>
      </c>
      <c r="W332" t="str">
        <f t="shared" si="121"/>
        <v>54059198</v>
      </c>
      <c r="X332">
        <v>5</v>
      </c>
      <c r="Y332" t="s">
        <v>4275</v>
      </c>
      <c r="Z332" t="str">
        <f t="shared" si="122"/>
        <v>SAVE10</v>
      </c>
      <c r="AA332" t="str">
        <f t="shared" si="123"/>
        <v>YES</v>
      </c>
      <c r="AB332" t="s">
        <v>4278</v>
      </c>
      <c r="AC332" t="str">
        <f t="shared" si="124"/>
        <v>Instagram</v>
      </c>
      <c r="AD332">
        <v>1302.6500000000001</v>
      </c>
      <c r="AE332" s="7">
        <v>1302.6500000000001</v>
      </c>
      <c r="AF332" s="7">
        <f t="shared" si="125"/>
        <v>1302.6499999999999</v>
      </c>
      <c r="AG332" t="str">
        <f>_xlfn.XLOOKUP(H332, 'Customer Data'!A332,'Customer Data'!B332)</f>
        <v>Customer_332</v>
      </c>
      <c r="AH332" t="str">
        <f>_xlfn.XLOOKUP(H332,'Customer Data'!A332,'Customer Data'!C332)</f>
        <v>Female</v>
      </c>
      <c r="AI332">
        <f>_xlfn.XLOOKUP(H332,'Customer Data'!A332,'Customer Data'!D332)</f>
        <v>46</v>
      </c>
      <c r="AJ332" t="str">
        <f>_xlfn.XLOOKUP(H332,'Customer Data'!A332,'Customer Data'!E332)</f>
        <v>Abuja</v>
      </c>
      <c r="AK332" t="str">
        <f>VLOOKUP(K332,'Product Category'!A:B,2,FALSE)</f>
        <v>Furniture</v>
      </c>
      <c r="AL332">
        <f>VLOOKUP(Z332,Coupons!A:B,2,FALSE)</f>
        <v>0.1</v>
      </c>
      <c r="AM332" s="7">
        <f t="shared" si="126"/>
        <v>130.26500000000001</v>
      </c>
      <c r="AN332" s="7">
        <f t="shared" si="127"/>
        <v>182.37099999999998</v>
      </c>
      <c r="AO332" s="7">
        <f t="shared" si="128"/>
        <v>911.8549999999999</v>
      </c>
      <c r="AP332" s="7">
        <f t="shared" si="129"/>
        <v>1172.3849999999998</v>
      </c>
      <c r="AQ332" s="7">
        <f t="shared" si="130"/>
        <v>260.52999999999986</v>
      </c>
      <c r="AR332" s="12">
        <f t="shared" si="131"/>
        <v>1.2857142857142856</v>
      </c>
    </row>
    <row r="333" spans="1:44" x14ac:dyDescent="0.35">
      <c r="A333" t="s">
        <v>345</v>
      </c>
      <c r="B333">
        <f t="shared" si="110"/>
        <v>200331</v>
      </c>
      <c r="C333" s="2">
        <v>45031</v>
      </c>
      <c r="D333" s="4">
        <v>45031</v>
      </c>
      <c r="E333">
        <f t="shared" si="111"/>
        <v>2023</v>
      </c>
      <c r="F333" s="4" t="str">
        <f t="shared" si="112"/>
        <v>April</v>
      </c>
      <c r="G333" s="4" t="str">
        <f t="shared" si="113"/>
        <v>Saturday</v>
      </c>
      <c r="H333" t="s">
        <v>1545</v>
      </c>
      <c r="I333">
        <f t="shared" si="114"/>
        <v>78724</v>
      </c>
      <c r="J333" t="s">
        <v>2407</v>
      </c>
      <c r="K333" t="str">
        <f t="shared" si="116"/>
        <v>Printer</v>
      </c>
      <c r="L333">
        <v>3</v>
      </c>
      <c r="M333">
        <v>422.13</v>
      </c>
      <c r="N333" s="7">
        <f t="shared" si="115"/>
        <v>422.13</v>
      </c>
      <c r="O333" t="s">
        <v>2522</v>
      </c>
      <c r="P333" t="str">
        <f t="shared" si="117"/>
        <v>187</v>
      </c>
      <c r="Q333" t="str">
        <f t="shared" si="118"/>
        <v>Main St</v>
      </c>
      <c r="R333" t="s">
        <v>3066</v>
      </c>
      <c r="S333" t="str">
        <f t="shared" si="119"/>
        <v>Online</v>
      </c>
      <c r="T333" t="s">
        <v>3073</v>
      </c>
      <c r="U333" t="str">
        <f t="shared" si="120"/>
        <v>Delivered</v>
      </c>
      <c r="V333" t="s">
        <v>3406</v>
      </c>
      <c r="W333" t="str">
        <f t="shared" si="121"/>
        <v>25703134</v>
      </c>
      <c r="X333">
        <v>7</v>
      </c>
      <c r="Y333" t="s">
        <v>4275</v>
      </c>
      <c r="Z333" t="str">
        <f t="shared" si="122"/>
        <v>SAVE10</v>
      </c>
      <c r="AA333" t="str">
        <f t="shared" si="123"/>
        <v>YES</v>
      </c>
      <c r="AB333" t="s">
        <v>4281</v>
      </c>
      <c r="AC333" t="str">
        <f t="shared" si="124"/>
        <v>Facebook</v>
      </c>
      <c r="AD333">
        <v>1266.3900000000001</v>
      </c>
      <c r="AE333" s="7">
        <v>1266.3900000000001</v>
      </c>
      <c r="AF333" s="7">
        <f t="shared" si="125"/>
        <v>1266.3899999999999</v>
      </c>
      <c r="AG333" t="str">
        <f>_xlfn.XLOOKUP(H333, 'Customer Data'!A333,'Customer Data'!B333)</f>
        <v>Customer_333</v>
      </c>
      <c r="AH333" t="str">
        <f>_xlfn.XLOOKUP(H333,'Customer Data'!A333,'Customer Data'!C333)</f>
        <v>Male</v>
      </c>
      <c r="AI333">
        <f>_xlfn.XLOOKUP(H333,'Customer Data'!A333,'Customer Data'!D333)</f>
        <v>57</v>
      </c>
      <c r="AJ333" t="str">
        <f>_xlfn.XLOOKUP(H333,'Customer Data'!A333,'Customer Data'!E333)</f>
        <v>Lagos</v>
      </c>
      <c r="AK333" t="str">
        <f>VLOOKUP(K333,'Product Category'!A:B,2,FALSE)</f>
        <v>Electronics</v>
      </c>
      <c r="AL333">
        <f>VLOOKUP(Z333,Coupons!A:B,2,FALSE)</f>
        <v>0.1</v>
      </c>
      <c r="AM333" s="7">
        <f t="shared" si="126"/>
        <v>126.63900000000001</v>
      </c>
      <c r="AN333" s="7">
        <f t="shared" si="127"/>
        <v>295.49099999999999</v>
      </c>
      <c r="AO333" s="7">
        <f t="shared" si="128"/>
        <v>886.47299999999996</v>
      </c>
      <c r="AP333" s="7">
        <f t="shared" si="129"/>
        <v>1139.7509999999997</v>
      </c>
      <c r="AQ333" s="7">
        <f t="shared" si="130"/>
        <v>253.27799999999979</v>
      </c>
      <c r="AR333" s="12">
        <f t="shared" si="131"/>
        <v>1.2857142857142856</v>
      </c>
    </row>
    <row r="334" spans="1:44" x14ac:dyDescent="0.35">
      <c r="A334" t="s">
        <v>346</v>
      </c>
      <c r="B334">
        <f t="shared" si="110"/>
        <v>200332</v>
      </c>
      <c r="C334" s="2">
        <v>45476</v>
      </c>
      <c r="D334" s="4">
        <v>45476</v>
      </c>
      <c r="E334">
        <f t="shared" si="111"/>
        <v>2024</v>
      </c>
      <c r="F334" s="4" t="str">
        <f t="shared" si="112"/>
        <v>July</v>
      </c>
      <c r="G334" s="4" t="str">
        <f t="shared" si="113"/>
        <v>Wednesday</v>
      </c>
      <c r="H334" t="s">
        <v>1546</v>
      </c>
      <c r="I334">
        <f t="shared" si="114"/>
        <v>26163</v>
      </c>
      <c r="J334" t="s">
        <v>2409</v>
      </c>
      <c r="K334" t="str">
        <f t="shared" si="116"/>
        <v>Desk</v>
      </c>
      <c r="L334">
        <v>5</v>
      </c>
      <c r="M334">
        <v>125.02</v>
      </c>
      <c r="N334" s="7">
        <f t="shared" si="115"/>
        <v>125.02</v>
      </c>
      <c r="O334" t="s">
        <v>2686</v>
      </c>
      <c r="P334" t="str">
        <f t="shared" si="117"/>
        <v>607</v>
      </c>
      <c r="Q334" t="str">
        <f t="shared" si="118"/>
        <v>Main St</v>
      </c>
      <c r="R334" t="s">
        <v>3065</v>
      </c>
      <c r="S334" t="str">
        <f t="shared" si="119"/>
        <v>Debit Card</v>
      </c>
      <c r="T334" t="s">
        <v>3074</v>
      </c>
      <c r="U334" t="str">
        <f t="shared" si="120"/>
        <v>Pending</v>
      </c>
      <c r="V334" t="s">
        <v>3407</v>
      </c>
      <c r="W334" t="str">
        <f t="shared" si="121"/>
        <v>67499316</v>
      </c>
      <c r="X334">
        <v>9</v>
      </c>
      <c r="Y334" t="s">
        <v>4275</v>
      </c>
      <c r="Z334" t="str">
        <f t="shared" si="122"/>
        <v>SAVE10</v>
      </c>
      <c r="AA334" t="str">
        <f t="shared" si="123"/>
        <v>YES</v>
      </c>
      <c r="AB334" t="s">
        <v>4282</v>
      </c>
      <c r="AC334" t="str">
        <f t="shared" si="124"/>
        <v>Google</v>
      </c>
      <c r="AD334">
        <v>625.1</v>
      </c>
      <c r="AE334" s="7">
        <v>625.1</v>
      </c>
      <c r="AF334" s="7">
        <f t="shared" si="125"/>
        <v>625.1</v>
      </c>
      <c r="AG334" t="str">
        <f>_xlfn.XLOOKUP(H334, 'Customer Data'!A334,'Customer Data'!B334)</f>
        <v>Customer_334</v>
      </c>
      <c r="AH334" t="str">
        <f>_xlfn.XLOOKUP(H334,'Customer Data'!A334,'Customer Data'!C334)</f>
        <v>Female</v>
      </c>
      <c r="AI334">
        <f>_xlfn.XLOOKUP(H334,'Customer Data'!A334,'Customer Data'!D334)</f>
        <v>36</v>
      </c>
      <c r="AJ334" t="str">
        <f>_xlfn.XLOOKUP(H334,'Customer Data'!A334,'Customer Data'!E334)</f>
        <v>Owerri</v>
      </c>
      <c r="AK334" t="str">
        <f>VLOOKUP(K334,'Product Category'!A:B,2,FALSE)</f>
        <v>Furniture</v>
      </c>
      <c r="AL334">
        <f>VLOOKUP(Z334,Coupons!A:B,2,FALSE)</f>
        <v>0.1</v>
      </c>
      <c r="AM334" s="7">
        <f t="shared" si="126"/>
        <v>62.510000000000005</v>
      </c>
      <c r="AN334" s="7">
        <f t="shared" si="127"/>
        <v>87.513999999999996</v>
      </c>
      <c r="AO334" s="7">
        <f t="shared" si="128"/>
        <v>437.57</v>
      </c>
      <c r="AP334" s="7">
        <f t="shared" si="129"/>
        <v>562.59</v>
      </c>
      <c r="AQ334" s="7">
        <f t="shared" si="130"/>
        <v>125.02000000000004</v>
      </c>
      <c r="AR334" s="12">
        <f t="shared" si="131"/>
        <v>1.2857142857142858</v>
      </c>
    </row>
    <row r="335" spans="1:44" x14ac:dyDescent="0.35">
      <c r="A335" t="s">
        <v>347</v>
      </c>
      <c r="B335">
        <f t="shared" si="110"/>
        <v>200333</v>
      </c>
      <c r="C335" s="2">
        <v>45398</v>
      </c>
      <c r="D335" s="4">
        <v>45398</v>
      </c>
      <c r="E335">
        <f t="shared" si="111"/>
        <v>2024</v>
      </c>
      <c r="F335" s="4" t="str">
        <f t="shared" si="112"/>
        <v>April</v>
      </c>
      <c r="G335" s="4" t="str">
        <f t="shared" si="113"/>
        <v>Tuesday</v>
      </c>
      <c r="H335" t="s">
        <v>1547</v>
      </c>
      <c r="I335">
        <f t="shared" si="114"/>
        <v>87124</v>
      </c>
      <c r="J335" t="s">
        <v>2404</v>
      </c>
      <c r="K335" t="str">
        <f t="shared" si="116"/>
        <v>Phone</v>
      </c>
      <c r="L335">
        <v>1</v>
      </c>
      <c r="M335">
        <v>198.51</v>
      </c>
      <c r="N335" s="7">
        <f t="shared" si="115"/>
        <v>198.51</v>
      </c>
      <c r="O335" t="s">
        <v>2687</v>
      </c>
      <c r="P335" t="str">
        <f t="shared" si="117"/>
        <v>818</v>
      </c>
      <c r="Q335" t="str">
        <f t="shared" si="118"/>
        <v>Main St</v>
      </c>
      <c r="R335" t="s">
        <v>3067</v>
      </c>
      <c r="S335" t="str">
        <f t="shared" si="119"/>
        <v>Credit Card</v>
      </c>
      <c r="T335" t="s">
        <v>3072</v>
      </c>
      <c r="U335" t="str">
        <f t="shared" si="120"/>
        <v>Returned</v>
      </c>
      <c r="V335" t="s">
        <v>3408</v>
      </c>
      <c r="W335" t="str">
        <f t="shared" si="121"/>
        <v>52086740</v>
      </c>
      <c r="X335">
        <v>5</v>
      </c>
      <c r="Y335" t="s">
        <v>4277</v>
      </c>
      <c r="Z335" t="str">
        <f t="shared" si="122"/>
        <v>WINTER15</v>
      </c>
      <c r="AA335" t="str">
        <f t="shared" si="123"/>
        <v>YES</v>
      </c>
      <c r="AB335" t="s">
        <v>4278</v>
      </c>
      <c r="AC335" t="str">
        <f t="shared" si="124"/>
        <v>Instagram</v>
      </c>
      <c r="AD335">
        <v>198.51</v>
      </c>
      <c r="AE335" s="7">
        <v>198.51</v>
      </c>
      <c r="AF335" s="7">
        <f t="shared" si="125"/>
        <v>198.51</v>
      </c>
      <c r="AG335" t="str">
        <f>_xlfn.XLOOKUP(H335, 'Customer Data'!A335,'Customer Data'!B335)</f>
        <v>Customer_335</v>
      </c>
      <c r="AH335" t="str">
        <f>_xlfn.XLOOKUP(H335,'Customer Data'!A335,'Customer Data'!C335)</f>
        <v>Male</v>
      </c>
      <c r="AI335">
        <f>_xlfn.XLOOKUP(H335,'Customer Data'!A335,'Customer Data'!D335)</f>
        <v>22</v>
      </c>
      <c r="AJ335" t="str">
        <f>_xlfn.XLOOKUP(H335,'Customer Data'!A335,'Customer Data'!E335)</f>
        <v>Abuja</v>
      </c>
      <c r="AK335" t="str">
        <f>VLOOKUP(K335,'Product Category'!A:B,2,FALSE)</f>
        <v>Electronics</v>
      </c>
      <c r="AL335">
        <f>VLOOKUP(Z335,Coupons!A:B,2,FALSE)</f>
        <v>0.15</v>
      </c>
      <c r="AM335" s="7">
        <f t="shared" si="126"/>
        <v>29.776499999999999</v>
      </c>
      <c r="AN335" s="7">
        <f t="shared" si="127"/>
        <v>138.95699999999999</v>
      </c>
      <c r="AO335" s="7">
        <f t="shared" si="128"/>
        <v>138.95699999999999</v>
      </c>
      <c r="AP335" s="7">
        <f t="shared" si="129"/>
        <v>168.73349999999999</v>
      </c>
      <c r="AQ335" s="7">
        <f t="shared" si="130"/>
        <v>29.776499999999999</v>
      </c>
      <c r="AR335" s="12">
        <f t="shared" si="131"/>
        <v>1.2142857142857142</v>
      </c>
    </row>
    <row r="336" spans="1:44" x14ac:dyDescent="0.35">
      <c r="A336" t="s">
        <v>348</v>
      </c>
      <c r="B336">
        <f t="shared" si="110"/>
        <v>200334</v>
      </c>
      <c r="C336" s="2">
        <v>45377</v>
      </c>
      <c r="D336" s="4">
        <v>45377</v>
      </c>
      <c r="E336">
        <f t="shared" si="111"/>
        <v>2024</v>
      </c>
      <c r="F336" s="4" t="str">
        <f t="shared" si="112"/>
        <v>March</v>
      </c>
      <c r="G336" s="4" t="str">
        <f t="shared" si="113"/>
        <v>Tuesday</v>
      </c>
      <c r="H336" t="s">
        <v>1548</v>
      </c>
      <c r="I336">
        <f t="shared" si="114"/>
        <v>90348</v>
      </c>
      <c r="J336" t="s">
        <v>2406</v>
      </c>
      <c r="K336" t="str">
        <f t="shared" si="116"/>
        <v>Chair</v>
      </c>
      <c r="L336">
        <v>4</v>
      </c>
      <c r="M336">
        <v>224.75</v>
      </c>
      <c r="N336" s="7">
        <f t="shared" si="115"/>
        <v>224.75</v>
      </c>
      <c r="O336" t="s">
        <v>2688</v>
      </c>
      <c r="P336" t="str">
        <f t="shared" si="117"/>
        <v>728</v>
      </c>
      <c r="Q336" t="str">
        <f t="shared" si="118"/>
        <v>Main St</v>
      </c>
      <c r="R336" t="s">
        <v>3066</v>
      </c>
      <c r="S336" t="str">
        <f t="shared" si="119"/>
        <v>Online</v>
      </c>
      <c r="T336" t="s">
        <v>3073</v>
      </c>
      <c r="U336" t="str">
        <f t="shared" si="120"/>
        <v>Delivered</v>
      </c>
      <c r="V336" t="s">
        <v>3409</v>
      </c>
      <c r="W336" t="str">
        <f t="shared" si="121"/>
        <v>20635777</v>
      </c>
      <c r="X336">
        <v>7</v>
      </c>
      <c r="Y336" t="s">
        <v>4277</v>
      </c>
      <c r="Z336" t="str">
        <f t="shared" si="122"/>
        <v>WINTER15</v>
      </c>
      <c r="AA336" t="str">
        <f t="shared" si="123"/>
        <v>YES</v>
      </c>
      <c r="AB336" t="s">
        <v>4281</v>
      </c>
      <c r="AC336" t="str">
        <f t="shared" si="124"/>
        <v>Facebook</v>
      </c>
      <c r="AD336">
        <v>899</v>
      </c>
      <c r="AE336" s="7">
        <v>899</v>
      </c>
      <c r="AF336" s="7">
        <f t="shared" si="125"/>
        <v>899</v>
      </c>
      <c r="AG336" t="str">
        <f>_xlfn.XLOOKUP(H336, 'Customer Data'!A336,'Customer Data'!B336)</f>
        <v>Customer_336</v>
      </c>
      <c r="AH336" t="str">
        <f>_xlfn.XLOOKUP(H336,'Customer Data'!A336,'Customer Data'!C336)</f>
        <v>Female</v>
      </c>
      <c r="AI336">
        <f>_xlfn.XLOOKUP(H336,'Customer Data'!A336,'Customer Data'!D336)</f>
        <v>59</v>
      </c>
      <c r="AJ336" t="str">
        <f>_xlfn.XLOOKUP(H336,'Customer Data'!A336,'Customer Data'!E336)</f>
        <v>Enugu</v>
      </c>
      <c r="AK336" t="str">
        <f>VLOOKUP(K336,'Product Category'!A:B,2,FALSE)</f>
        <v>Furniture</v>
      </c>
      <c r="AL336">
        <f>VLOOKUP(Z336,Coupons!A:B,2,FALSE)</f>
        <v>0.15</v>
      </c>
      <c r="AM336" s="7">
        <f t="shared" si="126"/>
        <v>134.85</v>
      </c>
      <c r="AN336" s="7">
        <f t="shared" si="127"/>
        <v>157.32499999999999</v>
      </c>
      <c r="AO336" s="7">
        <f t="shared" si="128"/>
        <v>629.29999999999995</v>
      </c>
      <c r="AP336" s="7">
        <f t="shared" si="129"/>
        <v>764.15</v>
      </c>
      <c r="AQ336" s="7">
        <f t="shared" si="130"/>
        <v>134.85000000000002</v>
      </c>
      <c r="AR336" s="12">
        <f t="shared" si="131"/>
        <v>1.2142857142857144</v>
      </c>
    </row>
    <row r="337" spans="1:44" x14ac:dyDescent="0.35">
      <c r="A337" t="s">
        <v>349</v>
      </c>
      <c r="B337">
        <f t="shared" si="110"/>
        <v>200335</v>
      </c>
      <c r="C337" s="2">
        <v>45719</v>
      </c>
      <c r="D337" s="4">
        <v>45719</v>
      </c>
      <c r="E337">
        <f t="shared" si="111"/>
        <v>2025</v>
      </c>
      <c r="F337" s="4" t="str">
        <f t="shared" si="112"/>
        <v>March</v>
      </c>
      <c r="G337" s="4" t="str">
        <f t="shared" si="113"/>
        <v>Monday</v>
      </c>
      <c r="H337" t="s">
        <v>1549</v>
      </c>
      <c r="I337">
        <f t="shared" si="114"/>
        <v>58721</v>
      </c>
      <c r="J337" t="s">
        <v>2405</v>
      </c>
      <c r="K337" t="str">
        <f t="shared" si="116"/>
        <v>Tablet</v>
      </c>
      <c r="L337">
        <v>3</v>
      </c>
      <c r="M337">
        <v>205.86</v>
      </c>
      <c r="N337" s="7">
        <f t="shared" si="115"/>
        <v>205.86</v>
      </c>
      <c r="O337" t="s">
        <v>2674</v>
      </c>
      <c r="P337" t="str">
        <f t="shared" si="117"/>
        <v>978</v>
      </c>
      <c r="Q337" t="str">
        <f t="shared" si="118"/>
        <v>Main St</v>
      </c>
      <c r="R337" t="s">
        <v>3068</v>
      </c>
      <c r="S337" t="str">
        <f t="shared" si="119"/>
        <v>Gift Card</v>
      </c>
      <c r="T337" t="s">
        <v>3070</v>
      </c>
      <c r="U337" t="str">
        <f t="shared" si="120"/>
        <v>Shipped</v>
      </c>
      <c r="V337" t="s">
        <v>3410</v>
      </c>
      <c r="W337" t="str">
        <f t="shared" si="121"/>
        <v>34801199</v>
      </c>
      <c r="X337">
        <v>4</v>
      </c>
      <c r="Z337" t="str">
        <f t="shared" si="122"/>
        <v>NO COUPON</v>
      </c>
      <c r="AA337" t="str">
        <f t="shared" si="123"/>
        <v>NO</v>
      </c>
      <c r="AB337" t="s">
        <v>4280</v>
      </c>
      <c r="AC337" t="str">
        <f t="shared" si="124"/>
        <v>Email</v>
      </c>
      <c r="AD337">
        <v>617.58000000000004</v>
      </c>
      <c r="AE337" s="7">
        <v>617.58000000000004</v>
      </c>
      <c r="AF337" s="7">
        <f t="shared" si="125"/>
        <v>617.58000000000004</v>
      </c>
      <c r="AG337" t="str">
        <f>_xlfn.XLOOKUP(H337, 'Customer Data'!A337,'Customer Data'!B337)</f>
        <v>Customer_337</v>
      </c>
      <c r="AH337" t="str">
        <f>_xlfn.XLOOKUP(H337,'Customer Data'!A337,'Customer Data'!C337)</f>
        <v>Male</v>
      </c>
      <c r="AI337">
        <f>_xlfn.XLOOKUP(H337,'Customer Data'!A337,'Customer Data'!D337)</f>
        <v>50</v>
      </c>
      <c r="AJ337" t="str">
        <f>_xlfn.XLOOKUP(H337,'Customer Data'!A337,'Customer Data'!E337)</f>
        <v>Lagos</v>
      </c>
      <c r="AK337" t="str">
        <f>VLOOKUP(K337,'Product Category'!A:B,2,FALSE)</f>
        <v>Electronics</v>
      </c>
      <c r="AL337">
        <f>VLOOKUP(Z337,Coupons!A:B,2,FALSE)</f>
        <v>0</v>
      </c>
      <c r="AM337" s="7">
        <f t="shared" si="126"/>
        <v>0</v>
      </c>
      <c r="AN337" s="7">
        <f t="shared" si="127"/>
        <v>144.102</v>
      </c>
      <c r="AO337" s="7">
        <f t="shared" si="128"/>
        <v>432.30600000000004</v>
      </c>
      <c r="AP337" s="7">
        <f t="shared" si="129"/>
        <v>617.58000000000004</v>
      </c>
      <c r="AQ337" s="7">
        <f t="shared" si="130"/>
        <v>185.274</v>
      </c>
      <c r="AR337" s="12">
        <f t="shared" si="131"/>
        <v>1.4285714285714286</v>
      </c>
    </row>
    <row r="338" spans="1:44" x14ac:dyDescent="0.35">
      <c r="A338" t="s">
        <v>350</v>
      </c>
      <c r="B338">
        <f t="shared" si="110"/>
        <v>200336</v>
      </c>
      <c r="C338" s="2">
        <v>45289</v>
      </c>
      <c r="D338" s="4">
        <v>45289</v>
      </c>
      <c r="E338">
        <f t="shared" si="111"/>
        <v>2023</v>
      </c>
      <c r="F338" s="4" t="str">
        <f t="shared" si="112"/>
        <v>December</v>
      </c>
      <c r="G338" s="4" t="str">
        <f t="shared" si="113"/>
        <v>Friday</v>
      </c>
      <c r="H338" t="s">
        <v>1550</v>
      </c>
      <c r="I338">
        <f t="shared" si="114"/>
        <v>88174</v>
      </c>
      <c r="J338" t="s">
        <v>2408</v>
      </c>
      <c r="K338" t="str">
        <f t="shared" si="116"/>
        <v>Laptop</v>
      </c>
      <c r="L338">
        <v>1</v>
      </c>
      <c r="M338">
        <v>18.2</v>
      </c>
      <c r="N338" s="7">
        <f t="shared" si="115"/>
        <v>18.2</v>
      </c>
      <c r="O338" t="s">
        <v>2689</v>
      </c>
      <c r="P338" t="str">
        <f t="shared" si="117"/>
        <v>441</v>
      </c>
      <c r="Q338" t="str">
        <f t="shared" si="118"/>
        <v>Main St</v>
      </c>
      <c r="R338" t="s">
        <v>3065</v>
      </c>
      <c r="S338" t="str">
        <f t="shared" si="119"/>
        <v>Debit Card</v>
      </c>
      <c r="T338" t="s">
        <v>3074</v>
      </c>
      <c r="U338" t="str">
        <f t="shared" si="120"/>
        <v>Pending</v>
      </c>
      <c r="V338" t="s">
        <v>3411</v>
      </c>
      <c r="W338" t="str">
        <f t="shared" si="121"/>
        <v>10143345</v>
      </c>
      <c r="X338">
        <v>4</v>
      </c>
      <c r="Y338" t="s">
        <v>4275</v>
      </c>
      <c r="Z338" t="str">
        <f t="shared" si="122"/>
        <v>SAVE10</v>
      </c>
      <c r="AA338" t="str">
        <f t="shared" si="123"/>
        <v>YES</v>
      </c>
      <c r="AB338" t="s">
        <v>4278</v>
      </c>
      <c r="AC338" t="str">
        <f t="shared" si="124"/>
        <v>Instagram</v>
      </c>
      <c r="AD338">
        <v>18.2</v>
      </c>
      <c r="AE338" s="7">
        <v>18.2</v>
      </c>
      <c r="AF338" s="7">
        <f t="shared" si="125"/>
        <v>18.2</v>
      </c>
      <c r="AG338" t="str">
        <f>_xlfn.XLOOKUP(H338, 'Customer Data'!A338,'Customer Data'!B338)</f>
        <v>Customer_338</v>
      </c>
      <c r="AH338" t="str">
        <f>_xlfn.XLOOKUP(H338,'Customer Data'!A338,'Customer Data'!C338)</f>
        <v>Male</v>
      </c>
      <c r="AI338">
        <f>_xlfn.XLOOKUP(H338,'Customer Data'!A338,'Customer Data'!D338)</f>
        <v>38</v>
      </c>
      <c r="AJ338" t="str">
        <f>_xlfn.XLOOKUP(H338,'Customer Data'!A338,'Customer Data'!E338)</f>
        <v>Abuja</v>
      </c>
      <c r="AK338" t="str">
        <f>VLOOKUP(K338,'Product Category'!A:B,2,FALSE)</f>
        <v>Electronics</v>
      </c>
      <c r="AL338">
        <f>VLOOKUP(Z338,Coupons!A:B,2,FALSE)</f>
        <v>0.1</v>
      </c>
      <c r="AM338" s="7">
        <f t="shared" si="126"/>
        <v>1.82</v>
      </c>
      <c r="AN338" s="7">
        <f t="shared" si="127"/>
        <v>12.739999999999998</v>
      </c>
      <c r="AO338" s="7">
        <f t="shared" si="128"/>
        <v>12.739999999999998</v>
      </c>
      <c r="AP338" s="7">
        <f t="shared" si="129"/>
        <v>16.38</v>
      </c>
      <c r="AQ338" s="7">
        <f t="shared" si="130"/>
        <v>3.6400000000000006</v>
      </c>
      <c r="AR338" s="12">
        <f t="shared" si="131"/>
        <v>1.2857142857142858</v>
      </c>
    </row>
    <row r="339" spans="1:44" x14ac:dyDescent="0.35">
      <c r="A339" t="s">
        <v>351</v>
      </c>
      <c r="B339">
        <f t="shared" si="110"/>
        <v>200337</v>
      </c>
      <c r="C339" s="2">
        <v>45075</v>
      </c>
      <c r="D339" s="4">
        <v>45075</v>
      </c>
      <c r="E339">
        <f t="shared" si="111"/>
        <v>2023</v>
      </c>
      <c r="F339" s="4" t="str">
        <f t="shared" si="112"/>
        <v>May</v>
      </c>
      <c r="G339" s="4" t="str">
        <f t="shared" si="113"/>
        <v>Monday</v>
      </c>
      <c r="H339" t="s">
        <v>1551</v>
      </c>
      <c r="I339">
        <f t="shared" si="114"/>
        <v>77763</v>
      </c>
      <c r="J339" t="s">
        <v>2405</v>
      </c>
      <c r="K339" t="str">
        <f t="shared" si="116"/>
        <v>Tablet</v>
      </c>
      <c r="L339">
        <v>3</v>
      </c>
      <c r="M339">
        <v>502.77</v>
      </c>
      <c r="N339" s="7">
        <f t="shared" si="115"/>
        <v>502.77</v>
      </c>
      <c r="O339" t="s">
        <v>2690</v>
      </c>
      <c r="P339" t="str">
        <f t="shared" si="117"/>
        <v>599</v>
      </c>
      <c r="Q339" t="str">
        <f t="shared" si="118"/>
        <v>Main St</v>
      </c>
      <c r="R339" t="s">
        <v>3065</v>
      </c>
      <c r="S339" t="str">
        <f t="shared" si="119"/>
        <v>Debit Card</v>
      </c>
      <c r="T339" t="s">
        <v>3072</v>
      </c>
      <c r="U339" t="str">
        <f t="shared" si="120"/>
        <v>Returned</v>
      </c>
      <c r="V339" t="s">
        <v>3412</v>
      </c>
      <c r="W339" t="str">
        <f t="shared" si="121"/>
        <v>66980447</v>
      </c>
      <c r="X339">
        <v>8</v>
      </c>
      <c r="Y339" t="s">
        <v>4277</v>
      </c>
      <c r="Z339" t="str">
        <f t="shared" si="122"/>
        <v>WINTER15</v>
      </c>
      <c r="AA339" t="str">
        <f t="shared" si="123"/>
        <v>YES</v>
      </c>
      <c r="AB339" t="s">
        <v>4280</v>
      </c>
      <c r="AC339" t="str">
        <f t="shared" si="124"/>
        <v>Email</v>
      </c>
      <c r="AD339">
        <v>1508.31</v>
      </c>
      <c r="AE339" s="7">
        <v>1508.31</v>
      </c>
      <c r="AF339" s="7">
        <f t="shared" si="125"/>
        <v>1508.31</v>
      </c>
      <c r="AG339" t="str">
        <f>_xlfn.XLOOKUP(H339, 'Customer Data'!A339,'Customer Data'!B339)</f>
        <v>Customer_339</v>
      </c>
      <c r="AH339" t="str">
        <f>_xlfn.XLOOKUP(H339,'Customer Data'!A339,'Customer Data'!C339)</f>
        <v>Male</v>
      </c>
      <c r="AI339">
        <f>_xlfn.XLOOKUP(H339,'Customer Data'!A339,'Customer Data'!D339)</f>
        <v>28</v>
      </c>
      <c r="AJ339" t="str">
        <f>_xlfn.XLOOKUP(H339,'Customer Data'!A339,'Customer Data'!E339)</f>
        <v>Abuja</v>
      </c>
      <c r="AK339" t="str">
        <f>VLOOKUP(K339,'Product Category'!A:B,2,FALSE)</f>
        <v>Electronics</v>
      </c>
      <c r="AL339">
        <f>VLOOKUP(Z339,Coupons!A:B,2,FALSE)</f>
        <v>0.15</v>
      </c>
      <c r="AM339" s="7">
        <f t="shared" si="126"/>
        <v>226.2465</v>
      </c>
      <c r="AN339" s="7">
        <f t="shared" si="127"/>
        <v>351.93899999999996</v>
      </c>
      <c r="AO339" s="7">
        <f t="shared" si="128"/>
        <v>1055.817</v>
      </c>
      <c r="AP339" s="7">
        <f t="shared" si="129"/>
        <v>1282.0635</v>
      </c>
      <c r="AQ339" s="7">
        <f t="shared" si="130"/>
        <v>226.24649999999997</v>
      </c>
      <c r="AR339" s="12">
        <f t="shared" si="131"/>
        <v>1.2142857142857142</v>
      </c>
    </row>
    <row r="340" spans="1:44" x14ac:dyDescent="0.35">
      <c r="A340" t="s">
        <v>352</v>
      </c>
      <c r="B340">
        <f t="shared" si="110"/>
        <v>200338</v>
      </c>
      <c r="C340" s="2">
        <v>45238</v>
      </c>
      <c r="D340" s="4">
        <v>45238</v>
      </c>
      <c r="E340">
        <f t="shared" si="111"/>
        <v>2023</v>
      </c>
      <c r="F340" s="4" t="str">
        <f t="shared" si="112"/>
        <v>November</v>
      </c>
      <c r="G340" s="4" t="str">
        <f t="shared" si="113"/>
        <v>Wednesday</v>
      </c>
      <c r="H340" t="s">
        <v>1552</v>
      </c>
      <c r="I340">
        <f t="shared" si="114"/>
        <v>53627</v>
      </c>
      <c r="J340" t="s">
        <v>2404</v>
      </c>
      <c r="K340" t="str">
        <f t="shared" si="116"/>
        <v>Phone</v>
      </c>
      <c r="L340">
        <v>5</v>
      </c>
      <c r="M340">
        <v>305.49</v>
      </c>
      <c r="N340" s="7">
        <f t="shared" si="115"/>
        <v>305.49</v>
      </c>
      <c r="O340" t="s">
        <v>2691</v>
      </c>
      <c r="P340" t="str">
        <f t="shared" si="117"/>
        <v>704</v>
      </c>
      <c r="Q340" t="str">
        <f t="shared" si="118"/>
        <v>Main St</v>
      </c>
      <c r="R340" t="s">
        <v>3065</v>
      </c>
      <c r="S340" t="str">
        <f t="shared" si="119"/>
        <v>Debit Card</v>
      </c>
      <c r="T340" t="s">
        <v>3070</v>
      </c>
      <c r="U340" t="str">
        <f t="shared" si="120"/>
        <v>Shipped</v>
      </c>
      <c r="V340" t="s">
        <v>3413</v>
      </c>
      <c r="W340" t="str">
        <f t="shared" si="121"/>
        <v>64112352</v>
      </c>
      <c r="X340">
        <v>10</v>
      </c>
      <c r="Z340" t="str">
        <f t="shared" si="122"/>
        <v>NO COUPON</v>
      </c>
      <c r="AA340" t="str">
        <f t="shared" si="123"/>
        <v>NO</v>
      </c>
      <c r="AB340" t="s">
        <v>4279</v>
      </c>
      <c r="AC340" t="str">
        <f t="shared" si="124"/>
        <v>Referral</v>
      </c>
      <c r="AD340">
        <v>1527.45</v>
      </c>
      <c r="AE340" s="7">
        <v>1527.45</v>
      </c>
      <c r="AF340" s="7">
        <f t="shared" si="125"/>
        <v>1527.45</v>
      </c>
      <c r="AG340" t="str">
        <f>_xlfn.XLOOKUP(H340, 'Customer Data'!A340,'Customer Data'!B340)</f>
        <v>Customer_340</v>
      </c>
      <c r="AH340" t="str">
        <f>_xlfn.XLOOKUP(H340,'Customer Data'!A340,'Customer Data'!C340)</f>
        <v>Male</v>
      </c>
      <c r="AI340">
        <f>_xlfn.XLOOKUP(H340,'Customer Data'!A340,'Customer Data'!D340)</f>
        <v>20</v>
      </c>
      <c r="AJ340" t="str">
        <f>_xlfn.XLOOKUP(H340,'Customer Data'!A340,'Customer Data'!E340)</f>
        <v>Enugu</v>
      </c>
      <c r="AK340" t="str">
        <f>VLOOKUP(K340,'Product Category'!A:B,2,FALSE)</f>
        <v>Electronics</v>
      </c>
      <c r="AL340">
        <f>VLOOKUP(Z340,Coupons!A:B,2,FALSE)</f>
        <v>0</v>
      </c>
      <c r="AM340" s="7">
        <f t="shared" si="126"/>
        <v>0</v>
      </c>
      <c r="AN340" s="7">
        <f t="shared" si="127"/>
        <v>213.84299999999999</v>
      </c>
      <c r="AO340" s="7">
        <f t="shared" si="128"/>
        <v>1069.2149999999999</v>
      </c>
      <c r="AP340" s="7">
        <f t="shared" si="129"/>
        <v>1527.45</v>
      </c>
      <c r="AQ340" s="7">
        <f t="shared" si="130"/>
        <v>458.23500000000013</v>
      </c>
      <c r="AR340" s="12">
        <f t="shared" si="131"/>
        <v>1.4285714285714288</v>
      </c>
    </row>
    <row r="341" spans="1:44" x14ac:dyDescent="0.35">
      <c r="A341" t="s">
        <v>353</v>
      </c>
      <c r="B341">
        <f t="shared" si="110"/>
        <v>200339</v>
      </c>
      <c r="C341" s="2">
        <v>45392</v>
      </c>
      <c r="D341" s="4">
        <v>45392</v>
      </c>
      <c r="E341">
        <f t="shared" si="111"/>
        <v>2024</v>
      </c>
      <c r="F341" s="4" t="str">
        <f t="shared" si="112"/>
        <v>April</v>
      </c>
      <c r="G341" s="4" t="str">
        <f t="shared" si="113"/>
        <v>Wednesday</v>
      </c>
      <c r="H341" t="s">
        <v>1553</v>
      </c>
      <c r="I341">
        <f t="shared" si="114"/>
        <v>84563</v>
      </c>
      <c r="J341" t="s">
        <v>2407</v>
      </c>
      <c r="K341" t="str">
        <f t="shared" si="116"/>
        <v>Printer</v>
      </c>
      <c r="L341">
        <v>2</v>
      </c>
      <c r="M341">
        <v>236.33</v>
      </c>
      <c r="N341" s="7">
        <f t="shared" si="115"/>
        <v>236.33</v>
      </c>
      <c r="O341" t="s">
        <v>2692</v>
      </c>
      <c r="P341" t="str">
        <f t="shared" si="117"/>
        <v>398</v>
      </c>
      <c r="Q341" t="str">
        <f t="shared" si="118"/>
        <v>Main St</v>
      </c>
      <c r="R341" t="s">
        <v>3066</v>
      </c>
      <c r="S341" t="str">
        <f t="shared" si="119"/>
        <v>Online</v>
      </c>
      <c r="T341" t="s">
        <v>3074</v>
      </c>
      <c r="U341" t="str">
        <f t="shared" si="120"/>
        <v>Pending</v>
      </c>
      <c r="V341" t="s">
        <v>3414</v>
      </c>
      <c r="W341" t="str">
        <f t="shared" si="121"/>
        <v>62422797</v>
      </c>
      <c r="X341">
        <v>3</v>
      </c>
      <c r="Y341" t="s">
        <v>4275</v>
      </c>
      <c r="Z341" t="str">
        <f t="shared" si="122"/>
        <v>SAVE10</v>
      </c>
      <c r="AA341" t="str">
        <f t="shared" si="123"/>
        <v>YES</v>
      </c>
      <c r="AB341" t="s">
        <v>4278</v>
      </c>
      <c r="AC341" t="str">
        <f t="shared" si="124"/>
        <v>Instagram</v>
      </c>
      <c r="AD341">
        <v>472.66</v>
      </c>
      <c r="AE341" s="7">
        <v>472.66</v>
      </c>
      <c r="AF341" s="7">
        <f t="shared" si="125"/>
        <v>472.66</v>
      </c>
      <c r="AG341" t="str">
        <f>_xlfn.XLOOKUP(H341, 'Customer Data'!A341,'Customer Data'!B341)</f>
        <v>Customer_341</v>
      </c>
      <c r="AH341" t="str">
        <f>_xlfn.XLOOKUP(H341,'Customer Data'!A341,'Customer Data'!C341)</f>
        <v>Female</v>
      </c>
      <c r="AI341">
        <f>_xlfn.XLOOKUP(H341,'Customer Data'!A341,'Customer Data'!D341)</f>
        <v>21</v>
      </c>
      <c r="AJ341" t="str">
        <f>_xlfn.XLOOKUP(H341,'Customer Data'!A341,'Customer Data'!E341)</f>
        <v>Enugu</v>
      </c>
      <c r="AK341" t="str">
        <f>VLOOKUP(K341,'Product Category'!A:B,2,FALSE)</f>
        <v>Electronics</v>
      </c>
      <c r="AL341">
        <f>VLOOKUP(Z341,Coupons!A:B,2,FALSE)</f>
        <v>0.1</v>
      </c>
      <c r="AM341" s="7">
        <f t="shared" si="126"/>
        <v>47.266000000000005</v>
      </c>
      <c r="AN341" s="7">
        <f t="shared" si="127"/>
        <v>165.43100000000001</v>
      </c>
      <c r="AO341" s="7">
        <f t="shared" si="128"/>
        <v>330.86200000000002</v>
      </c>
      <c r="AP341" s="7">
        <f t="shared" si="129"/>
        <v>425.39400000000001</v>
      </c>
      <c r="AQ341" s="7">
        <f t="shared" si="130"/>
        <v>94.531999999999982</v>
      </c>
      <c r="AR341" s="12">
        <f t="shared" si="131"/>
        <v>1.2857142857142856</v>
      </c>
    </row>
    <row r="342" spans="1:44" x14ac:dyDescent="0.35">
      <c r="A342" t="s">
        <v>354</v>
      </c>
      <c r="B342">
        <f t="shared" si="110"/>
        <v>200340</v>
      </c>
      <c r="C342" s="2">
        <v>45039</v>
      </c>
      <c r="D342" s="4">
        <v>45039</v>
      </c>
      <c r="E342">
        <f t="shared" si="111"/>
        <v>2023</v>
      </c>
      <c r="F342" s="4" t="str">
        <f t="shared" si="112"/>
        <v>April</v>
      </c>
      <c r="G342" s="4" t="str">
        <f t="shared" si="113"/>
        <v>Sunday</v>
      </c>
      <c r="H342" t="s">
        <v>1554</v>
      </c>
      <c r="I342">
        <f t="shared" si="114"/>
        <v>76207</v>
      </c>
      <c r="J342" t="s">
        <v>2408</v>
      </c>
      <c r="K342" t="str">
        <f t="shared" si="116"/>
        <v>Laptop</v>
      </c>
      <c r="L342">
        <v>5</v>
      </c>
      <c r="M342">
        <v>521.25</v>
      </c>
      <c r="N342" s="7">
        <f t="shared" si="115"/>
        <v>521.25</v>
      </c>
      <c r="O342" t="s">
        <v>2693</v>
      </c>
      <c r="P342" t="str">
        <f t="shared" si="117"/>
        <v>826</v>
      </c>
      <c r="Q342" t="str">
        <f t="shared" si="118"/>
        <v>Main St</v>
      </c>
      <c r="R342" t="s">
        <v>3069</v>
      </c>
      <c r="S342" t="str">
        <f t="shared" si="119"/>
        <v>Cash</v>
      </c>
      <c r="T342" t="s">
        <v>3071</v>
      </c>
      <c r="U342" t="str">
        <f t="shared" si="120"/>
        <v>Cancelled</v>
      </c>
      <c r="V342" t="s">
        <v>3415</v>
      </c>
      <c r="W342" t="str">
        <f t="shared" si="121"/>
        <v>25569378</v>
      </c>
      <c r="X342">
        <v>8</v>
      </c>
      <c r="Z342" t="str">
        <f t="shared" si="122"/>
        <v>NO COUPON</v>
      </c>
      <c r="AA342" t="str">
        <f t="shared" si="123"/>
        <v>NO</v>
      </c>
      <c r="AB342" t="s">
        <v>4280</v>
      </c>
      <c r="AC342" t="str">
        <f t="shared" si="124"/>
        <v>Email</v>
      </c>
      <c r="AD342">
        <v>2606.25</v>
      </c>
      <c r="AE342" s="7">
        <v>2606.25</v>
      </c>
      <c r="AF342" s="7">
        <f t="shared" si="125"/>
        <v>2606.25</v>
      </c>
      <c r="AG342" t="str">
        <f>_xlfn.XLOOKUP(H342, 'Customer Data'!A342,'Customer Data'!B342)</f>
        <v>Customer_342</v>
      </c>
      <c r="AH342" t="str">
        <f>_xlfn.XLOOKUP(H342,'Customer Data'!A342,'Customer Data'!C342)</f>
        <v>Male</v>
      </c>
      <c r="AI342">
        <f>_xlfn.XLOOKUP(H342,'Customer Data'!A342,'Customer Data'!D342)</f>
        <v>28</v>
      </c>
      <c r="AJ342" t="str">
        <f>_xlfn.XLOOKUP(H342,'Customer Data'!A342,'Customer Data'!E342)</f>
        <v>Abuja</v>
      </c>
      <c r="AK342" t="str">
        <f>VLOOKUP(K342,'Product Category'!A:B,2,FALSE)</f>
        <v>Electronics</v>
      </c>
      <c r="AL342">
        <f>VLOOKUP(Z342,Coupons!A:B,2,FALSE)</f>
        <v>0</v>
      </c>
      <c r="AM342" s="7">
        <f t="shared" si="126"/>
        <v>0</v>
      </c>
      <c r="AN342" s="7">
        <f t="shared" si="127"/>
        <v>364.875</v>
      </c>
      <c r="AO342" s="7">
        <f t="shared" si="128"/>
        <v>1824.375</v>
      </c>
      <c r="AP342" s="7">
        <f t="shared" si="129"/>
        <v>2606.25</v>
      </c>
      <c r="AQ342" s="7">
        <f t="shared" si="130"/>
        <v>781.875</v>
      </c>
      <c r="AR342" s="12">
        <f t="shared" si="131"/>
        <v>1.4285714285714286</v>
      </c>
    </row>
    <row r="343" spans="1:44" x14ac:dyDescent="0.35">
      <c r="A343" t="s">
        <v>355</v>
      </c>
      <c r="B343">
        <f t="shared" si="110"/>
        <v>200341</v>
      </c>
      <c r="C343" s="2">
        <v>45558</v>
      </c>
      <c r="D343" s="4">
        <v>45558</v>
      </c>
      <c r="E343">
        <f t="shared" si="111"/>
        <v>2024</v>
      </c>
      <c r="F343" s="4" t="str">
        <f t="shared" si="112"/>
        <v>September</v>
      </c>
      <c r="G343" s="4" t="str">
        <f t="shared" si="113"/>
        <v>Monday</v>
      </c>
      <c r="H343" t="s">
        <v>1555</v>
      </c>
      <c r="I343">
        <f t="shared" si="114"/>
        <v>94671</v>
      </c>
      <c r="J343" t="s">
        <v>2405</v>
      </c>
      <c r="K343" t="str">
        <f t="shared" si="116"/>
        <v>Tablet</v>
      </c>
      <c r="L343">
        <v>1</v>
      </c>
      <c r="M343">
        <v>167.15</v>
      </c>
      <c r="N343" s="7">
        <f t="shared" si="115"/>
        <v>167.15</v>
      </c>
      <c r="O343" t="s">
        <v>2694</v>
      </c>
      <c r="P343" t="str">
        <f t="shared" si="117"/>
        <v>293</v>
      </c>
      <c r="Q343" t="str">
        <f t="shared" si="118"/>
        <v>Main St</v>
      </c>
      <c r="R343" t="s">
        <v>3068</v>
      </c>
      <c r="S343" t="str">
        <f t="shared" si="119"/>
        <v>Gift Card</v>
      </c>
      <c r="T343" t="s">
        <v>3070</v>
      </c>
      <c r="U343" t="str">
        <f t="shared" si="120"/>
        <v>Shipped</v>
      </c>
      <c r="V343" t="s">
        <v>3416</v>
      </c>
      <c r="W343" t="str">
        <f t="shared" si="121"/>
        <v>61357272</v>
      </c>
      <c r="X343">
        <v>5</v>
      </c>
      <c r="Y343" t="s">
        <v>4277</v>
      </c>
      <c r="Z343" t="str">
        <f t="shared" si="122"/>
        <v>WINTER15</v>
      </c>
      <c r="AA343" t="str">
        <f t="shared" si="123"/>
        <v>YES</v>
      </c>
      <c r="AB343" t="s">
        <v>4280</v>
      </c>
      <c r="AC343" t="str">
        <f t="shared" si="124"/>
        <v>Email</v>
      </c>
      <c r="AD343">
        <v>167.15</v>
      </c>
      <c r="AE343" s="7">
        <v>167.15</v>
      </c>
      <c r="AF343" s="7">
        <f t="shared" si="125"/>
        <v>167.15</v>
      </c>
      <c r="AG343" t="str">
        <f>_xlfn.XLOOKUP(H343, 'Customer Data'!A343,'Customer Data'!B343)</f>
        <v>Customer_343</v>
      </c>
      <c r="AH343" t="str">
        <f>_xlfn.XLOOKUP(H343,'Customer Data'!A343,'Customer Data'!C343)</f>
        <v>Male</v>
      </c>
      <c r="AI343">
        <f>_xlfn.XLOOKUP(H343,'Customer Data'!A343,'Customer Data'!D343)</f>
        <v>24</v>
      </c>
      <c r="AJ343" t="str">
        <f>_xlfn.XLOOKUP(H343,'Customer Data'!A343,'Customer Data'!E343)</f>
        <v>Port-Harcourt</v>
      </c>
      <c r="AK343" t="str">
        <f>VLOOKUP(K343,'Product Category'!A:B,2,FALSE)</f>
        <v>Electronics</v>
      </c>
      <c r="AL343">
        <f>VLOOKUP(Z343,Coupons!A:B,2,FALSE)</f>
        <v>0.15</v>
      </c>
      <c r="AM343" s="7">
        <f t="shared" si="126"/>
        <v>25.072500000000002</v>
      </c>
      <c r="AN343" s="7">
        <f t="shared" si="127"/>
        <v>117.005</v>
      </c>
      <c r="AO343" s="7">
        <f t="shared" si="128"/>
        <v>117.005</v>
      </c>
      <c r="AP343" s="7">
        <f t="shared" si="129"/>
        <v>142.07750000000001</v>
      </c>
      <c r="AQ343" s="7">
        <f t="shared" si="130"/>
        <v>25.072500000000019</v>
      </c>
      <c r="AR343" s="12">
        <f t="shared" si="131"/>
        <v>1.2142857142857144</v>
      </c>
    </row>
    <row r="344" spans="1:44" x14ac:dyDescent="0.35">
      <c r="A344" t="s">
        <v>356</v>
      </c>
      <c r="B344">
        <f t="shared" si="110"/>
        <v>200342</v>
      </c>
      <c r="C344" s="2">
        <v>45832</v>
      </c>
      <c r="D344" s="4">
        <v>45832</v>
      </c>
      <c r="E344">
        <f t="shared" si="111"/>
        <v>2025</v>
      </c>
      <c r="F344" s="4" t="str">
        <f t="shared" si="112"/>
        <v>June</v>
      </c>
      <c r="G344" s="4" t="str">
        <f t="shared" si="113"/>
        <v>Tuesday</v>
      </c>
      <c r="H344" t="s">
        <v>1556</v>
      </c>
      <c r="I344">
        <f t="shared" si="114"/>
        <v>69994</v>
      </c>
      <c r="J344" t="s">
        <v>2403</v>
      </c>
      <c r="K344" t="str">
        <f t="shared" si="116"/>
        <v>Monitor</v>
      </c>
      <c r="L344">
        <v>5</v>
      </c>
      <c r="M344">
        <v>466.42</v>
      </c>
      <c r="N344" s="7">
        <f t="shared" si="115"/>
        <v>466.42</v>
      </c>
      <c r="O344" t="s">
        <v>2695</v>
      </c>
      <c r="P344" t="str">
        <f t="shared" si="117"/>
        <v>619</v>
      </c>
      <c r="Q344" t="str">
        <f t="shared" si="118"/>
        <v>Main St</v>
      </c>
      <c r="R344" t="s">
        <v>3068</v>
      </c>
      <c r="S344" t="str">
        <f t="shared" si="119"/>
        <v>Gift Card</v>
      </c>
      <c r="T344" t="s">
        <v>3072</v>
      </c>
      <c r="U344" t="str">
        <f t="shared" si="120"/>
        <v>Returned</v>
      </c>
      <c r="V344" t="s">
        <v>3417</v>
      </c>
      <c r="W344" t="str">
        <f t="shared" si="121"/>
        <v>95935805</v>
      </c>
      <c r="X344">
        <v>5</v>
      </c>
      <c r="Z344" t="str">
        <f t="shared" si="122"/>
        <v>NO COUPON</v>
      </c>
      <c r="AA344" t="str">
        <f t="shared" si="123"/>
        <v>NO</v>
      </c>
      <c r="AB344" t="s">
        <v>4279</v>
      </c>
      <c r="AC344" t="str">
        <f t="shared" si="124"/>
        <v>Referral</v>
      </c>
      <c r="AD344">
        <v>2332.1</v>
      </c>
      <c r="AE344" s="7">
        <v>2332.1</v>
      </c>
      <c r="AF344" s="7">
        <f t="shared" si="125"/>
        <v>2332.1</v>
      </c>
      <c r="AG344" t="str">
        <f>_xlfn.XLOOKUP(H344, 'Customer Data'!A344,'Customer Data'!B344)</f>
        <v>Customer_344</v>
      </c>
      <c r="AH344" t="str">
        <f>_xlfn.XLOOKUP(H344,'Customer Data'!A344,'Customer Data'!C344)</f>
        <v>Male</v>
      </c>
      <c r="AI344">
        <f>_xlfn.XLOOKUP(H344,'Customer Data'!A344,'Customer Data'!D344)</f>
        <v>44</v>
      </c>
      <c r="AJ344" t="str">
        <f>_xlfn.XLOOKUP(H344,'Customer Data'!A344,'Customer Data'!E344)</f>
        <v>Owerri</v>
      </c>
      <c r="AK344" t="str">
        <f>VLOOKUP(K344,'Product Category'!A:B,2,FALSE)</f>
        <v>Electronics</v>
      </c>
      <c r="AL344">
        <f>VLOOKUP(Z344,Coupons!A:B,2,FALSE)</f>
        <v>0</v>
      </c>
      <c r="AM344" s="7">
        <f t="shared" si="126"/>
        <v>0</v>
      </c>
      <c r="AN344" s="7">
        <f t="shared" si="127"/>
        <v>326.49399999999997</v>
      </c>
      <c r="AO344" s="7">
        <f t="shared" si="128"/>
        <v>1632.4699999999998</v>
      </c>
      <c r="AP344" s="7">
        <f t="shared" si="129"/>
        <v>2332.1</v>
      </c>
      <c r="AQ344" s="7">
        <f t="shared" si="130"/>
        <v>699.63000000000011</v>
      </c>
      <c r="AR344" s="12">
        <f t="shared" si="131"/>
        <v>1.4285714285714286</v>
      </c>
    </row>
    <row r="345" spans="1:44" x14ac:dyDescent="0.35">
      <c r="A345" t="s">
        <v>357</v>
      </c>
      <c r="B345">
        <f t="shared" si="110"/>
        <v>200343</v>
      </c>
      <c r="C345" s="2">
        <v>44983</v>
      </c>
      <c r="D345" s="4">
        <v>44983</v>
      </c>
      <c r="E345">
        <f t="shared" si="111"/>
        <v>2023</v>
      </c>
      <c r="F345" s="4" t="str">
        <f t="shared" si="112"/>
        <v>February</v>
      </c>
      <c r="G345" s="4" t="str">
        <f t="shared" si="113"/>
        <v>Sunday</v>
      </c>
      <c r="H345" t="s">
        <v>1557</v>
      </c>
      <c r="I345">
        <f t="shared" si="114"/>
        <v>64638</v>
      </c>
      <c r="J345" t="s">
        <v>2407</v>
      </c>
      <c r="K345" t="str">
        <f t="shared" si="116"/>
        <v>Printer</v>
      </c>
      <c r="L345">
        <v>1</v>
      </c>
      <c r="M345">
        <v>527.57000000000005</v>
      </c>
      <c r="N345" s="7">
        <f t="shared" si="115"/>
        <v>527.57000000000005</v>
      </c>
      <c r="O345" t="s">
        <v>2696</v>
      </c>
      <c r="P345" t="str">
        <f t="shared" si="117"/>
        <v>919</v>
      </c>
      <c r="Q345" t="str">
        <f t="shared" si="118"/>
        <v>Main St</v>
      </c>
      <c r="R345" t="s">
        <v>3065</v>
      </c>
      <c r="S345" t="str">
        <f t="shared" si="119"/>
        <v>Debit Card</v>
      </c>
      <c r="T345" t="s">
        <v>3074</v>
      </c>
      <c r="U345" t="str">
        <f t="shared" si="120"/>
        <v>Pending</v>
      </c>
      <c r="V345" t="s">
        <v>3418</v>
      </c>
      <c r="W345" t="str">
        <f t="shared" si="121"/>
        <v>64087938</v>
      </c>
      <c r="X345">
        <v>3</v>
      </c>
      <c r="Y345" t="s">
        <v>4276</v>
      </c>
      <c r="Z345" t="str">
        <f t="shared" si="122"/>
        <v>FREESHIP</v>
      </c>
      <c r="AA345" t="str">
        <f t="shared" si="123"/>
        <v>YES</v>
      </c>
      <c r="AB345" t="s">
        <v>4281</v>
      </c>
      <c r="AC345" t="str">
        <f t="shared" si="124"/>
        <v>Facebook</v>
      </c>
      <c r="AD345">
        <v>527.57000000000005</v>
      </c>
      <c r="AE345" s="7">
        <v>527.57000000000005</v>
      </c>
      <c r="AF345" s="7">
        <f t="shared" si="125"/>
        <v>527.57000000000005</v>
      </c>
      <c r="AG345" t="str">
        <f>_xlfn.XLOOKUP(H345, 'Customer Data'!A345,'Customer Data'!B345)</f>
        <v>Customer_345</v>
      </c>
      <c r="AH345" t="str">
        <f>_xlfn.XLOOKUP(H345,'Customer Data'!A345,'Customer Data'!C345)</f>
        <v>Male</v>
      </c>
      <c r="AI345">
        <f>_xlfn.XLOOKUP(H345,'Customer Data'!A345,'Customer Data'!D345)</f>
        <v>39</v>
      </c>
      <c r="AJ345" t="str">
        <f>_xlfn.XLOOKUP(H345,'Customer Data'!A345,'Customer Data'!E345)</f>
        <v>Lagos</v>
      </c>
      <c r="AK345" t="str">
        <f>VLOOKUP(K345,'Product Category'!A:B,2,FALSE)</f>
        <v>Electronics</v>
      </c>
      <c r="AL345">
        <f>VLOOKUP(Z345,Coupons!A:B,2,FALSE)</f>
        <v>0</v>
      </c>
      <c r="AM345" s="7">
        <f t="shared" si="126"/>
        <v>0</v>
      </c>
      <c r="AN345" s="7">
        <f t="shared" si="127"/>
        <v>369.29900000000004</v>
      </c>
      <c r="AO345" s="7">
        <f t="shared" si="128"/>
        <v>369.29900000000004</v>
      </c>
      <c r="AP345" s="7">
        <f t="shared" si="129"/>
        <v>527.57000000000005</v>
      </c>
      <c r="AQ345" s="7">
        <f t="shared" si="130"/>
        <v>158.27100000000002</v>
      </c>
      <c r="AR345" s="12">
        <f t="shared" si="131"/>
        <v>1.4285714285714286</v>
      </c>
    </row>
    <row r="346" spans="1:44" x14ac:dyDescent="0.35">
      <c r="A346" t="s">
        <v>358</v>
      </c>
      <c r="B346">
        <f t="shared" si="110"/>
        <v>200344</v>
      </c>
      <c r="C346" s="2">
        <v>45722</v>
      </c>
      <c r="D346" s="4">
        <v>45722</v>
      </c>
      <c r="E346">
        <f t="shared" si="111"/>
        <v>2025</v>
      </c>
      <c r="F346" s="4" t="str">
        <f t="shared" si="112"/>
        <v>March</v>
      </c>
      <c r="G346" s="4" t="str">
        <f t="shared" si="113"/>
        <v>Thursday</v>
      </c>
      <c r="H346" t="s">
        <v>1558</v>
      </c>
      <c r="I346">
        <f t="shared" si="114"/>
        <v>95623</v>
      </c>
      <c r="J346" t="s">
        <v>2405</v>
      </c>
      <c r="K346" t="str">
        <f t="shared" si="116"/>
        <v>Tablet</v>
      </c>
      <c r="L346">
        <v>3</v>
      </c>
      <c r="M346">
        <v>623.34</v>
      </c>
      <c r="N346" s="7">
        <f t="shared" si="115"/>
        <v>623.34</v>
      </c>
      <c r="O346" t="s">
        <v>2697</v>
      </c>
      <c r="P346" t="str">
        <f t="shared" si="117"/>
        <v>248</v>
      </c>
      <c r="Q346" t="str">
        <f t="shared" si="118"/>
        <v>Main St</v>
      </c>
      <c r="R346" t="s">
        <v>3066</v>
      </c>
      <c r="S346" t="str">
        <f t="shared" si="119"/>
        <v>Online</v>
      </c>
      <c r="T346" t="s">
        <v>3071</v>
      </c>
      <c r="U346" t="str">
        <f t="shared" si="120"/>
        <v>Cancelled</v>
      </c>
      <c r="V346" t="s">
        <v>3419</v>
      </c>
      <c r="W346" t="str">
        <f t="shared" si="121"/>
        <v>67558189</v>
      </c>
      <c r="X346">
        <v>3</v>
      </c>
      <c r="Y346" t="s">
        <v>4275</v>
      </c>
      <c r="Z346" t="str">
        <f t="shared" si="122"/>
        <v>SAVE10</v>
      </c>
      <c r="AA346" t="str">
        <f t="shared" si="123"/>
        <v>YES</v>
      </c>
      <c r="AB346" t="s">
        <v>4278</v>
      </c>
      <c r="AC346" t="str">
        <f t="shared" si="124"/>
        <v>Instagram</v>
      </c>
      <c r="AD346">
        <v>1870.02</v>
      </c>
      <c r="AE346" s="7">
        <v>1870.02</v>
      </c>
      <c r="AF346" s="7">
        <f t="shared" si="125"/>
        <v>1870.02</v>
      </c>
      <c r="AG346" t="str">
        <f>_xlfn.XLOOKUP(H346, 'Customer Data'!A346,'Customer Data'!B346)</f>
        <v>Customer_346</v>
      </c>
      <c r="AH346" t="str">
        <f>_xlfn.XLOOKUP(H346,'Customer Data'!A346,'Customer Data'!C346)</f>
        <v>Female</v>
      </c>
      <c r="AI346">
        <f>_xlfn.XLOOKUP(H346,'Customer Data'!A346,'Customer Data'!D346)</f>
        <v>20</v>
      </c>
      <c r="AJ346" t="str">
        <f>_xlfn.XLOOKUP(H346,'Customer Data'!A346,'Customer Data'!E346)</f>
        <v>Port-Harcourt</v>
      </c>
      <c r="AK346" t="str">
        <f>VLOOKUP(K346,'Product Category'!A:B,2,FALSE)</f>
        <v>Electronics</v>
      </c>
      <c r="AL346">
        <f>VLOOKUP(Z346,Coupons!A:B,2,FALSE)</f>
        <v>0.1</v>
      </c>
      <c r="AM346" s="7">
        <f t="shared" si="126"/>
        <v>187.00200000000001</v>
      </c>
      <c r="AN346" s="7">
        <f t="shared" si="127"/>
        <v>436.33800000000002</v>
      </c>
      <c r="AO346" s="7">
        <f t="shared" si="128"/>
        <v>1309.0140000000001</v>
      </c>
      <c r="AP346" s="7">
        <f t="shared" si="129"/>
        <v>1683.018</v>
      </c>
      <c r="AQ346" s="7">
        <f t="shared" si="130"/>
        <v>374.00399999999991</v>
      </c>
      <c r="AR346" s="12">
        <f t="shared" si="131"/>
        <v>1.2857142857142856</v>
      </c>
    </row>
    <row r="347" spans="1:44" x14ac:dyDescent="0.35">
      <c r="A347" t="s">
        <v>359</v>
      </c>
      <c r="B347">
        <f t="shared" si="110"/>
        <v>200345</v>
      </c>
      <c r="C347" s="2">
        <v>45267</v>
      </c>
      <c r="D347" s="4">
        <v>45267</v>
      </c>
      <c r="E347">
        <f t="shared" si="111"/>
        <v>2023</v>
      </c>
      <c r="F347" s="4" t="str">
        <f t="shared" si="112"/>
        <v>December</v>
      </c>
      <c r="G347" s="4" t="str">
        <f t="shared" si="113"/>
        <v>Thursday</v>
      </c>
      <c r="H347" t="s">
        <v>1559</v>
      </c>
      <c r="I347">
        <f t="shared" si="114"/>
        <v>24751</v>
      </c>
      <c r="J347" t="s">
        <v>2405</v>
      </c>
      <c r="K347" t="str">
        <f t="shared" si="116"/>
        <v>Tablet</v>
      </c>
      <c r="L347">
        <v>5</v>
      </c>
      <c r="M347">
        <v>501.26</v>
      </c>
      <c r="N347" s="7">
        <f t="shared" si="115"/>
        <v>501.26</v>
      </c>
      <c r="O347" t="s">
        <v>2698</v>
      </c>
      <c r="P347" t="str">
        <f t="shared" si="117"/>
        <v>259</v>
      </c>
      <c r="Q347" t="str">
        <f t="shared" si="118"/>
        <v>Main St</v>
      </c>
      <c r="R347" t="s">
        <v>3068</v>
      </c>
      <c r="S347" t="str">
        <f t="shared" si="119"/>
        <v>Gift Card</v>
      </c>
      <c r="T347" t="s">
        <v>3070</v>
      </c>
      <c r="U347" t="str">
        <f t="shared" si="120"/>
        <v>Shipped</v>
      </c>
      <c r="V347" t="s">
        <v>3420</v>
      </c>
      <c r="W347" t="str">
        <f t="shared" si="121"/>
        <v>37285406</v>
      </c>
      <c r="X347">
        <v>10</v>
      </c>
      <c r="Y347" t="s">
        <v>4276</v>
      </c>
      <c r="Z347" t="str">
        <f t="shared" si="122"/>
        <v>FREESHIP</v>
      </c>
      <c r="AA347" t="str">
        <f t="shared" si="123"/>
        <v>YES</v>
      </c>
      <c r="AB347" t="s">
        <v>4279</v>
      </c>
      <c r="AC347" t="str">
        <f t="shared" si="124"/>
        <v>Referral</v>
      </c>
      <c r="AD347">
        <v>2506.3000000000002</v>
      </c>
      <c r="AE347" s="7">
        <v>2506.3000000000002</v>
      </c>
      <c r="AF347" s="7">
        <f t="shared" si="125"/>
        <v>2506.3000000000002</v>
      </c>
      <c r="AG347" t="str">
        <f>_xlfn.XLOOKUP(H347, 'Customer Data'!A347,'Customer Data'!B347)</f>
        <v>Customer_347</v>
      </c>
      <c r="AH347" t="str">
        <f>_xlfn.XLOOKUP(H347,'Customer Data'!A347,'Customer Data'!C347)</f>
        <v>Female</v>
      </c>
      <c r="AI347">
        <f>_xlfn.XLOOKUP(H347,'Customer Data'!A347,'Customer Data'!D347)</f>
        <v>28</v>
      </c>
      <c r="AJ347" t="str">
        <f>_xlfn.XLOOKUP(H347,'Customer Data'!A347,'Customer Data'!E347)</f>
        <v>Enugu</v>
      </c>
      <c r="AK347" t="str">
        <f>VLOOKUP(K347,'Product Category'!A:B,2,FALSE)</f>
        <v>Electronics</v>
      </c>
      <c r="AL347">
        <f>VLOOKUP(Z347,Coupons!A:B,2,FALSE)</f>
        <v>0</v>
      </c>
      <c r="AM347" s="7">
        <f t="shared" si="126"/>
        <v>0</v>
      </c>
      <c r="AN347" s="7">
        <f t="shared" si="127"/>
        <v>350.88199999999995</v>
      </c>
      <c r="AO347" s="7">
        <f t="shared" si="128"/>
        <v>1754.4099999999999</v>
      </c>
      <c r="AP347" s="7">
        <f t="shared" si="129"/>
        <v>2506.3000000000002</v>
      </c>
      <c r="AQ347" s="7">
        <f t="shared" si="130"/>
        <v>751.89000000000033</v>
      </c>
      <c r="AR347" s="12">
        <f t="shared" si="131"/>
        <v>1.4285714285714288</v>
      </c>
    </row>
    <row r="348" spans="1:44" x14ac:dyDescent="0.35">
      <c r="A348" t="s">
        <v>360</v>
      </c>
      <c r="B348">
        <f t="shared" si="110"/>
        <v>200346</v>
      </c>
      <c r="C348" s="2">
        <v>45632</v>
      </c>
      <c r="D348" s="4">
        <v>45632</v>
      </c>
      <c r="E348">
        <f t="shared" si="111"/>
        <v>2024</v>
      </c>
      <c r="F348" s="4" t="str">
        <f t="shared" si="112"/>
        <v>December</v>
      </c>
      <c r="G348" s="4" t="str">
        <f t="shared" si="113"/>
        <v>Friday</v>
      </c>
      <c r="H348" t="s">
        <v>1560</v>
      </c>
      <c r="I348">
        <f t="shared" si="114"/>
        <v>31764</v>
      </c>
      <c r="J348" t="s">
        <v>2405</v>
      </c>
      <c r="K348" t="str">
        <f t="shared" si="116"/>
        <v>Tablet</v>
      </c>
      <c r="L348">
        <v>1</v>
      </c>
      <c r="M348">
        <v>655.09</v>
      </c>
      <c r="N348" s="7">
        <f t="shared" si="115"/>
        <v>655.09</v>
      </c>
      <c r="O348" t="s">
        <v>2699</v>
      </c>
      <c r="P348" t="str">
        <f t="shared" si="117"/>
        <v>876</v>
      </c>
      <c r="Q348" t="str">
        <f t="shared" si="118"/>
        <v>Main St</v>
      </c>
      <c r="R348" t="s">
        <v>3069</v>
      </c>
      <c r="S348" t="str">
        <f t="shared" si="119"/>
        <v>Cash</v>
      </c>
      <c r="T348" t="s">
        <v>3074</v>
      </c>
      <c r="U348" t="str">
        <f t="shared" si="120"/>
        <v>Pending</v>
      </c>
      <c r="V348" t="s">
        <v>3421</v>
      </c>
      <c r="W348" t="str">
        <f t="shared" si="121"/>
        <v>44680433</v>
      </c>
      <c r="X348">
        <v>6</v>
      </c>
      <c r="Z348" t="str">
        <f t="shared" si="122"/>
        <v>NO COUPON</v>
      </c>
      <c r="AA348" t="str">
        <f t="shared" si="123"/>
        <v>NO</v>
      </c>
      <c r="AB348" t="s">
        <v>4279</v>
      </c>
      <c r="AC348" t="str">
        <f t="shared" si="124"/>
        <v>Referral</v>
      </c>
      <c r="AD348">
        <v>655.09</v>
      </c>
      <c r="AE348" s="7">
        <v>655.09</v>
      </c>
      <c r="AF348" s="7">
        <f t="shared" si="125"/>
        <v>655.09</v>
      </c>
      <c r="AG348" t="str">
        <f>_xlfn.XLOOKUP(H348, 'Customer Data'!A348,'Customer Data'!B348)</f>
        <v>Customer_348</v>
      </c>
      <c r="AH348" t="str">
        <f>_xlfn.XLOOKUP(H348,'Customer Data'!A348,'Customer Data'!C348)</f>
        <v>Male</v>
      </c>
      <c r="AI348">
        <f>_xlfn.XLOOKUP(H348,'Customer Data'!A348,'Customer Data'!D348)</f>
        <v>39</v>
      </c>
      <c r="AJ348" t="str">
        <f>_xlfn.XLOOKUP(H348,'Customer Data'!A348,'Customer Data'!E348)</f>
        <v>Lagos</v>
      </c>
      <c r="AK348" t="str">
        <f>VLOOKUP(K348,'Product Category'!A:B,2,FALSE)</f>
        <v>Electronics</v>
      </c>
      <c r="AL348">
        <f>VLOOKUP(Z348,Coupons!A:B,2,FALSE)</f>
        <v>0</v>
      </c>
      <c r="AM348" s="7">
        <f t="shared" si="126"/>
        <v>0</v>
      </c>
      <c r="AN348" s="7">
        <f t="shared" si="127"/>
        <v>458.56299999999999</v>
      </c>
      <c r="AO348" s="7">
        <f t="shared" si="128"/>
        <v>458.56299999999999</v>
      </c>
      <c r="AP348" s="7">
        <f t="shared" si="129"/>
        <v>655.09</v>
      </c>
      <c r="AQ348" s="7">
        <f t="shared" si="130"/>
        <v>196.52700000000004</v>
      </c>
      <c r="AR348" s="12">
        <f t="shared" si="131"/>
        <v>1.4285714285714286</v>
      </c>
    </row>
    <row r="349" spans="1:44" x14ac:dyDescent="0.35">
      <c r="A349" t="s">
        <v>361</v>
      </c>
      <c r="B349">
        <f t="shared" si="110"/>
        <v>200347</v>
      </c>
      <c r="C349" s="2">
        <v>45325</v>
      </c>
      <c r="D349" s="4">
        <v>45325</v>
      </c>
      <c r="E349">
        <f t="shared" si="111"/>
        <v>2024</v>
      </c>
      <c r="F349" s="4" t="str">
        <f t="shared" si="112"/>
        <v>February</v>
      </c>
      <c r="G349" s="4" t="str">
        <f t="shared" si="113"/>
        <v>Saturday</v>
      </c>
      <c r="H349" t="s">
        <v>1561</v>
      </c>
      <c r="I349">
        <f t="shared" si="114"/>
        <v>83556</v>
      </c>
      <c r="J349" t="s">
        <v>2407</v>
      </c>
      <c r="K349" t="str">
        <f t="shared" si="116"/>
        <v>Printer</v>
      </c>
      <c r="L349">
        <v>4</v>
      </c>
      <c r="M349">
        <v>264.79000000000002</v>
      </c>
      <c r="N349" s="7">
        <f t="shared" si="115"/>
        <v>264.79000000000002</v>
      </c>
      <c r="O349" t="s">
        <v>2700</v>
      </c>
      <c r="P349" t="str">
        <f t="shared" si="117"/>
        <v>380</v>
      </c>
      <c r="Q349" t="str">
        <f t="shared" si="118"/>
        <v>Main St</v>
      </c>
      <c r="R349" t="s">
        <v>3067</v>
      </c>
      <c r="S349" t="str">
        <f t="shared" si="119"/>
        <v>Credit Card</v>
      </c>
      <c r="T349" t="s">
        <v>3074</v>
      </c>
      <c r="U349" t="str">
        <f t="shared" si="120"/>
        <v>Pending</v>
      </c>
      <c r="V349" t="s">
        <v>3422</v>
      </c>
      <c r="W349" t="str">
        <f t="shared" si="121"/>
        <v>21109187</v>
      </c>
      <c r="X349">
        <v>5</v>
      </c>
      <c r="Y349" t="s">
        <v>4275</v>
      </c>
      <c r="Z349" t="str">
        <f t="shared" si="122"/>
        <v>SAVE10</v>
      </c>
      <c r="AA349" t="str">
        <f t="shared" si="123"/>
        <v>YES</v>
      </c>
      <c r="AB349" t="s">
        <v>4282</v>
      </c>
      <c r="AC349" t="str">
        <f t="shared" si="124"/>
        <v>Google</v>
      </c>
      <c r="AD349">
        <v>1059.1600000000001</v>
      </c>
      <c r="AE349" s="7">
        <v>1059.1600000000001</v>
      </c>
      <c r="AF349" s="7">
        <f t="shared" si="125"/>
        <v>1059.1600000000001</v>
      </c>
      <c r="AG349" t="str">
        <f>_xlfn.XLOOKUP(H349, 'Customer Data'!A349,'Customer Data'!B349)</f>
        <v>Customer_349</v>
      </c>
      <c r="AH349" t="str">
        <f>_xlfn.XLOOKUP(H349,'Customer Data'!A349,'Customer Data'!C349)</f>
        <v>Male</v>
      </c>
      <c r="AI349">
        <f>_xlfn.XLOOKUP(H349,'Customer Data'!A349,'Customer Data'!D349)</f>
        <v>25</v>
      </c>
      <c r="AJ349" t="str">
        <f>_xlfn.XLOOKUP(H349,'Customer Data'!A349,'Customer Data'!E349)</f>
        <v>Abuja</v>
      </c>
      <c r="AK349" t="str">
        <f>VLOOKUP(K349,'Product Category'!A:B,2,FALSE)</f>
        <v>Electronics</v>
      </c>
      <c r="AL349">
        <f>VLOOKUP(Z349,Coupons!A:B,2,FALSE)</f>
        <v>0.1</v>
      </c>
      <c r="AM349" s="7">
        <f t="shared" si="126"/>
        <v>105.91600000000001</v>
      </c>
      <c r="AN349" s="7">
        <f t="shared" si="127"/>
        <v>185.35300000000001</v>
      </c>
      <c r="AO349" s="7">
        <f t="shared" si="128"/>
        <v>741.41200000000003</v>
      </c>
      <c r="AP349" s="7">
        <f t="shared" si="129"/>
        <v>953.24400000000003</v>
      </c>
      <c r="AQ349" s="7">
        <f t="shared" si="130"/>
        <v>211.83199999999999</v>
      </c>
      <c r="AR349" s="12">
        <f t="shared" si="131"/>
        <v>1.2857142857142856</v>
      </c>
    </row>
    <row r="350" spans="1:44" x14ac:dyDescent="0.35">
      <c r="A350" t="s">
        <v>362</v>
      </c>
      <c r="B350">
        <f t="shared" si="110"/>
        <v>200348</v>
      </c>
      <c r="C350" s="2">
        <v>45364</v>
      </c>
      <c r="D350" s="4">
        <v>45364</v>
      </c>
      <c r="E350">
        <f t="shared" si="111"/>
        <v>2024</v>
      </c>
      <c r="F350" s="4" t="str">
        <f t="shared" si="112"/>
        <v>March</v>
      </c>
      <c r="G350" s="4" t="str">
        <f t="shared" si="113"/>
        <v>Wednesday</v>
      </c>
      <c r="H350" t="s">
        <v>1562</v>
      </c>
      <c r="I350">
        <f t="shared" si="114"/>
        <v>24369</v>
      </c>
      <c r="J350" t="s">
        <v>2408</v>
      </c>
      <c r="K350" t="str">
        <f t="shared" si="116"/>
        <v>Laptop</v>
      </c>
      <c r="L350">
        <v>3</v>
      </c>
      <c r="M350">
        <v>359.73</v>
      </c>
      <c r="N350" s="7">
        <f t="shared" si="115"/>
        <v>359.73</v>
      </c>
      <c r="O350" t="s">
        <v>2701</v>
      </c>
      <c r="P350" t="str">
        <f t="shared" si="117"/>
        <v>885</v>
      </c>
      <c r="Q350" t="str">
        <f t="shared" si="118"/>
        <v>Main St</v>
      </c>
      <c r="R350" t="s">
        <v>3065</v>
      </c>
      <c r="S350" t="str">
        <f t="shared" si="119"/>
        <v>Debit Card</v>
      </c>
      <c r="T350" t="s">
        <v>3072</v>
      </c>
      <c r="U350" t="str">
        <f t="shared" si="120"/>
        <v>Returned</v>
      </c>
      <c r="V350" t="s">
        <v>3423</v>
      </c>
      <c r="W350" t="str">
        <f t="shared" si="121"/>
        <v>72633998</v>
      </c>
      <c r="X350">
        <v>7</v>
      </c>
      <c r="Y350" t="s">
        <v>4276</v>
      </c>
      <c r="Z350" t="str">
        <f t="shared" si="122"/>
        <v>FREESHIP</v>
      </c>
      <c r="AA350" t="str">
        <f t="shared" si="123"/>
        <v>YES</v>
      </c>
      <c r="AB350" t="s">
        <v>4280</v>
      </c>
      <c r="AC350" t="str">
        <f t="shared" si="124"/>
        <v>Email</v>
      </c>
      <c r="AD350">
        <v>1079.19</v>
      </c>
      <c r="AE350" s="7">
        <v>1079.19</v>
      </c>
      <c r="AF350" s="7">
        <f t="shared" si="125"/>
        <v>1079.19</v>
      </c>
      <c r="AG350" t="str">
        <f>_xlfn.XLOOKUP(H350, 'Customer Data'!A350,'Customer Data'!B350)</f>
        <v>Customer_350</v>
      </c>
      <c r="AH350" t="str">
        <f>_xlfn.XLOOKUP(H350,'Customer Data'!A350,'Customer Data'!C350)</f>
        <v>Female</v>
      </c>
      <c r="AI350">
        <f>_xlfn.XLOOKUP(H350,'Customer Data'!A350,'Customer Data'!D350)</f>
        <v>34</v>
      </c>
      <c r="AJ350" t="str">
        <f>_xlfn.XLOOKUP(H350,'Customer Data'!A350,'Customer Data'!E350)</f>
        <v>Kano</v>
      </c>
      <c r="AK350" t="str">
        <f>VLOOKUP(K350,'Product Category'!A:B,2,FALSE)</f>
        <v>Electronics</v>
      </c>
      <c r="AL350">
        <f>VLOOKUP(Z350,Coupons!A:B,2,FALSE)</f>
        <v>0</v>
      </c>
      <c r="AM350" s="7">
        <f t="shared" si="126"/>
        <v>0</v>
      </c>
      <c r="AN350" s="7">
        <f t="shared" si="127"/>
        <v>251.81100000000001</v>
      </c>
      <c r="AO350" s="7">
        <f t="shared" si="128"/>
        <v>755.43299999999999</v>
      </c>
      <c r="AP350" s="7">
        <f t="shared" si="129"/>
        <v>1079.19</v>
      </c>
      <c r="AQ350" s="7">
        <f t="shared" si="130"/>
        <v>323.75700000000006</v>
      </c>
      <c r="AR350" s="12">
        <f t="shared" si="131"/>
        <v>1.4285714285714286</v>
      </c>
    </row>
    <row r="351" spans="1:44" x14ac:dyDescent="0.35">
      <c r="A351" t="s">
        <v>363</v>
      </c>
      <c r="B351">
        <f t="shared" si="110"/>
        <v>200349</v>
      </c>
      <c r="C351" s="2">
        <v>45260</v>
      </c>
      <c r="D351" s="4">
        <v>45260</v>
      </c>
      <c r="E351">
        <f t="shared" si="111"/>
        <v>2023</v>
      </c>
      <c r="F351" s="4" t="str">
        <f t="shared" si="112"/>
        <v>November</v>
      </c>
      <c r="G351" s="4" t="str">
        <f t="shared" si="113"/>
        <v>Thursday</v>
      </c>
      <c r="H351" t="s">
        <v>1563</v>
      </c>
      <c r="I351">
        <f t="shared" si="114"/>
        <v>39648</v>
      </c>
      <c r="J351" t="s">
        <v>2406</v>
      </c>
      <c r="K351" t="str">
        <f t="shared" si="116"/>
        <v>Chair</v>
      </c>
      <c r="L351">
        <v>1</v>
      </c>
      <c r="M351">
        <v>465.33</v>
      </c>
      <c r="N351" s="7">
        <f t="shared" si="115"/>
        <v>465.33</v>
      </c>
      <c r="O351" t="s">
        <v>2702</v>
      </c>
      <c r="P351" t="str">
        <f t="shared" si="117"/>
        <v>824</v>
      </c>
      <c r="Q351" t="str">
        <f t="shared" si="118"/>
        <v>Main St</v>
      </c>
      <c r="R351" t="s">
        <v>3068</v>
      </c>
      <c r="S351" t="str">
        <f t="shared" si="119"/>
        <v>Gift Card</v>
      </c>
      <c r="T351" t="s">
        <v>3073</v>
      </c>
      <c r="U351" t="str">
        <f t="shared" si="120"/>
        <v>Delivered</v>
      </c>
      <c r="V351" t="s">
        <v>3424</v>
      </c>
      <c r="W351" t="str">
        <f t="shared" si="121"/>
        <v>56016905</v>
      </c>
      <c r="X351">
        <v>2</v>
      </c>
      <c r="Y351" t="s">
        <v>4276</v>
      </c>
      <c r="Z351" t="str">
        <f t="shared" si="122"/>
        <v>FREESHIP</v>
      </c>
      <c r="AA351" t="str">
        <f t="shared" si="123"/>
        <v>YES</v>
      </c>
      <c r="AB351" t="s">
        <v>4282</v>
      </c>
      <c r="AC351" t="str">
        <f t="shared" si="124"/>
        <v>Google</v>
      </c>
      <c r="AD351">
        <v>465.33</v>
      </c>
      <c r="AE351" s="7">
        <v>465.33</v>
      </c>
      <c r="AF351" s="7">
        <f t="shared" si="125"/>
        <v>465.33</v>
      </c>
      <c r="AG351" t="str">
        <f>_xlfn.XLOOKUP(H351, 'Customer Data'!A351,'Customer Data'!B351)</f>
        <v>Customer_351</v>
      </c>
      <c r="AH351" t="str">
        <f>_xlfn.XLOOKUP(H351,'Customer Data'!A351,'Customer Data'!C351)</f>
        <v>Female</v>
      </c>
      <c r="AI351">
        <f>_xlfn.XLOOKUP(H351,'Customer Data'!A351,'Customer Data'!D351)</f>
        <v>25</v>
      </c>
      <c r="AJ351" t="str">
        <f>_xlfn.XLOOKUP(H351,'Customer Data'!A351,'Customer Data'!E351)</f>
        <v>Lagos</v>
      </c>
      <c r="AK351" t="str">
        <f>VLOOKUP(K351,'Product Category'!A:B,2,FALSE)</f>
        <v>Furniture</v>
      </c>
      <c r="AL351">
        <f>VLOOKUP(Z351,Coupons!A:B,2,FALSE)</f>
        <v>0</v>
      </c>
      <c r="AM351" s="7">
        <f t="shared" si="126"/>
        <v>0</v>
      </c>
      <c r="AN351" s="7">
        <f t="shared" si="127"/>
        <v>325.73099999999999</v>
      </c>
      <c r="AO351" s="7">
        <f t="shared" si="128"/>
        <v>325.73099999999999</v>
      </c>
      <c r="AP351" s="7">
        <f t="shared" si="129"/>
        <v>465.33</v>
      </c>
      <c r="AQ351" s="7">
        <f t="shared" si="130"/>
        <v>139.59899999999999</v>
      </c>
      <c r="AR351" s="12">
        <f t="shared" si="131"/>
        <v>1.4285714285714286</v>
      </c>
    </row>
    <row r="352" spans="1:44" x14ac:dyDescent="0.35">
      <c r="A352" t="s">
        <v>364</v>
      </c>
      <c r="B352">
        <f t="shared" si="110"/>
        <v>200350</v>
      </c>
      <c r="C352" s="2">
        <v>45080</v>
      </c>
      <c r="D352" s="4">
        <v>45080</v>
      </c>
      <c r="E352">
        <f t="shared" si="111"/>
        <v>2023</v>
      </c>
      <c r="F352" s="4" t="str">
        <f t="shared" si="112"/>
        <v>June</v>
      </c>
      <c r="G352" s="4" t="str">
        <f t="shared" si="113"/>
        <v>Saturday</v>
      </c>
      <c r="H352" t="s">
        <v>1564</v>
      </c>
      <c r="I352">
        <f t="shared" si="114"/>
        <v>13296</v>
      </c>
      <c r="J352" t="s">
        <v>2406</v>
      </c>
      <c r="K352" t="str">
        <f t="shared" si="116"/>
        <v>Chair</v>
      </c>
      <c r="L352">
        <v>2</v>
      </c>
      <c r="M352">
        <v>54.41</v>
      </c>
      <c r="N352" s="7">
        <f t="shared" si="115"/>
        <v>54.41</v>
      </c>
      <c r="O352" t="s">
        <v>2703</v>
      </c>
      <c r="P352" t="str">
        <f t="shared" si="117"/>
        <v>495</v>
      </c>
      <c r="Q352" t="str">
        <f t="shared" si="118"/>
        <v>Main St</v>
      </c>
      <c r="R352" t="s">
        <v>3066</v>
      </c>
      <c r="S352" t="str">
        <f t="shared" si="119"/>
        <v>Online</v>
      </c>
      <c r="T352" t="s">
        <v>3070</v>
      </c>
      <c r="U352" t="str">
        <f t="shared" si="120"/>
        <v>Shipped</v>
      </c>
      <c r="V352" t="s">
        <v>3425</v>
      </c>
      <c r="W352" t="str">
        <f t="shared" si="121"/>
        <v>60127216</v>
      </c>
      <c r="X352">
        <v>6</v>
      </c>
      <c r="Z352" t="str">
        <f t="shared" si="122"/>
        <v>NO COUPON</v>
      </c>
      <c r="AA352" t="str">
        <f t="shared" si="123"/>
        <v>NO</v>
      </c>
      <c r="AB352" t="s">
        <v>4278</v>
      </c>
      <c r="AC352" t="str">
        <f t="shared" si="124"/>
        <v>Instagram</v>
      </c>
      <c r="AD352">
        <v>108.82</v>
      </c>
      <c r="AE352" s="7">
        <v>108.82</v>
      </c>
      <c r="AF352" s="7">
        <f t="shared" si="125"/>
        <v>108.82</v>
      </c>
      <c r="AG352" t="str">
        <f>_xlfn.XLOOKUP(H352, 'Customer Data'!A352,'Customer Data'!B352)</f>
        <v>Customer_352</v>
      </c>
      <c r="AH352" t="str">
        <f>_xlfn.XLOOKUP(H352,'Customer Data'!A352,'Customer Data'!C352)</f>
        <v>Female</v>
      </c>
      <c r="AI352">
        <f>_xlfn.XLOOKUP(H352,'Customer Data'!A352,'Customer Data'!D352)</f>
        <v>42</v>
      </c>
      <c r="AJ352" t="str">
        <f>_xlfn.XLOOKUP(H352,'Customer Data'!A352,'Customer Data'!E352)</f>
        <v>Kano</v>
      </c>
      <c r="AK352" t="str">
        <f>VLOOKUP(K352,'Product Category'!A:B,2,FALSE)</f>
        <v>Furniture</v>
      </c>
      <c r="AL352">
        <f>VLOOKUP(Z352,Coupons!A:B,2,FALSE)</f>
        <v>0</v>
      </c>
      <c r="AM352" s="7">
        <f t="shared" si="126"/>
        <v>0</v>
      </c>
      <c r="AN352" s="7">
        <f t="shared" si="127"/>
        <v>38.086999999999996</v>
      </c>
      <c r="AO352" s="7">
        <f t="shared" si="128"/>
        <v>76.173999999999992</v>
      </c>
      <c r="AP352" s="7">
        <f t="shared" si="129"/>
        <v>108.82</v>
      </c>
      <c r="AQ352" s="7">
        <f t="shared" si="130"/>
        <v>32.646000000000001</v>
      </c>
      <c r="AR352" s="12">
        <f t="shared" si="131"/>
        <v>1.4285714285714286</v>
      </c>
    </row>
    <row r="353" spans="1:44" x14ac:dyDescent="0.35">
      <c r="A353" t="s">
        <v>365</v>
      </c>
      <c r="B353">
        <f t="shared" si="110"/>
        <v>200351</v>
      </c>
      <c r="C353" s="2">
        <v>45703</v>
      </c>
      <c r="D353" s="4">
        <v>45703</v>
      </c>
      <c r="E353">
        <f t="shared" si="111"/>
        <v>2025</v>
      </c>
      <c r="F353" s="4" t="str">
        <f t="shared" si="112"/>
        <v>February</v>
      </c>
      <c r="G353" s="4" t="str">
        <f t="shared" si="113"/>
        <v>Saturday</v>
      </c>
      <c r="H353" t="s">
        <v>1565</v>
      </c>
      <c r="I353">
        <f t="shared" si="114"/>
        <v>94248</v>
      </c>
      <c r="J353" t="s">
        <v>2408</v>
      </c>
      <c r="K353" t="str">
        <f t="shared" si="116"/>
        <v>Laptop</v>
      </c>
      <c r="L353">
        <v>1</v>
      </c>
      <c r="M353">
        <v>64.66</v>
      </c>
      <c r="N353" s="7">
        <f t="shared" si="115"/>
        <v>64.66</v>
      </c>
      <c r="O353" t="s">
        <v>2704</v>
      </c>
      <c r="P353" t="str">
        <f t="shared" si="117"/>
        <v>494</v>
      </c>
      <c r="Q353" t="str">
        <f t="shared" si="118"/>
        <v>Main St</v>
      </c>
      <c r="R353" t="s">
        <v>3065</v>
      </c>
      <c r="S353" t="str">
        <f t="shared" si="119"/>
        <v>Debit Card</v>
      </c>
      <c r="T353" t="s">
        <v>3073</v>
      </c>
      <c r="U353" t="str">
        <f t="shared" si="120"/>
        <v>Delivered</v>
      </c>
      <c r="V353" t="s">
        <v>3426</v>
      </c>
      <c r="W353" t="str">
        <f t="shared" si="121"/>
        <v>89406816</v>
      </c>
      <c r="X353">
        <v>4</v>
      </c>
      <c r="Z353" t="str">
        <f t="shared" si="122"/>
        <v>NO COUPON</v>
      </c>
      <c r="AA353" t="str">
        <f t="shared" si="123"/>
        <v>NO</v>
      </c>
      <c r="AB353" t="s">
        <v>4278</v>
      </c>
      <c r="AC353" t="str">
        <f t="shared" si="124"/>
        <v>Instagram</v>
      </c>
      <c r="AD353">
        <v>64.66</v>
      </c>
      <c r="AE353" s="7">
        <v>64.66</v>
      </c>
      <c r="AF353" s="7">
        <f t="shared" si="125"/>
        <v>64.66</v>
      </c>
      <c r="AG353" t="str">
        <f>_xlfn.XLOOKUP(H353, 'Customer Data'!A353,'Customer Data'!B353)</f>
        <v>Customer_353</v>
      </c>
      <c r="AH353" t="str">
        <f>_xlfn.XLOOKUP(H353,'Customer Data'!A353,'Customer Data'!C353)</f>
        <v>Female</v>
      </c>
      <c r="AI353">
        <f>_xlfn.XLOOKUP(H353,'Customer Data'!A353,'Customer Data'!D353)</f>
        <v>56</v>
      </c>
      <c r="AJ353" t="str">
        <f>_xlfn.XLOOKUP(H353,'Customer Data'!A353,'Customer Data'!E353)</f>
        <v>Kano</v>
      </c>
      <c r="AK353" t="str">
        <f>VLOOKUP(K353,'Product Category'!A:B,2,FALSE)</f>
        <v>Electronics</v>
      </c>
      <c r="AL353">
        <f>VLOOKUP(Z353,Coupons!A:B,2,FALSE)</f>
        <v>0</v>
      </c>
      <c r="AM353" s="7">
        <f t="shared" si="126"/>
        <v>0</v>
      </c>
      <c r="AN353" s="7">
        <f t="shared" si="127"/>
        <v>45.261999999999993</v>
      </c>
      <c r="AO353" s="7">
        <f t="shared" si="128"/>
        <v>45.261999999999993</v>
      </c>
      <c r="AP353" s="7">
        <f t="shared" si="129"/>
        <v>64.66</v>
      </c>
      <c r="AQ353" s="7">
        <f t="shared" si="130"/>
        <v>19.398000000000003</v>
      </c>
      <c r="AR353" s="12">
        <f t="shared" si="131"/>
        <v>1.4285714285714286</v>
      </c>
    </row>
    <row r="354" spans="1:44" x14ac:dyDescent="0.35">
      <c r="A354" t="s">
        <v>366</v>
      </c>
      <c r="B354">
        <f t="shared" si="110"/>
        <v>200352</v>
      </c>
      <c r="C354" s="2">
        <v>45169</v>
      </c>
      <c r="D354" s="4">
        <v>45169</v>
      </c>
      <c r="E354">
        <f t="shared" si="111"/>
        <v>2023</v>
      </c>
      <c r="F354" s="4" t="str">
        <f t="shared" si="112"/>
        <v>August</v>
      </c>
      <c r="G354" s="4" t="str">
        <f t="shared" si="113"/>
        <v>Thursday</v>
      </c>
      <c r="H354" t="s">
        <v>1566</v>
      </c>
      <c r="I354">
        <f t="shared" si="114"/>
        <v>26637</v>
      </c>
      <c r="J354" t="s">
        <v>2406</v>
      </c>
      <c r="K354" t="str">
        <f t="shared" si="116"/>
        <v>Chair</v>
      </c>
      <c r="L354">
        <v>5</v>
      </c>
      <c r="M354">
        <v>173.96</v>
      </c>
      <c r="N354" s="7">
        <f t="shared" si="115"/>
        <v>173.96</v>
      </c>
      <c r="O354" t="s">
        <v>2705</v>
      </c>
      <c r="P354" t="str">
        <f t="shared" si="117"/>
        <v>995</v>
      </c>
      <c r="Q354" t="str">
        <f t="shared" si="118"/>
        <v>Main St</v>
      </c>
      <c r="R354" t="s">
        <v>3065</v>
      </c>
      <c r="S354" t="str">
        <f t="shared" si="119"/>
        <v>Debit Card</v>
      </c>
      <c r="T354" t="s">
        <v>3074</v>
      </c>
      <c r="U354" t="str">
        <f t="shared" si="120"/>
        <v>Pending</v>
      </c>
      <c r="V354" t="s">
        <v>3427</v>
      </c>
      <c r="W354" t="str">
        <f t="shared" si="121"/>
        <v>59546992</v>
      </c>
      <c r="X354">
        <v>8</v>
      </c>
      <c r="Y354" t="s">
        <v>4277</v>
      </c>
      <c r="Z354" t="str">
        <f t="shared" si="122"/>
        <v>WINTER15</v>
      </c>
      <c r="AA354" t="str">
        <f t="shared" si="123"/>
        <v>YES</v>
      </c>
      <c r="AB354" t="s">
        <v>4278</v>
      </c>
      <c r="AC354" t="str">
        <f t="shared" si="124"/>
        <v>Instagram</v>
      </c>
      <c r="AD354">
        <v>869.80000000000007</v>
      </c>
      <c r="AE354" s="7">
        <v>869.80000000000007</v>
      </c>
      <c r="AF354" s="7">
        <f t="shared" si="125"/>
        <v>869.80000000000007</v>
      </c>
      <c r="AG354" t="str">
        <f>_xlfn.XLOOKUP(H354, 'Customer Data'!A354,'Customer Data'!B354)</f>
        <v>Customer_354</v>
      </c>
      <c r="AH354" t="str">
        <f>_xlfn.XLOOKUP(H354,'Customer Data'!A354,'Customer Data'!C354)</f>
        <v>Male</v>
      </c>
      <c r="AI354">
        <f>_xlfn.XLOOKUP(H354,'Customer Data'!A354,'Customer Data'!D354)</f>
        <v>50</v>
      </c>
      <c r="AJ354" t="str">
        <f>_xlfn.XLOOKUP(H354,'Customer Data'!A354,'Customer Data'!E354)</f>
        <v>Port-Harcourt</v>
      </c>
      <c r="AK354" t="str">
        <f>VLOOKUP(K354,'Product Category'!A:B,2,FALSE)</f>
        <v>Furniture</v>
      </c>
      <c r="AL354">
        <f>VLOOKUP(Z354,Coupons!A:B,2,FALSE)</f>
        <v>0.15</v>
      </c>
      <c r="AM354" s="7">
        <f t="shared" si="126"/>
        <v>130.47</v>
      </c>
      <c r="AN354" s="7">
        <f t="shared" si="127"/>
        <v>121.77199999999999</v>
      </c>
      <c r="AO354" s="7">
        <f t="shared" si="128"/>
        <v>608.8599999999999</v>
      </c>
      <c r="AP354" s="7">
        <f t="shared" si="129"/>
        <v>739.33</v>
      </c>
      <c r="AQ354" s="7">
        <f t="shared" si="130"/>
        <v>130.47000000000014</v>
      </c>
      <c r="AR354" s="12">
        <f t="shared" si="131"/>
        <v>1.2142857142857146</v>
      </c>
    </row>
    <row r="355" spans="1:44" x14ac:dyDescent="0.35">
      <c r="A355" t="s">
        <v>367</v>
      </c>
      <c r="B355">
        <f t="shared" si="110"/>
        <v>200353</v>
      </c>
      <c r="C355" s="2">
        <v>45744</v>
      </c>
      <c r="D355" s="4">
        <v>45744</v>
      </c>
      <c r="E355">
        <f t="shared" si="111"/>
        <v>2025</v>
      </c>
      <c r="F355" s="4" t="str">
        <f t="shared" si="112"/>
        <v>March</v>
      </c>
      <c r="G355" s="4" t="str">
        <f t="shared" si="113"/>
        <v>Friday</v>
      </c>
      <c r="H355" t="s">
        <v>1567</v>
      </c>
      <c r="I355">
        <f t="shared" si="114"/>
        <v>16012</v>
      </c>
      <c r="J355" t="s">
        <v>2405</v>
      </c>
      <c r="K355" t="str">
        <f t="shared" si="116"/>
        <v>Tablet</v>
      </c>
      <c r="L355">
        <v>1</v>
      </c>
      <c r="M355">
        <v>630.82000000000005</v>
      </c>
      <c r="N355" s="7">
        <f t="shared" si="115"/>
        <v>630.82000000000005</v>
      </c>
      <c r="O355" t="s">
        <v>2706</v>
      </c>
      <c r="P355" t="str">
        <f t="shared" si="117"/>
        <v>171</v>
      </c>
      <c r="Q355" t="str">
        <f t="shared" si="118"/>
        <v>Main St</v>
      </c>
      <c r="R355" t="s">
        <v>3066</v>
      </c>
      <c r="S355" t="str">
        <f t="shared" si="119"/>
        <v>Online</v>
      </c>
      <c r="T355" t="s">
        <v>3073</v>
      </c>
      <c r="U355" t="str">
        <f t="shared" si="120"/>
        <v>Delivered</v>
      </c>
      <c r="V355" t="s">
        <v>3428</v>
      </c>
      <c r="W355" t="str">
        <f t="shared" si="121"/>
        <v>15195225</v>
      </c>
      <c r="X355">
        <v>5</v>
      </c>
      <c r="Y355" t="s">
        <v>4276</v>
      </c>
      <c r="Z355" t="str">
        <f t="shared" si="122"/>
        <v>FREESHIP</v>
      </c>
      <c r="AA355" t="str">
        <f t="shared" si="123"/>
        <v>YES</v>
      </c>
      <c r="AB355" t="s">
        <v>4282</v>
      </c>
      <c r="AC355" t="str">
        <f t="shared" si="124"/>
        <v>Google</v>
      </c>
      <c r="AD355">
        <v>630.82000000000005</v>
      </c>
      <c r="AE355" s="7">
        <v>630.82000000000005</v>
      </c>
      <c r="AF355" s="7">
        <f t="shared" si="125"/>
        <v>630.82000000000005</v>
      </c>
      <c r="AG355" t="str">
        <f>_xlfn.XLOOKUP(H355, 'Customer Data'!A355,'Customer Data'!B355)</f>
        <v>Customer_355</v>
      </c>
      <c r="AH355" t="str">
        <f>_xlfn.XLOOKUP(H355,'Customer Data'!A355,'Customer Data'!C355)</f>
        <v>Male</v>
      </c>
      <c r="AI355">
        <f>_xlfn.XLOOKUP(H355,'Customer Data'!A355,'Customer Data'!D355)</f>
        <v>41</v>
      </c>
      <c r="AJ355" t="str">
        <f>_xlfn.XLOOKUP(H355,'Customer Data'!A355,'Customer Data'!E355)</f>
        <v>Enugu</v>
      </c>
      <c r="AK355" t="str">
        <f>VLOOKUP(K355,'Product Category'!A:B,2,FALSE)</f>
        <v>Electronics</v>
      </c>
      <c r="AL355">
        <f>VLOOKUP(Z355,Coupons!A:B,2,FALSE)</f>
        <v>0</v>
      </c>
      <c r="AM355" s="7">
        <f t="shared" si="126"/>
        <v>0</v>
      </c>
      <c r="AN355" s="7">
        <f t="shared" si="127"/>
        <v>441.57400000000001</v>
      </c>
      <c r="AO355" s="7">
        <f t="shared" si="128"/>
        <v>441.57400000000001</v>
      </c>
      <c r="AP355" s="7">
        <f t="shared" si="129"/>
        <v>630.82000000000005</v>
      </c>
      <c r="AQ355" s="7">
        <f t="shared" si="130"/>
        <v>189.24600000000004</v>
      </c>
      <c r="AR355" s="12">
        <f t="shared" si="131"/>
        <v>1.4285714285714286</v>
      </c>
    </row>
    <row r="356" spans="1:44" x14ac:dyDescent="0.35">
      <c r="A356" t="s">
        <v>368</v>
      </c>
      <c r="B356">
        <f t="shared" si="110"/>
        <v>200354</v>
      </c>
      <c r="C356" s="2">
        <v>45118</v>
      </c>
      <c r="D356" s="4">
        <v>45118</v>
      </c>
      <c r="E356">
        <f t="shared" si="111"/>
        <v>2023</v>
      </c>
      <c r="F356" s="4" t="str">
        <f t="shared" si="112"/>
        <v>July</v>
      </c>
      <c r="G356" s="4" t="str">
        <f t="shared" si="113"/>
        <v>Tuesday</v>
      </c>
      <c r="H356" t="s">
        <v>1568</v>
      </c>
      <c r="I356">
        <f t="shared" si="114"/>
        <v>31772</v>
      </c>
      <c r="J356" t="s">
        <v>2404</v>
      </c>
      <c r="K356" t="str">
        <f t="shared" si="116"/>
        <v>Phone</v>
      </c>
      <c r="L356">
        <v>1</v>
      </c>
      <c r="M356">
        <v>693.41</v>
      </c>
      <c r="N356" s="7">
        <f t="shared" si="115"/>
        <v>693.41</v>
      </c>
      <c r="O356" t="s">
        <v>2707</v>
      </c>
      <c r="P356" t="str">
        <f t="shared" si="117"/>
        <v>992</v>
      </c>
      <c r="Q356" t="str">
        <f t="shared" si="118"/>
        <v>Main St</v>
      </c>
      <c r="R356" t="s">
        <v>3065</v>
      </c>
      <c r="S356" t="str">
        <f t="shared" si="119"/>
        <v>Debit Card</v>
      </c>
      <c r="T356" t="s">
        <v>3070</v>
      </c>
      <c r="U356" t="str">
        <f t="shared" si="120"/>
        <v>Shipped</v>
      </c>
      <c r="V356" t="s">
        <v>3429</v>
      </c>
      <c r="W356" t="str">
        <f t="shared" si="121"/>
        <v>11970357</v>
      </c>
      <c r="X356">
        <v>4</v>
      </c>
      <c r="Z356" t="str">
        <f t="shared" si="122"/>
        <v>NO COUPON</v>
      </c>
      <c r="AA356" t="str">
        <f t="shared" si="123"/>
        <v>NO</v>
      </c>
      <c r="AB356" t="s">
        <v>4278</v>
      </c>
      <c r="AC356" t="str">
        <f t="shared" si="124"/>
        <v>Instagram</v>
      </c>
      <c r="AD356">
        <v>693.41</v>
      </c>
      <c r="AE356" s="7">
        <v>693.41</v>
      </c>
      <c r="AF356" s="7">
        <f t="shared" si="125"/>
        <v>693.41</v>
      </c>
      <c r="AG356" t="str">
        <f>_xlfn.XLOOKUP(H356, 'Customer Data'!A356,'Customer Data'!B356)</f>
        <v>Customer_356</v>
      </c>
      <c r="AH356" t="str">
        <f>_xlfn.XLOOKUP(H356,'Customer Data'!A356,'Customer Data'!C356)</f>
        <v>Male</v>
      </c>
      <c r="AI356">
        <f>_xlfn.XLOOKUP(H356,'Customer Data'!A356,'Customer Data'!D356)</f>
        <v>54</v>
      </c>
      <c r="AJ356" t="str">
        <f>_xlfn.XLOOKUP(H356,'Customer Data'!A356,'Customer Data'!E356)</f>
        <v>Enugu</v>
      </c>
      <c r="AK356" t="str">
        <f>VLOOKUP(K356,'Product Category'!A:B,2,FALSE)</f>
        <v>Electronics</v>
      </c>
      <c r="AL356">
        <f>VLOOKUP(Z356,Coupons!A:B,2,FALSE)</f>
        <v>0</v>
      </c>
      <c r="AM356" s="7">
        <f t="shared" si="126"/>
        <v>0</v>
      </c>
      <c r="AN356" s="7">
        <f t="shared" si="127"/>
        <v>485.38699999999994</v>
      </c>
      <c r="AO356" s="7">
        <f t="shared" si="128"/>
        <v>485.38699999999994</v>
      </c>
      <c r="AP356" s="7">
        <f t="shared" si="129"/>
        <v>693.41</v>
      </c>
      <c r="AQ356" s="7">
        <f t="shared" si="130"/>
        <v>208.02300000000002</v>
      </c>
      <c r="AR356" s="12">
        <f t="shared" si="131"/>
        <v>1.4285714285714286</v>
      </c>
    </row>
    <row r="357" spans="1:44" x14ac:dyDescent="0.35">
      <c r="A357" t="s">
        <v>369</v>
      </c>
      <c r="B357">
        <f t="shared" si="110"/>
        <v>200355</v>
      </c>
      <c r="C357" s="2">
        <v>45811</v>
      </c>
      <c r="D357" s="4">
        <v>45811</v>
      </c>
      <c r="E357">
        <f t="shared" si="111"/>
        <v>2025</v>
      </c>
      <c r="F357" s="4" t="str">
        <f t="shared" si="112"/>
        <v>June</v>
      </c>
      <c r="G357" s="4" t="str">
        <f t="shared" si="113"/>
        <v>Tuesday</v>
      </c>
      <c r="H357" t="s">
        <v>1569</v>
      </c>
      <c r="I357">
        <f t="shared" si="114"/>
        <v>18353</v>
      </c>
      <c r="J357" t="s">
        <v>2405</v>
      </c>
      <c r="K357" t="str">
        <f t="shared" si="116"/>
        <v>Tablet</v>
      </c>
      <c r="L357">
        <v>3</v>
      </c>
      <c r="M357">
        <v>433.33</v>
      </c>
      <c r="N357" s="7">
        <f t="shared" si="115"/>
        <v>433.33</v>
      </c>
      <c r="O357" t="s">
        <v>2708</v>
      </c>
      <c r="P357" t="str">
        <f t="shared" si="117"/>
        <v>677</v>
      </c>
      <c r="Q357" t="str">
        <f t="shared" si="118"/>
        <v>Main St</v>
      </c>
      <c r="R357" t="s">
        <v>3067</v>
      </c>
      <c r="S357" t="str">
        <f t="shared" si="119"/>
        <v>Credit Card</v>
      </c>
      <c r="T357" t="s">
        <v>3071</v>
      </c>
      <c r="U357" t="str">
        <f t="shared" si="120"/>
        <v>Cancelled</v>
      </c>
      <c r="V357" t="s">
        <v>3430</v>
      </c>
      <c r="W357" t="str">
        <f t="shared" si="121"/>
        <v>78766533</v>
      </c>
      <c r="X357">
        <v>4</v>
      </c>
      <c r="Y357" t="s">
        <v>4276</v>
      </c>
      <c r="Z357" t="str">
        <f t="shared" si="122"/>
        <v>FREESHIP</v>
      </c>
      <c r="AA357" t="str">
        <f t="shared" si="123"/>
        <v>YES</v>
      </c>
      <c r="AB357" t="s">
        <v>4279</v>
      </c>
      <c r="AC357" t="str">
        <f t="shared" si="124"/>
        <v>Referral</v>
      </c>
      <c r="AD357">
        <v>1299.99</v>
      </c>
      <c r="AE357" s="7">
        <v>1299.99</v>
      </c>
      <c r="AF357" s="7">
        <f t="shared" si="125"/>
        <v>1299.99</v>
      </c>
      <c r="AG357" t="str">
        <f>_xlfn.XLOOKUP(H357, 'Customer Data'!A357,'Customer Data'!B357)</f>
        <v>Customer_357</v>
      </c>
      <c r="AH357" t="str">
        <f>_xlfn.XLOOKUP(H357,'Customer Data'!A357,'Customer Data'!C357)</f>
        <v>Female</v>
      </c>
      <c r="AI357">
        <f>_xlfn.XLOOKUP(H357,'Customer Data'!A357,'Customer Data'!D357)</f>
        <v>21</v>
      </c>
      <c r="AJ357" t="str">
        <f>_xlfn.XLOOKUP(H357,'Customer Data'!A357,'Customer Data'!E357)</f>
        <v>Kano</v>
      </c>
      <c r="AK357" t="str">
        <f>VLOOKUP(K357,'Product Category'!A:B,2,FALSE)</f>
        <v>Electronics</v>
      </c>
      <c r="AL357">
        <f>VLOOKUP(Z357,Coupons!A:B,2,FALSE)</f>
        <v>0</v>
      </c>
      <c r="AM357" s="7">
        <f t="shared" si="126"/>
        <v>0</v>
      </c>
      <c r="AN357" s="7">
        <f t="shared" si="127"/>
        <v>303.33099999999996</v>
      </c>
      <c r="AO357" s="7">
        <f t="shared" si="128"/>
        <v>909.99299999999994</v>
      </c>
      <c r="AP357" s="7">
        <f t="shared" si="129"/>
        <v>1299.99</v>
      </c>
      <c r="AQ357" s="7">
        <f t="shared" si="130"/>
        <v>389.99700000000007</v>
      </c>
      <c r="AR357" s="12">
        <f t="shared" si="131"/>
        <v>1.4285714285714286</v>
      </c>
    </row>
    <row r="358" spans="1:44" x14ac:dyDescent="0.35">
      <c r="A358" t="s">
        <v>370</v>
      </c>
      <c r="B358">
        <f t="shared" si="110"/>
        <v>200356</v>
      </c>
      <c r="C358" s="2">
        <v>45052</v>
      </c>
      <c r="D358" s="4">
        <v>45052</v>
      </c>
      <c r="E358">
        <f t="shared" si="111"/>
        <v>2023</v>
      </c>
      <c r="F358" s="4" t="str">
        <f t="shared" si="112"/>
        <v>May</v>
      </c>
      <c r="G358" s="4" t="str">
        <f t="shared" si="113"/>
        <v>Saturday</v>
      </c>
      <c r="H358" t="s">
        <v>1570</v>
      </c>
      <c r="I358">
        <f t="shared" si="114"/>
        <v>26966</v>
      </c>
      <c r="J358" t="s">
        <v>2407</v>
      </c>
      <c r="K358" t="str">
        <f t="shared" si="116"/>
        <v>Printer</v>
      </c>
      <c r="L358">
        <v>5</v>
      </c>
      <c r="M358">
        <v>374.58</v>
      </c>
      <c r="N358" s="7">
        <f t="shared" si="115"/>
        <v>374.58</v>
      </c>
      <c r="O358" t="s">
        <v>2709</v>
      </c>
      <c r="P358" t="str">
        <f t="shared" si="117"/>
        <v>907</v>
      </c>
      <c r="Q358" t="str">
        <f t="shared" si="118"/>
        <v>Main St</v>
      </c>
      <c r="R358" t="s">
        <v>3068</v>
      </c>
      <c r="S358" t="str">
        <f t="shared" si="119"/>
        <v>Gift Card</v>
      </c>
      <c r="T358" t="s">
        <v>3071</v>
      </c>
      <c r="U358" t="str">
        <f t="shared" si="120"/>
        <v>Cancelled</v>
      </c>
      <c r="V358" t="s">
        <v>3431</v>
      </c>
      <c r="W358" t="str">
        <f t="shared" si="121"/>
        <v>83889574</v>
      </c>
      <c r="X358">
        <v>10</v>
      </c>
      <c r="Y358" t="s">
        <v>4276</v>
      </c>
      <c r="Z358" t="str">
        <f t="shared" si="122"/>
        <v>FREESHIP</v>
      </c>
      <c r="AA358" t="str">
        <f t="shared" si="123"/>
        <v>YES</v>
      </c>
      <c r="AB358" t="s">
        <v>4278</v>
      </c>
      <c r="AC358" t="str">
        <f t="shared" si="124"/>
        <v>Instagram</v>
      </c>
      <c r="AD358">
        <v>1872.9</v>
      </c>
      <c r="AE358" s="7">
        <v>1872.9</v>
      </c>
      <c r="AF358" s="7">
        <f t="shared" si="125"/>
        <v>1872.8999999999999</v>
      </c>
      <c r="AG358" t="str">
        <f>_xlfn.XLOOKUP(H358, 'Customer Data'!A358,'Customer Data'!B358)</f>
        <v>Customer_358</v>
      </c>
      <c r="AH358" t="str">
        <f>_xlfn.XLOOKUP(H358,'Customer Data'!A358,'Customer Data'!C358)</f>
        <v>Female</v>
      </c>
      <c r="AI358">
        <f>_xlfn.XLOOKUP(H358,'Customer Data'!A358,'Customer Data'!D358)</f>
        <v>37</v>
      </c>
      <c r="AJ358" t="str">
        <f>_xlfn.XLOOKUP(H358,'Customer Data'!A358,'Customer Data'!E358)</f>
        <v>Owerri</v>
      </c>
      <c r="AK358" t="str">
        <f>VLOOKUP(K358,'Product Category'!A:B,2,FALSE)</f>
        <v>Electronics</v>
      </c>
      <c r="AL358">
        <f>VLOOKUP(Z358,Coupons!A:B,2,FALSE)</f>
        <v>0</v>
      </c>
      <c r="AM358" s="7">
        <f t="shared" si="126"/>
        <v>0</v>
      </c>
      <c r="AN358" s="7">
        <f t="shared" si="127"/>
        <v>262.20599999999996</v>
      </c>
      <c r="AO358" s="7">
        <f t="shared" si="128"/>
        <v>1311.0299999999997</v>
      </c>
      <c r="AP358" s="7">
        <f t="shared" si="129"/>
        <v>1872.8999999999999</v>
      </c>
      <c r="AQ358" s="7">
        <f t="shared" si="130"/>
        <v>561.87000000000012</v>
      </c>
      <c r="AR358" s="12">
        <f t="shared" si="131"/>
        <v>1.4285714285714288</v>
      </c>
    </row>
    <row r="359" spans="1:44" x14ac:dyDescent="0.35">
      <c r="A359" t="s">
        <v>371</v>
      </c>
      <c r="B359">
        <f t="shared" si="110"/>
        <v>200357</v>
      </c>
      <c r="C359" s="2">
        <v>45115</v>
      </c>
      <c r="D359" s="4">
        <v>45115</v>
      </c>
      <c r="E359">
        <f t="shared" si="111"/>
        <v>2023</v>
      </c>
      <c r="F359" s="4" t="str">
        <f t="shared" si="112"/>
        <v>July</v>
      </c>
      <c r="G359" s="4" t="str">
        <f t="shared" si="113"/>
        <v>Saturday</v>
      </c>
      <c r="H359" t="s">
        <v>1571</v>
      </c>
      <c r="I359">
        <f t="shared" si="114"/>
        <v>74982</v>
      </c>
      <c r="J359" t="s">
        <v>2408</v>
      </c>
      <c r="K359" t="str">
        <f t="shared" si="116"/>
        <v>Laptop</v>
      </c>
      <c r="L359">
        <v>5</v>
      </c>
      <c r="M359">
        <v>408.56</v>
      </c>
      <c r="N359" s="7">
        <f t="shared" si="115"/>
        <v>408.56</v>
      </c>
      <c r="O359" t="s">
        <v>2692</v>
      </c>
      <c r="P359" t="str">
        <f t="shared" si="117"/>
        <v>398</v>
      </c>
      <c r="Q359" t="str">
        <f t="shared" si="118"/>
        <v>Main St</v>
      </c>
      <c r="R359" t="s">
        <v>3065</v>
      </c>
      <c r="S359" t="str">
        <f t="shared" si="119"/>
        <v>Debit Card</v>
      </c>
      <c r="T359" t="s">
        <v>3073</v>
      </c>
      <c r="U359" t="str">
        <f t="shared" si="120"/>
        <v>Delivered</v>
      </c>
      <c r="V359" t="s">
        <v>3432</v>
      </c>
      <c r="W359" t="str">
        <f t="shared" si="121"/>
        <v>98700702</v>
      </c>
      <c r="X359">
        <v>8</v>
      </c>
      <c r="Y359" t="s">
        <v>4276</v>
      </c>
      <c r="Z359" t="str">
        <f t="shared" si="122"/>
        <v>FREESHIP</v>
      </c>
      <c r="AA359" t="str">
        <f t="shared" si="123"/>
        <v>YES</v>
      </c>
      <c r="AB359" t="s">
        <v>4278</v>
      </c>
      <c r="AC359" t="str">
        <f t="shared" si="124"/>
        <v>Instagram</v>
      </c>
      <c r="AD359">
        <v>2042.8</v>
      </c>
      <c r="AE359" s="7">
        <v>2042.8</v>
      </c>
      <c r="AF359" s="7">
        <f t="shared" si="125"/>
        <v>2042.8</v>
      </c>
      <c r="AG359" t="str">
        <f>_xlfn.XLOOKUP(H359, 'Customer Data'!A359,'Customer Data'!B359)</f>
        <v>Customer_359</v>
      </c>
      <c r="AH359" t="str">
        <f>_xlfn.XLOOKUP(H359,'Customer Data'!A359,'Customer Data'!C359)</f>
        <v>Female</v>
      </c>
      <c r="AI359">
        <f>_xlfn.XLOOKUP(H359,'Customer Data'!A359,'Customer Data'!D359)</f>
        <v>59</v>
      </c>
      <c r="AJ359" t="str">
        <f>_xlfn.XLOOKUP(H359,'Customer Data'!A359,'Customer Data'!E359)</f>
        <v>Owerri</v>
      </c>
      <c r="AK359" t="str">
        <f>VLOOKUP(K359,'Product Category'!A:B,2,FALSE)</f>
        <v>Electronics</v>
      </c>
      <c r="AL359">
        <f>VLOOKUP(Z359,Coupons!A:B,2,FALSE)</f>
        <v>0</v>
      </c>
      <c r="AM359" s="7">
        <f t="shared" si="126"/>
        <v>0</v>
      </c>
      <c r="AN359" s="7">
        <f t="shared" si="127"/>
        <v>285.99199999999996</v>
      </c>
      <c r="AO359" s="7">
        <f t="shared" si="128"/>
        <v>1429.9599999999998</v>
      </c>
      <c r="AP359" s="7">
        <f t="shared" si="129"/>
        <v>2042.8</v>
      </c>
      <c r="AQ359" s="7">
        <f t="shared" si="130"/>
        <v>612.84000000000015</v>
      </c>
      <c r="AR359" s="12">
        <f t="shared" si="131"/>
        <v>1.4285714285714288</v>
      </c>
    </row>
    <row r="360" spans="1:44" x14ac:dyDescent="0.35">
      <c r="A360" t="s">
        <v>372</v>
      </c>
      <c r="B360">
        <f t="shared" si="110"/>
        <v>200358</v>
      </c>
      <c r="C360" s="2">
        <v>45389</v>
      </c>
      <c r="D360" s="4">
        <v>45389</v>
      </c>
      <c r="E360">
        <f t="shared" si="111"/>
        <v>2024</v>
      </c>
      <c r="F360" s="4" t="str">
        <f t="shared" si="112"/>
        <v>April</v>
      </c>
      <c r="G360" s="4" t="str">
        <f t="shared" si="113"/>
        <v>Sunday</v>
      </c>
      <c r="H360" t="s">
        <v>1572</v>
      </c>
      <c r="I360">
        <f t="shared" si="114"/>
        <v>70633</v>
      </c>
      <c r="J360" t="s">
        <v>2405</v>
      </c>
      <c r="K360" t="str">
        <f t="shared" si="116"/>
        <v>Tablet</v>
      </c>
      <c r="L360">
        <v>2</v>
      </c>
      <c r="M360">
        <v>183.67</v>
      </c>
      <c r="N360" s="7">
        <f t="shared" si="115"/>
        <v>183.67</v>
      </c>
      <c r="O360" t="s">
        <v>2710</v>
      </c>
      <c r="P360" t="str">
        <f t="shared" si="117"/>
        <v>747</v>
      </c>
      <c r="Q360" t="str">
        <f t="shared" si="118"/>
        <v>Main St</v>
      </c>
      <c r="R360" t="s">
        <v>3066</v>
      </c>
      <c r="S360" t="str">
        <f t="shared" si="119"/>
        <v>Online</v>
      </c>
      <c r="T360" t="s">
        <v>3071</v>
      </c>
      <c r="U360" t="str">
        <f t="shared" si="120"/>
        <v>Cancelled</v>
      </c>
      <c r="V360" t="s">
        <v>3433</v>
      </c>
      <c r="W360" t="str">
        <f t="shared" si="121"/>
        <v>82540521</v>
      </c>
      <c r="X360">
        <v>3</v>
      </c>
      <c r="Y360" t="s">
        <v>4275</v>
      </c>
      <c r="Z360" t="str">
        <f t="shared" si="122"/>
        <v>SAVE10</v>
      </c>
      <c r="AA360" t="str">
        <f t="shared" si="123"/>
        <v>YES</v>
      </c>
      <c r="AB360" t="s">
        <v>4282</v>
      </c>
      <c r="AC360" t="str">
        <f t="shared" si="124"/>
        <v>Google</v>
      </c>
      <c r="AD360">
        <v>367.34</v>
      </c>
      <c r="AE360" s="7">
        <v>367.34</v>
      </c>
      <c r="AF360" s="7">
        <f t="shared" si="125"/>
        <v>367.34</v>
      </c>
      <c r="AG360" t="str">
        <f>_xlfn.XLOOKUP(H360, 'Customer Data'!A360,'Customer Data'!B360)</f>
        <v>Customer_360</v>
      </c>
      <c r="AH360" t="str">
        <f>_xlfn.XLOOKUP(H360,'Customer Data'!A360,'Customer Data'!C360)</f>
        <v>Female</v>
      </c>
      <c r="AI360">
        <f>_xlfn.XLOOKUP(H360,'Customer Data'!A360,'Customer Data'!D360)</f>
        <v>53</v>
      </c>
      <c r="AJ360" t="str">
        <f>_xlfn.XLOOKUP(H360,'Customer Data'!A360,'Customer Data'!E360)</f>
        <v>Abuja</v>
      </c>
      <c r="AK360" t="str">
        <f>VLOOKUP(K360,'Product Category'!A:B,2,FALSE)</f>
        <v>Electronics</v>
      </c>
      <c r="AL360">
        <f>VLOOKUP(Z360,Coupons!A:B,2,FALSE)</f>
        <v>0.1</v>
      </c>
      <c r="AM360" s="7">
        <f t="shared" si="126"/>
        <v>36.734000000000002</v>
      </c>
      <c r="AN360" s="7">
        <f t="shared" si="127"/>
        <v>128.56899999999999</v>
      </c>
      <c r="AO360" s="7">
        <f t="shared" si="128"/>
        <v>257.13799999999998</v>
      </c>
      <c r="AP360" s="7">
        <f t="shared" si="129"/>
        <v>330.60599999999999</v>
      </c>
      <c r="AQ360" s="7">
        <f t="shared" si="130"/>
        <v>73.468000000000018</v>
      </c>
      <c r="AR360" s="12">
        <f t="shared" si="131"/>
        <v>1.2857142857142858</v>
      </c>
    </row>
    <row r="361" spans="1:44" x14ac:dyDescent="0.35">
      <c r="A361" t="s">
        <v>373</v>
      </c>
      <c r="B361">
        <f t="shared" si="110"/>
        <v>200359</v>
      </c>
      <c r="C361" s="2">
        <v>45086</v>
      </c>
      <c r="D361" s="4">
        <v>45086</v>
      </c>
      <c r="E361">
        <f t="shared" si="111"/>
        <v>2023</v>
      </c>
      <c r="F361" s="4" t="str">
        <f t="shared" si="112"/>
        <v>June</v>
      </c>
      <c r="G361" s="4" t="str">
        <f t="shared" si="113"/>
        <v>Friday</v>
      </c>
      <c r="H361" t="s">
        <v>1573</v>
      </c>
      <c r="I361">
        <f t="shared" si="114"/>
        <v>95643</v>
      </c>
      <c r="J361" t="s">
        <v>2409</v>
      </c>
      <c r="K361" t="str">
        <f t="shared" si="116"/>
        <v>Desk</v>
      </c>
      <c r="L361">
        <v>4</v>
      </c>
      <c r="M361">
        <v>606.57000000000005</v>
      </c>
      <c r="N361" s="7">
        <f t="shared" si="115"/>
        <v>606.57000000000005</v>
      </c>
      <c r="O361" t="s">
        <v>2711</v>
      </c>
      <c r="P361" t="str">
        <f t="shared" si="117"/>
        <v>303</v>
      </c>
      <c r="Q361" t="str">
        <f t="shared" si="118"/>
        <v>Main St</v>
      </c>
      <c r="R361" t="s">
        <v>3065</v>
      </c>
      <c r="S361" t="str">
        <f t="shared" si="119"/>
        <v>Debit Card</v>
      </c>
      <c r="T361" t="s">
        <v>3073</v>
      </c>
      <c r="U361" t="str">
        <f t="shared" si="120"/>
        <v>Delivered</v>
      </c>
      <c r="V361" t="s">
        <v>3434</v>
      </c>
      <c r="W361" t="str">
        <f t="shared" si="121"/>
        <v>23286689</v>
      </c>
      <c r="X361">
        <v>5</v>
      </c>
      <c r="Y361" t="s">
        <v>4277</v>
      </c>
      <c r="Z361" t="str">
        <f t="shared" si="122"/>
        <v>WINTER15</v>
      </c>
      <c r="AA361" t="str">
        <f t="shared" si="123"/>
        <v>YES</v>
      </c>
      <c r="AB361" t="s">
        <v>4279</v>
      </c>
      <c r="AC361" t="str">
        <f t="shared" si="124"/>
        <v>Referral</v>
      </c>
      <c r="AD361">
        <v>2426.2800000000002</v>
      </c>
      <c r="AE361" s="7">
        <v>2426.2800000000002</v>
      </c>
      <c r="AF361" s="7">
        <f t="shared" si="125"/>
        <v>2426.2800000000002</v>
      </c>
      <c r="AG361" t="str">
        <f>_xlfn.XLOOKUP(H361, 'Customer Data'!A361,'Customer Data'!B361)</f>
        <v>Customer_361</v>
      </c>
      <c r="AH361" t="str">
        <f>_xlfn.XLOOKUP(H361,'Customer Data'!A361,'Customer Data'!C361)</f>
        <v>Male</v>
      </c>
      <c r="AI361">
        <f>_xlfn.XLOOKUP(H361,'Customer Data'!A361,'Customer Data'!D361)</f>
        <v>43</v>
      </c>
      <c r="AJ361" t="str">
        <f>_xlfn.XLOOKUP(H361,'Customer Data'!A361,'Customer Data'!E361)</f>
        <v>Owerri</v>
      </c>
      <c r="AK361" t="str">
        <f>VLOOKUP(K361,'Product Category'!A:B,2,FALSE)</f>
        <v>Furniture</v>
      </c>
      <c r="AL361">
        <f>VLOOKUP(Z361,Coupons!A:B,2,FALSE)</f>
        <v>0.15</v>
      </c>
      <c r="AM361" s="7">
        <f t="shared" si="126"/>
        <v>363.94200000000001</v>
      </c>
      <c r="AN361" s="7">
        <f t="shared" si="127"/>
        <v>424.59899999999999</v>
      </c>
      <c r="AO361" s="7">
        <f t="shared" si="128"/>
        <v>1698.396</v>
      </c>
      <c r="AP361" s="7">
        <f t="shared" si="129"/>
        <v>2062.3380000000002</v>
      </c>
      <c r="AQ361" s="7">
        <f t="shared" si="130"/>
        <v>363.94200000000023</v>
      </c>
      <c r="AR361" s="12">
        <f t="shared" si="131"/>
        <v>1.2142857142857144</v>
      </c>
    </row>
    <row r="362" spans="1:44" x14ac:dyDescent="0.35">
      <c r="A362" t="s">
        <v>374</v>
      </c>
      <c r="B362">
        <f t="shared" si="110"/>
        <v>200360</v>
      </c>
      <c r="C362" s="2">
        <v>45449</v>
      </c>
      <c r="D362" s="4">
        <v>45449</v>
      </c>
      <c r="E362">
        <f t="shared" si="111"/>
        <v>2024</v>
      </c>
      <c r="F362" s="4" t="str">
        <f t="shared" si="112"/>
        <v>June</v>
      </c>
      <c r="G362" s="4" t="str">
        <f t="shared" si="113"/>
        <v>Thursday</v>
      </c>
      <c r="H362" t="s">
        <v>1574</v>
      </c>
      <c r="I362">
        <f t="shared" si="114"/>
        <v>53810</v>
      </c>
      <c r="J362" t="s">
        <v>2404</v>
      </c>
      <c r="K362" t="str">
        <f t="shared" si="116"/>
        <v>Phone</v>
      </c>
      <c r="L362">
        <v>4</v>
      </c>
      <c r="M362">
        <v>589.57000000000005</v>
      </c>
      <c r="N362" s="7">
        <f t="shared" si="115"/>
        <v>589.57000000000005</v>
      </c>
      <c r="O362" t="s">
        <v>2712</v>
      </c>
      <c r="P362" t="str">
        <f t="shared" si="117"/>
        <v>779</v>
      </c>
      <c r="Q362" t="str">
        <f t="shared" si="118"/>
        <v>Main St</v>
      </c>
      <c r="R362" t="s">
        <v>3069</v>
      </c>
      <c r="S362" t="str">
        <f t="shared" si="119"/>
        <v>Cash</v>
      </c>
      <c r="T362" t="s">
        <v>3074</v>
      </c>
      <c r="U362" t="str">
        <f t="shared" si="120"/>
        <v>Pending</v>
      </c>
      <c r="V362" t="s">
        <v>3435</v>
      </c>
      <c r="W362" t="str">
        <f t="shared" si="121"/>
        <v>34630612</v>
      </c>
      <c r="X362">
        <v>8</v>
      </c>
      <c r="Z362" t="str">
        <f t="shared" si="122"/>
        <v>NO COUPON</v>
      </c>
      <c r="AA362" t="str">
        <f t="shared" si="123"/>
        <v>NO</v>
      </c>
      <c r="AB362" t="s">
        <v>4278</v>
      </c>
      <c r="AC362" t="str">
        <f t="shared" si="124"/>
        <v>Instagram</v>
      </c>
      <c r="AD362">
        <v>2358.2800000000002</v>
      </c>
      <c r="AE362" s="7">
        <v>2358.2800000000002</v>
      </c>
      <c r="AF362" s="7">
        <f t="shared" si="125"/>
        <v>2358.2800000000002</v>
      </c>
      <c r="AG362" t="str">
        <f>_xlfn.XLOOKUP(H362, 'Customer Data'!A362,'Customer Data'!B362)</f>
        <v>Customer_362</v>
      </c>
      <c r="AH362" t="str">
        <f>_xlfn.XLOOKUP(H362,'Customer Data'!A362,'Customer Data'!C362)</f>
        <v>Male</v>
      </c>
      <c r="AI362">
        <f>_xlfn.XLOOKUP(H362,'Customer Data'!A362,'Customer Data'!D362)</f>
        <v>59</v>
      </c>
      <c r="AJ362" t="str">
        <f>_xlfn.XLOOKUP(H362,'Customer Data'!A362,'Customer Data'!E362)</f>
        <v>Lagos</v>
      </c>
      <c r="AK362" t="str">
        <f>VLOOKUP(K362,'Product Category'!A:B,2,FALSE)</f>
        <v>Electronics</v>
      </c>
      <c r="AL362">
        <f>VLOOKUP(Z362,Coupons!A:B,2,FALSE)</f>
        <v>0</v>
      </c>
      <c r="AM362" s="7">
        <f t="shared" si="126"/>
        <v>0</v>
      </c>
      <c r="AN362" s="7">
        <f t="shared" si="127"/>
        <v>412.69900000000001</v>
      </c>
      <c r="AO362" s="7">
        <f t="shared" si="128"/>
        <v>1650.796</v>
      </c>
      <c r="AP362" s="7">
        <f t="shared" si="129"/>
        <v>2358.2800000000002</v>
      </c>
      <c r="AQ362" s="7">
        <f t="shared" si="130"/>
        <v>707.48400000000015</v>
      </c>
      <c r="AR362" s="12">
        <f t="shared" si="131"/>
        <v>1.4285714285714286</v>
      </c>
    </row>
    <row r="363" spans="1:44" x14ac:dyDescent="0.35">
      <c r="A363" t="s">
        <v>375</v>
      </c>
      <c r="B363">
        <f t="shared" si="110"/>
        <v>200361</v>
      </c>
      <c r="C363" s="2">
        <v>45472</v>
      </c>
      <c r="D363" s="4">
        <v>45472</v>
      </c>
      <c r="E363">
        <f t="shared" si="111"/>
        <v>2024</v>
      </c>
      <c r="F363" s="4" t="str">
        <f t="shared" si="112"/>
        <v>June</v>
      </c>
      <c r="G363" s="4" t="str">
        <f t="shared" si="113"/>
        <v>Saturday</v>
      </c>
      <c r="H363" t="s">
        <v>1575</v>
      </c>
      <c r="I363">
        <f t="shared" si="114"/>
        <v>53464</v>
      </c>
      <c r="J363" t="s">
        <v>2407</v>
      </c>
      <c r="K363" t="str">
        <f t="shared" si="116"/>
        <v>Printer</v>
      </c>
      <c r="L363">
        <v>5</v>
      </c>
      <c r="M363">
        <v>659.85</v>
      </c>
      <c r="N363" s="7">
        <f t="shared" si="115"/>
        <v>659.85</v>
      </c>
      <c r="O363" t="s">
        <v>2713</v>
      </c>
      <c r="P363" t="str">
        <f t="shared" si="117"/>
        <v>197</v>
      </c>
      <c r="Q363" t="str">
        <f t="shared" si="118"/>
        <v>Main St</v>
      </c>
      <c r="R363" t="s">
        <v>3067</v>
      </c>
      <c r="S363" t="str">
        <f t="shared" si="119"/>
        <v>Credit Card</v>
      </c>
      <c r="T363" t="s">
        <v>3073</v>
      </c>
      <c r="U363" t="str">
        <f t="shared" si="120"/>
        <v>Delivered</v>
      </c>
      <c r="V363" t="s">
        <v>3436</v>
      </c>
      <c r="W363" t="str">
        <f t="shared" si="121"/>
        <v>32743531</v>
      </c>
      <c r="X363">
        <v>9</v>
      </c>
      <c r="Y363" t="s">
        <v>4275</v>
      </c>
      <c r="Z363" t="str">
        <f t="shared" si="122"/>
        <v>SAVE10</v>
      </c>
      <c r="AA363" t="str">
        <f t="shared" si="123"/>
        <v>YES</v>
      </c>
      <c r="AB363" t="s">
        <v>4281</v>
      </c>
      <c r="AC363" t="str">
        <f t="shared" si="124"/>
        <v>Facebook</v>
      </c>
      <c r="AD363">
        <v>3299.25</v>
      </c>
      <c r="AE363" s="7">
        <v>3299.25</v>
      </c>
      <c r="AF363" s="7">
        <f t="shared" si="125"/>
        <v>3299.25</v>
      </c>
      <c r="AG363" t="str">
        <f>_xlfn.XLOOKUP(H363, 'Customer Data'!A363,'Customer Data'!B363)</f>
        <v>Customer_363</v>
      </c>
      <c r="AH363" t="str">
        <f>_xlfn.XLOOKUP(H363,'Customer Data'!A363,'Customer Data'!C363)</f>
        <v>Female</v>
      </c>
      <c r="AI363">
        <f>_xlfn.XLOOKUP(H363,'Customer Data'!A363,'Customer Data'!D363)</f>
        <v>46</v>
      </c>
      <c r="AJ363" t="str">
        <f>_xlfn.XLOOKUP(H363,'Customer Data'!A363,'Customer Data'!E363)</f>
        <v>Enugu</v>
      </c>
      <c r="AK363" t="str">
        <f>VLOOKUP(K363,'Product Category'!A:B,2,FALSE)</f>
        <v>Electronics</v>
      </c>
      <c r="AL363">
        <f>VLOOKUP(Z363,Coupons!A:B,2,FALSE)</f>
        <v>0.1</v>
      </c>
      <c r="AM363" s="7">
        <f t="shared" si="126"/>
        <v>329.92500000000001</v>
      </c>
      <c r="AN363" s="7">
        <f t="shared" si="127"/>
        <v>461.89499999999998</v>
      </c>
      <c r="AO363" s="7">
        <f t="shared" si="128"/>
        <v>2309.4749999999999</v>
      </c>
      <c r="AP363" s="7">
        <f t="shared" si="129"/>
        <v>2969.3249999999998</v>
      </c>
      <c r="AQ363" s="7">
        <f t="shared" si="130"/>
        <v>659.84999999999991</v>
      </c>
      <c r="AR363" s="12">
        <f t="shared" si="131"/>
        <v>1.2857142857142856</v>
      </c>
    </row>
    <row r="364" spans="1:44" x14ac:dyDescent="0.35">
      <c r="A364" t="s">
        <v>376</v>
      </c>
      <c r="B364">
        <f t="shared" si="110"/>
        <v>200362</v>
      </c>
      <c r="C364" s="2">
        <v>45104</v>
      </c>
      <c r="D364" s="4">
        <v>45104</v>
      </c>
      <c r="E364">
        <f t="shared" si="111"/>
        <v>2023</v>
      </c>
      <c r="F364" s="4" t="str">
        <f t="shared" si="112"/>
        <v>June</v>
      </c>
      <c r="G364" s="4" t="str">
        <f t="shared" si="113"/>
        <v>Tuesday</v>
      </c>
      <c r="H364" t="s">
        <v>1576</v>
      </c>
      <c r="I364">
        <f t="shared" si="114"/>
        <v>53697</v>
      </c>
      <c r="J364" t="s">
        <v>2403</v>
      </c>
      <c r="K364" t="str">
        <f t="shared" si="116"/>
        <v>Monitor</v>
      </c>
      <c r="L364">
        <v>4</v>
      </c>
      <c r="M364">
        <v>206.84</v>
      </c>
      <c r="N364" s="7">
        <f t="shared" si="115"/>
        <v>206.84</v>
      </c>
      <c r="O364" t="s">
        <v>2714</v>
      </c>
      <c r="P364" t="str">
        <f t="shared" si="117"/>
        <v>312</v>
      </c>
      <c r="Q364" t="str">
        <f t="shared" si="118"/>
        <v>Main St</v>
      </c>
      <c r="R364" t="s">
        <v>3069</v>
      </c>
      <c r="S364" t="str">
        <f t="shared" si="119"/>
        <v>Cash</v>
      </c>
      <c r="T364" t="s">
        <v>3071</v>
      </c>
      <c r="U364" t="str">
        <f t="shared" si="120"/>
        <v>Cancelled</v>
      </c>
      <c r="V364" t="s">
        <v>3437</v>
      </c>
      <c r="W364" t="str">
        <f t="shared" si="121"/>
        <v>60476656</v>
      </c>
      <c r="X364">
        <v>5</v>
      </c>
      <c r="Y364" t="s">
        <v>4277</v>
      </c>
      <c r="Z364" t="str">
        <f t="shared" si="122"/>
        <v>WINTER15</v>
      </c>
      <c r="AA364" t="str">
        <f t="shared" si="123"/>
        <v>YES</v>
      </c>
      <c r="AB364" t="s">
        <v>4278</v>
      </c>
      <c r="AC364" t="str">
        <f t="shared" si="124"/>
        <v>Instagram</v>
      </c>
      <c r="AD364">
        <v>827.36</v>
      </c>
      <c r="AE364" s="7">
        <v>827.36</v>
      </c>
      <c r="AF364" s="7">
        <f t="shared" si="125"/>
        <v>827.36</v>
      </c>
      <c r="AG364" t="str">
        <f>_xlfn.XLOOKUP(H364, 'Customer Data'!A364,'Customer Data'!B364)</f>
        <v>Customer_364</v>
      </c>
      <c r="AH364" t="str">
        <f>_xlfn.XLOOKUP(H364,'Customer Data'!A364,'Customer Data'!C364)</f>
        <v>Male</v>
      </c>
      <c r="AI364">
        <f>_xlfn.XLOOKUP(H364,'Customer Data'!A364,'Customer Data'!D364)</f>
        <v>29</v>
      </c>
      <c r="AJ364" t="str">
        <f>_xlfn.XLOOKUP(H364,'Customer Data'!A364,'Customer Data'!E364)</f>
        <v>Enugu</v>
      </c>
      <c r="AK364" t="str">
        <f>VLOOKUP(K364,'Product Category'!A:B,2,FALSE)</f>
        <v>Electronics</v>
      </c>
      <c r="AL364">
        <f>VLOOKUP(Z364,Coupons!A:B,2,FALSE)</f>
        <v>0.15</v>
      </c>
      <c r="AM364" s="7">
        <f t="shared" si="126"/>
        <v>124.104</v>
      </c>
      <c r="AN364" s="7">
        <f t="shared" si="127"/>
        <v>144.78799999999998</v>
      </c>
      <c r="AO364" s="7">
        <f t="shared" si="128"/>
        <v>579.15199999999993</v>
      </c>
      <c r="AP364" s="7">
        <f t="shared" si="129"/>
        <v>703.25599999999997</v>
      </c>
      <c r="AQ364" s="7">
        <f t="shared" si="130"/>
        <v>124.10400000000004</v>
      </c>
      <c r="AR364" s="12">
        <f t="shared" si="131"/>
        <v>1.2142857142857144</v>
      </c>
    </row>
    <row r="365" spans="1:44" x14ac:dyDescent="0.35">
      <c r="A365" t="s">
        <v>377</v>
      </c>
      <c r="B365">
        <f t="shared" si="110"/>
        <v>200363</v>
      </c>
      <c r="C365" s="2">
        <v>45436</v>
      </c>
      <c r="D365" s="4">
        <v>45436</v>
      </c>
      <c r="E365">
        <f t="shared" si="111"/>
        <v>2024</v>
      </c>
      <c r="F365" s="4" t="str">
        <f t="shared" si="112"/>
        <v>May</v>
      </c>
      <c r="G365" s="4" t="str">
        <f t="shared" si="113"/>
        <v>Friday</v>
      </c>
      <c r="H365" t="s">
        <v>1577</v>
      </c>
      <c r="I365">
        <f t="shared" si="114"/>
        <v>31668</v>
      </c>
      <c r="J365" t="s">
        <v>2408</v>
      </c>
      <c r="K365" t="str">
        <f t="shared" si="116"/>
        <v>Laptop</v>
      </c>
      <c r="L365">
        <v>5</v>
      </c>
      <c r="M365">
        <v>113.87</v>
      </c>
      <c r="N365" s="7">
        <f t="shared" si="115"/>
        <v>113.87</v>
      </c>
      <c r="O365" t="s">
        <v>2452</v>
      </c>
      <c r="P365" t="str">
        <f t="shared" si="117"/>
        <v>871</v>
      </c>
      <c r="Q365" t="str">
        <f t="shared" si="118"/>
        <v>Main St</v>
      </c>
      <c r="R365" t="s">
        <v>3067</v>
      </c>
      <c r="S365" t="str">
        <f t="shared" si="119"/>
        <v>Credit Card</v>
      </c>
      <c r="T365" t="s">
        <v>3074</v>
      </c>
      <c r="U365" t="str">
        <f t="shared" si="120"/>
        <v>Pending</v>
      </c>
      <c r="V365" t="s">
        <v>3438</v>
      </c>
      <c r="W365" t="str">
        <f t="shared" si="121"/>
        <v>42584392</v>
      </c>
      <c r="X365">
        <v>6</v>
      </c>
      <c r="Y365" t="s">
        <v>4275</v>
      </c>
      <c r="Z365" t="str">
        <f t="shared" si="122"/>
        <v>SAVE10</v>
      </c>
      <c r="AA365" t="str">
        <f t="shared" si="123"/>
        <v>YES</v>
      </c>
      <c r="AB365" t="s">
        <v>4280</v>
      </c>
      <c r="AC365" t="str">
        <f t="shared" si="124"/>
        <v>Email</v>
      </c>
      <c r="AD365">
        <v>569.35</v>
      </c>
      <c r="AE365" s="7">
        <v>569.35</v>
      </c>
      <c r="AF365" s="7">
        <f t="shared" si="125"/>
        <v>569.35</v>
      </c>
      <c r="AG365" t="str">
        <f>_xlfn.XLOOKUP(H365, 'Customer Data'!A365,'Customer Data'!B365)</f>
        <v>Customer_365</v>
      </c>
      <c r="AH365" t="str">
        <f>_xlfn.XLOOKUP(H365,'Customer Data'!A365,'Customer Data'!C365)</f>
        <v>Female</v>
      </c>
      <c r="AI365">
        <f>_xlfn.XLOOKUP(H365,'Customer Data'!A365,'Customer Data'!D365)</f>
        <v>27</v>
      </c>
      <c r="AJ365" t="str">
        <f>_xlfn.XLOOKUP(H365,'Customer Data'!A365,'Customer Data'!E365)</f>
        <v>Port-Harcourt</v>
      </c>
      <c r="AK365" t="str">
        <f>VLOOKUP(K365,'Product Category'!A:B,2,FALSE)</f>
        <v>Electronics</v>
      </c>
      <c r="AL365">
        <f>VLOOKUP(Z365,Coupons!A:B,2,FALSE)</f>
        <v>0.1</v>
      </c>
      <c r="AM365" s="7">
        <f t="shared" si="126"/>
        <v>56.935000000000002</v>
      </c>
      <c r="AN365" s="7">
        <f t="shared" si="127"/>
        <v>79.709000000000003</v>
      </c>
      <c r="AO365" s="7">
        <f t="shared" si="128"/>
        <v>398.54500000000002</v>
      </c>
      <c r="AP365" s="7">
        <f t="shared" si="129"/>
        <v>512.41499999999996</v>
      </c>
      <c r="AQ365" s="7">
        <f t="shared" si="130"/>
        <v>113.86999999999995</v>
      </c>
      <c r="AR365" s="12">
        <f t="shared" si="131"/>
        <v>1.2857142857142856</v>
      </c>
    </row>
    <row r="366" spans="1:44" x14ac:dyDescent="0.35">
      <c r="A366" t="s">
        <v>378</v>
      </c>
      <c r="B366">
        <f t="shared" si="110"/>
        <v>200364</v>
      </c>
      <c r="C366" s="2">
        <v>45254</v>
      </c>
      <c r="D366" s="4">
        <v>45254</v>
      </c>
      <c r="E366">
        <f t="shared" si="111"/>
        <v>2023</v>
      </c>
      <c r="F366" s="4" t="str">
        <f t="shared" si="112"/>
        <v>November</v>
      </c>
      <c r="G366" s="4" t="str">
        <f t="shared" si="113"/>
        <v>Friday</v>
      </c>
      <c r="H366" t="s">
        <v>1578</v>
      </c>
      <c r="I366">
        <f t="shared" si="114"/>
        <v>85282</v>
      </c>
      <c r="J366" t="s">
        <v>2404</v>
      </c>
      <c r="K366" t="str">
        <f t="shared" si="116"/>
        <v>Phone</v>
      </c>
      <c r="L366">
        <v>5</v>
      </c>
      <c r="M366">
        <v>628.74</v>
      </c>
      <c r="N366" s="7">
        <f t="shared" si="115"/>
        <v>628.74</v>
      </c>
      <c r="O366" t="s">
        <v>2650</v>
      </c>
      <c r="P366" t="str">
        <f t="shared" si="117"/>
        <v>740</v>
      </c>
      <c r="Q366" t="str">
        <f t="shared" si="118"/>
        <v>Main St</v>
      </c>
      <c r="R366" t="s">
        <v>3069</v>
      </c>
      <c r="S366" t="str">
        <f t="shared" si="119"/>
        <v>Cash</v>
      </c>
      <c r="T366" t="s">
        <v>3071</v>
      </c>
      <c r="U366" t="str">
        <f t="shared" si="120"/>
        <v>Cancelled</v>
      </c>
      <c r="V366" t="s">
        <v>3439</v>
      </c>
      <c r="W366" t="str">
        <f t="shared" si="121"/>
        <v>86767206</v>
      </c>
      <c r="X366">
        <v>9</v>
      </c>
      <c r="Y366" t="s">
        <v>4276</v>
      </c>
      <c r="Z366" t="str">
        <f t="shared" si="122"/>
        <v>FREESHIP</v>
      </c>
      <c r="AA366" t="str">
        <f t="shared" si="123"/>
        <v>YES</v>
      </c>
      <c r="AB366" t="s">
        <v>4281</v>
      </c>
      <c r="AC366" t="str">
        <f t="shared" si="124"/>
        <v>Facebook</v>
      </c>
      <c r="AD366">
        <v>3143.7</v>
      </c>
      <c r="AE366" s="7">
        <v>3143.7</v>
      </c>
      <c r="AF366" s="7">
        <f t="shared" si="125"/>
        <v>3143.7</v>
      </c>
      <c r="AG366" t="str">
        <f>_xlfn.XLOOKUP(H366, 'Customer Data'!A366,'Customer Data'!B366)</f>
        <v>Customer_366</v>
      </c>
      <c r="AH366" t="str">
        <f>_xlfn.XLOOKUP(H366,'Customer Data'!A366,'Customer Data'!C366)</f>
        <v>Female</v>
      </c>
      <c r="AI366">
        <f>_xlfn.XLOOKUP(H366,'Customer Data'!A366,'Customer Data'!D366)</f>
        <v>42</v>
      </c>
      <c r="AJ366" t="str">
        <f>_xlfn.XLOOKUP(H366,'Customer Data'!A366,'Customer Data'!E366)</f>
        <v>Abuja</v>
      </c>
      <c r="AK366" t="str">
        <f>VLOOKUP(K366,'Product Category'!A:B,2,FALSE)</f>
        <v>Electronics</v>
      </c>
      <c r="AL366">
        <f>VLOOKUP(Z366,Coupons!A:B,2,FALSE)</f>
        <v>0</v>
      </c>
      <c r="AM366" s="7">
        <f t="shared" si="126"/>
        <v>0</v>
      </c>
      <c r="AN366" s="7">
        <f t="shared" si="127"/>
        <v>440.11799999999999</v>
      </c>
      <c r="AO366" s="7">
        <f t="shared" si="128"/>
        <v>2200.59</v>
      </c>
      <c r="AP366" s="7">
        <f t="shared" si="129"/>
        <v>3143.7</v>
      </c>
      <c r="AQ366" s="7">
        <f t="shared" si="130"/>
        <v>943.10999999999967</v>
      </c>
      <c r="AR366" s="12">
        <f t="shared" si="131"/>
        <v>1.4285714285714284</v>
      </c>
    </row>
    <row r="367" spans="1:44" x14ac:dyDescent="0.35">
      <c r="A367" t="s">
        <v>379</v>
      </c>
      <c r="B367">
        <f t="shared" si="110"/>
        <v>200365</v>
      </c>
      <c r="C367" s="2">
        <v>45702</v>
      </c>
      <c r="D367" s="4">
        <v>45702</v>
      </c>
      <c r="E367">
        <f t="shared" si="111"/>
        <v>2025</v>
      </c>
      <c r="F367" s="4" t="str">
        <f t="shared" si="112"/>
        <v>February</v>
      </c>
      <c r="G367" s="4" t="str">
        <f t="shared" si="113"/>
        <v>Friday</v>
      </c>
      <c r="H367" t="s">
        <v>1579</v>
      </c>
      <c r="I367">
        <f t="shared" si="114"/>
        <v>56796</v>
      </c>
      <c r="J367" t="s">
        <v>2404</v>
      </c>
      <c r="K367" t="str">
        <f t="shared" si="116"/>
        <v>Phone</v>
      </c>
      <c r="L367">
        <v>1</v>
      </c>
      <c r="M367">
        <v>678.38</v>
      </c>
      <c r="N367" s="7">
        <f t="shared" si="115"/>
        <v>678.38</v>
      </c>
      <c r="O367" t="s">
        <v>2686</v>
      </c>
      <c r="P367" t="str">
        <f t="shared" si="117"/>
        <v>607</v>
      </c>
      <c r="Q367" t="str">
        <f t="shared" si="118"/>
        <v>Main St</v>
      </c>
      <c r="R367" t="s">
        <v>3067</v>
      </c>
      <c r="S367" t="str">
        <f t="shared" si="119"/>
        <v>Credit Card</v>
      </c>
      <c r="T367" t="s">
        <v>3071</v>
      </c>
      <c r="U367" t="str">
        <f t="shared" si="120"/>
        <v>Cancelled</v>
      </c>
      <c r="V367" t="s">
        <v>3440</v>
      </c>
      <c r="W367" t="str">
        <f t="shared" si="121"/>
        <v>74263180</v>
      </c>
      <c r="X367">
        <v>4</v>
      </c>
      <c r="Y367" t="s">
        <v>4275</v>
      </c>
      <c r="Z367" t="str">
        <f t="shared" si="122"/>
        <v>SAVE10</v>
      </c>
      <c r="AA367" t="str">
        <f t="shared" si="123"/>
        <v>YES</v>
      </c>
      <c r="AB367" t="s">
        <v>4279</v>
      </c>
      <c r="AC367" t="str">
        <f t="shared" si="124"/>
        <v>Referral</v>
      </c>
      <c r="AD367">
        <v>678.38</v>
      </c>
      <c r="AE367" s="7">
        <v>678.38</v>
      </c>
      <c r="AF367" s="7">
        <f t="shared" si="125"/>
        <v>678.38</v>
      </c>
      <c r="AG367" t="str">
        <f>_xlfn.XLOOKUP(H367, 'Customer Data'!A367,'Customer Data'!B367)</f>
        <v>Customer_367</v>
      </c>
      <c r="AH367" t="str">
        <f>_xlfn.XLOOKUP(H367,'Customer Data'!A367,'Customer Data'!C367)</f>
        <v>Female</v>
      </c>
      <c r="AI367">
        <f>_xlfn.XLOOKUP(H367,'Customer Data'!A367,'Customer Data'!D367)</f>
        <v>43</v>
      </c>
      <c r="AJ367" t="str">
        <f>_xlfn.XLOOKUP(H367,'Customer Data'!A367,'Customer Data'!E367)</f>
        <v>Port-Harcourt</v>
      </c>
      <c r="AK367" t="str">
        <f>VLOOKUP(K367,'Product Category'!A:B,2,FALSE)</f>
        <v>Electronics</v>
      </c>
      <c r="AL367">
        <f>VLOOKUP(Z367,Coupons!A:B,2,FALSE)</f>
        <v>0.1</v>
      </c>
      <c r="AM367" s="7">
        <f t="shared" si="126"/>
        <v>67.838000000000008</v>
      </c>
      <c r="AN367" s="7">
        <f t="shared" si="127"/>
        <v>474.86599999999999</v>
      </c>
      <c r="AO367" s="7">
        <f t="shared" si="128"/>
        <v>474.86599999999999</v>
      </c>
      <c r="AP367" s="7">
        <f t="shared" si="129"/>
        <v>610.54200000000003</v>
      </c>
      <c r="AQ367" s="7">
        <f t="shared" si="130"/>
        <v>135.67600000000004</v>
      </c>
      <c r="AR367" s="12">
        <f t="shared" si="131"/>
        <v>1.2857142857142858</v>
      </c>
    </row>
    <row r="368" spans="1:44" x14ac:dyDescent="0.35">
      <c r="A368" t="s">
        <v>380</v>
      </c>
      <c r="B368">
        <f t="shared" si="110"/>
        <v>200366</v>
      </c>
      <c r="C368" s="2">
        <v>44967</v>
      </c>
      <c r="D368" s="4">
        <v>44967</v>
      </c>
      <c r="E368">
        <f t="shared" si="111"/>
        <v>2023</v>
      </c>
      <c r="F368" s="4" t="str">
        <f t="shared" si="112"/>
        <v>February</v>
      </c>
      <c r="G368" s="4" t="str">
        <f t="shared" si="113"/>
        <v>Friday</v>
      </c>
      <c r="H368" t="s">
        <v>1580</v>
      </c>
      <c r="I368">
        <f t="shared" si="114"/>
        <v>95213</v>
      </c>
      <c r="J368" t="s">
        <v>2407</v>
      </c>
      <c r="K368" t="str">
        <f t="shared" si="116"/>
        <v>Printer</v>
      </c>
      <c r="L368">
        <v>3</v>
      </c>
      <c r="M368">
        <v>602.24</v>
      </c>
      <c r="N368" s="7">
        <f t="shared" si="115"/>
        <v>602.24</v>
      </c>
      <c r="O368" t="s">
        <v>2715</v>
      </c>
      <c r="P368" t="str">
        <f t="shared" si="117"/>
        <v>603</v>
      </c>
      <c r="Q368" t="str">
        <f t="shared" si="118"/>
        <v>Main St</v>
      </c>
      <c r="R368" t="s">
        <v>3065</v>
      </c>
      <c r="S368" t="str">
        <f t="shared" si="119"/>
        <v>Debit Card</v>
      </c>
      <c r="T368" t="s">
        <v>3074</v>
      </c>
      <c r="U368" t="str">
        <f t="shared" si="120"/>
        <v>Pending</v>
      </c>
      <c r="V368" t="s">
        <v>3441</v>
      </c>
      <c r="W368" t="str">
        <f t="shared" si="121"/>
        <v>40630538</v>
      </c>
      <c r="X368">
        <v>8</v>
      </c>
      <c r="Z368" t="str">
        <f t="shared" si="122"/>
        <v>NO COUPON</v>
      </c>
      <c r="AA368" t="str">
        <f t="shared" si="123"/>
        <v>NO</v>
      </c>
      <c r="AB368" t="s">
        <v>4279</v>
      </c>
      <c r="AC368" t="str">
        <f t="shared" si="124"/>
        <v>Referral</v>
      </c>
      <c r="AD368">
        <v>1806.72</v>
      </c>
      <c r="AE368" s="7">
        <v>1806.72</v>
      </c>
      <c r="AF368" s="7">
        <f t="shared" si="125"/>
        <v>1806.72</v>
      </c>
      <c r="AG368" t="str">
        <f>_xlfn.XLOOKUP(H368, 'Customer Data'!A368,'Customer Data'!B368)</f>
        <v>Customer_368</v>
      </c>
      <c r="AH368" t="str">
        <f>_xlfn.XLOOKUP(H368,'Customer Data'!A368,'Customer Data'!C368)</f>
        <v>Male</v>
      </c>
      <c r="AI368">
        <f>_xlfn.XLOOKUP(H368,'Customer Data'!A368,'Customer Data'!D368)</f>
        <v>54</v>
      </c>
      <c r="AJ368" t="str">
        <f>_xlfn.XLOOKUP(H368,'Customer Data'!A368,'Customer Data'!E368)</f>
        <v>Owerri</v>
      </c>
      <c r="AK368" t="str">
        <f>VLOOKUP(K368,'Product Category'!A:B,2,FALSE)</f>
        <v>Electronics</v>
      </c>
      <c r="AL368">
        <f>VLOOKUP(Z368,Coupons!A:B,2,FALSE)</f>
        <v>0</v>
      </c>
      <c r="AM368" s="7">
        <f t="shared" si="126"/>
        <v>0</v>
      </c>
      <c r="AN368" s="7">
        <f t="shared" si="127"/>
        <v>421.56799999999998</v>
      </c>
      <c r="AO368" s="7">
        <f t="shared" si="128"/>
        <v>1264.704</v>
      </c>
      <c r="AP368" s="7">
        <f t="shared" si="129"/>
        <v>1806.72</v>
      </c>
      <c r="AQ368" s="7">
        <f t="shared" si="130"/>
        <v>542.01600000000008</v>
      </c>
      <c r="AR368" s="12">
        <f t="shared" si="131"/>
        <v>1.4285714285714286</v>
      </c>
    </row>
    <row r="369" spans="1:44" x14ac:dyDescent="0.35">
      <c r="A369" t="s">
        <v>381</v>
      </c>
      <c r="B369">
        <f t="shared" si="110"/>
        <v>200367</v>
      </c>
      <c r="C369" s="2">
        <v>45407</v>
      </c>
      <c r="D369" s="4">
        <v>45407</v>
      </c>
      <c r="E369">
        <f t="shared" si="111"/>
        <v>2024</v>
      </c>
      <c r="F369" s="4" t="str">
        <f t="shared" si="112"/>
        <v>April</v>
      </c>
      <c r="G369" s="4" t="str">
        <f t="shared" si="113"/>
        <v>Thursday</v>
      </c>
      <c r="H369" t="s">
        <v>1581</v>
      </c>
      <c r="I369">
        <f t="shared" si="114"/>
        <v>13108</v>
      </c>
      <c r="J369" t="s">
        <v>2408</v>
      </c>
      <c r="K369" t="str">
        <f t="shared" si="116"/>
        <v>Laptop</v>
      </c>
      <c r="L369">
        <v>5</v>
      </c>
      <c r="M369">
        <v>658.77</v>
      </c>
      <c r="N369" s="7">
        <f t="shared" si="115"/>
        <v>658.77</v>
      </c>
      <c r="O369" t="s">
        <v>2630</v>
      </c>
      <c r="P369" t="str">
        <f t="shared" si="117"/>
        <v>712</v>
      </c>
      <c r="Q369" t="str">
        <f t="shared" si="118"/>
        <v>Main St</v>
      </c>
      <c r="R369" t="s">
        <v>3068</v>
      </c>
      <c r="S369" t="str">
        <f t="shared" si="119"/>
        <v>Gift Card</v>
      </c>
      <c r="T369" t="s">
        <v>3074</v>
      </c>
      <c r="U369" t="str">
        <f t="shared" si="120"/>
        <v>Pending</v>
      </c>
      <c r="V369" t="s">
        <v>3442</v>
      </c>
      <c r="W369" t="str">
        <f t="shared" si="121"/>
        <v>82284400</v>
      </c>
      <c r="X369">
        <v>10</v>
      </c>
      <c r="Y369" t="s">
        <v>4276</v>
      </c>
      <c r="Z369" t="str">
        <f t="shared" si="122"/>
        <v>FREESHIP</v>
      </c>
      <c r="AA369" t="str">
        <f t="shared" si="123"/>
        <v>YES</v>
      </c>
      <c r="AB369" t="s">
        <v>4278</v>
      </c>
      <c r="AC369" t="str">
        <f t="shared" si="124"/>
        <v>Instagram</v>
      </c>
      <c r="AD369">
        <v>3293.85</v>
      </c>
      <c r="AE369" s="7">
        <v>3293.85</v>
      </c>
      <c r="AF369" s="7">
        <f t="shared" si="125"/>
        <v>3293.85</v>
      </c>
      <c r="AG369" t="str">
        <f>_xlfn.XLOOKUP(H369, 'Customer Data'!A369,'Customer Data'!B369)</f>
        <v>Customer_369</v>
      </c>
      <c r="AH369" t="str">
        <f>_xlfn.XLOOKUP(H369,'Customer Data'!A369,'Customer Data'!C369)</f>
        <v>Male</v>
      </c>
      <c r="AI369">
        <f>_xlfn.XLOOKUP(H369,'Customer Data'!A369,'Customer Data'!D369)</f>
        <v>24</v>
      </c>
      <c r="AJ369" t="str">
        <f>_xlfn.XLOOKUP(H369,'Customer Data'!A369,'Customer Data'!E369)</f>
        <v>Owerri</v>
      </c>
      <c r="AK369" t="str">
        <f>VLOOKUP(K369,'Product Category'!A:B,2,FALSE)</f>
        <v>Electronics</v>
      </c>
      <c r="AL369">
        <f>VLOOKUP(Z369,Coupons!A:B,2,FALSE)</f>
        <v>0</v>
      </c>
      <c r="AM369" s="7">
        <f t="shared" si="126"/>
        <v>0</v>
      </c>
      <c r="AN369" s="7">
        <f t="shared" si="127"/>
        <v>461.13899999999995</v>
      </c>
      <c r="AO369" s="7">
        <f t="shared" si="128"/>
        <v>2305.6949999999997</v>
      </c>
      <c r="AP369" s="7">
        <f t="shared" si="129"/>
        <v>3293.85</v>
      </c>
      <c r="AQ369" s="7">
        <f t="shared" si="130"/>
        <v>988.1550000000002</v>
      </c>
      <c r="AR369" s="12">
        <f t="shared" si="131"/>
        <v>1.4285714285714286</v>
      </c>
    </row>
    <row r="370" spans="1:44" x14ac:dyDescent="0.35">
      <c r="A370" t="s">
        <v>382</v>
      </c>
      <c r="B370">
        <f t="shared" si="110"/>
        <v>200368</v>
      </c>
      <c r="C370" s="2">
        <v>45047</v>
      </c>
      <c r="D370" s="4">
        <v>45047</v>
      </c>
      <c r="E370">
        <f t="shared" si="111"/>
        <v>2023</v>
      </c>
      <c r="F370" s="4" t="str">
        <f t="shared" si="112"/>
        <v>May</v>
      </c>
      <c r="G370" s="4" t="str">
        <f t="shared" si="113"/>
        <v>Monday</v>
      </c>
      <c r="H370" t="s">
        <v>1582</v>
      </c>
      <c r="I370">
        <f t="shared" si="114"/>
        <v>85322</v>
      </c>
      <c r="J370" t="s">
        <v>2403</v>
      </c>
      <c r="K370" t="str">
        <f t="shared" si="116"/>
        <v>Monitor</v>
      </c>
      <c r="L370">
        <v>3</v>
      </c>
      <c r="M370">
        <v>271.02</v>
      </c>
      <c r="N370" s="7">
        <f t="shared" si="115"/>
        <v>271.02</v>
      </c>
      <c r="O370" t="s">
        <v>2716</v>
      </c>
      <c r="P370" t="str">
        <f t="shared" si="117"/>
        <v>403</v>
      </c>
      <c r="Q370" t="str">
        <f t="shared" si="118"/>
        <v>Main St</v>
      </c>
      <c r="R370" t="s">
        <v>3067</v>
      </c>
      <c r="S370" t="str">
        <f t="shared" si="119"/>
        <v>Credit Card</v>
      </c>
      <c r="T370" t="s">
        <v>3071</v>
      </c>
      <c r="U370" t="str">
        <f t="shared" si="120"/>
        <v>Cancelled</v>
      </c>
      <c r="V370" t="s">
        <v>3443</v>
      </c>
      <c r="W370" t="str">
        <f t="shared" si="121"/>
        <v>89728869</v>
      </c>
      <c r="X370">
        <v>6</v>
      </c>
      <c r="Z370" t="str">
        <f t="shared" si="122"/>
        <v>NO COUPON</v>
      </c>
      <c r="AA370" t="str">
        <f t="shared" si="123"/>
        <v>NO</v>
      </c>
      <c r="AB370" t="s">
        <v>4282</v>
      </c>
      <c r="AC370" t="str">
        <f t="shared" si="124"/>
        <v>Google</v>
      </c>
      <c r="AD370">
        <v>813.06</v>
      </c>
      <c r="AE370" s="7">
        <v>813.06</v>
      </c>
      <c r="AF370" s="7">
        <f t="shared" si="125"/>
        <v>813.06</v>
      </c>
      <c r="AG370" t="str">
        <f>_xlfn.XLOOKUP(H370, 'Customer Data'!A370,'Customer Data'!B370)</f>
        <v>Customer_370</v>
      </c>
      <c r="AH370" t="str">
        <f>_xlfn.XLOOKUP(H370,'Customer Data'!A370,'Customer Data'!C370)</f>
        <v>Female</v>
      </c>
      <c r="AI370">
        <f>_xlfn.XLOOKUP(H370,'Customer Data'!A370,'Customer Data'!D370)</f>
        <v>43</v>
      </c>
      <c r="AJ370" t="str">
        <f>_xlfn.XLOOKUP(H370,'Customer Data'!A370,'Customer Data'!E370)</f>
        <v>Abuja</v>
      </c>
      <c r="AK370" t="str">
        <f>VLOOKUP(K370,'Product Category'!A:B,2,FALSE)</f>
        <v>Electronics</v>
      </c>
      <c r="AL370">
        <f>VLOOKUP(Z370,Coupons!A:B,2,FALSE)</f>
        <v>0</v>
      </c>
      <c r="AM370" s="7">
        <f t="shared" si="126"/>
        <v>0</v>
      </c>
      <c r="AN370" s="7">
        <f t="shared" si="127"/>
        <v>189.71399999999997</v>
      </c>
      <c r="AO370" s="7">
        <f t="shared" si="128"/>
        <v>569.14199999999994</v>
      </c>
      <c r="AP370" s="7">
        <f t="shared" si="129"/>
        <v>813.06</v>
      </c>
      <c r="AQ370" s="7">
        <f t="shared" si="130"/>
        <v>243.91800000000001</v>
      </c>
      <c r="AR370" s="12">
        <f t="shared" si="131"/>
        <v>1.4285714285714286</v>
      </c>
    </row>
    <row r="371" spans="1:44" x14ac:dyDescent="0.35">
      <c r="A371" t="s">
        <v>383</v>
      </c>
      <c r="B371">
        <f t="shared" si="110"/>
        <v>200369</v>
      </c>
      <c r="C371" s="2">
        <v>45648</v>
      </c>
      <c r="D371" s="4">
        <v>45648</v>
      </c>
      <c r="E371">
        <f t="shared" si="111"/>
        <v>2024</v>
      </c>
      <c r="F371" s="4" t="str">
        <f t="shared" si="112"/>
        <v>December</v>
      </c>
      <c r="G371" s="4" t="str">
        <f t="shared" si="113"/>
        <v>Sunday</v>
      </c>
      <c r="H371" t="s">
        <v>1583</v>
      </c>
      <c r="I371">
        <f t="shared" si="114"/>
        <v>43545</v>
      </c>
      <c r="J371" t="s">
        <v>2403</v>
      </c>
      <c r="K371" t="str">
        <f t="shared" si="116"/>
        <v>Monitor</v>
      </c>
      <c r="L371">
        <v>5</v>
      </c>
      <c r="M371">
        <v>375.25</v>
      </c>
      <c r="N371" s="7">
        <f t="shared" si="115"/>
        <v>375.25</v>
      </c>
      <c r="O371" t="s">
        <v>2717</v>
      </c>
      <c r="P371" t="str">
        <f t="shared" si="117"/>
        <v>216</v>
      </c>
      <c r="Q371" t="str">
        <f t="shared" si="118"/>
        <v>Main St</v>
      </c>
      <c r="R371" t="s">
        <v>3068</v>
      </c>
      <c r="S371" t="str">
        <f t="shared" si="119"/>
        <v>Gift Card</v>
      </c>
      <c r="T371" t="s">
        <v>3074</v>
      </c>
      <c r="U371" t="str">
        <f t="shared" si="120"/>
        <v>Pending</v>
      </c>
      <c r="V371" t="s">
        <v>3444</v>
      </c>
      <c r="W371" t="str">
        <f t="shared" si="121"/>
        <v>73937402</v>
      </c>
      <c r="X371">
        <v>9</v>
      </c>
      <c r="Y371" t="s">
        <v>4275</v>
      </c>
      <c r="Z371" t="str">
        <f t="shared" si="122"/>
        <v>SAVE10</v>
      </c>
      <c r="AA371" t="str">
        <f t="shared" si="123"/>
        <v>YES</v>
      </c>
      <c r="AB371" t="s">
        <v>4280</v>
      </c>
      <c r="AC371" t="str">
        <f t="shared" si="124"/>
        <v>Email</v>
      </c>
      <c r="AD371">
        <v>1876.25</v>
      </c>
      <c r="AE371" s="7">
        <v>1876.25</v>
      </c>
      <c r="AF371" s="7">
        <f t="shared" si="125"/>
        <v>1876.25</v>
      </c>
      <c r="AG371" t="str">
        <f>_xlfn.XLOOKUP(H371, 'Customer Data'!A371,'Customer Data'!B371)</f>
        <v>Customer_371</v>
      </c>
      <c r="AH371" t="str">
        <f>_xlfn.XLOOKUP(H371,'Customer Data'!A371,'Customer Data'!C371)</f>
        <v>Male</v>
      </c>
      <c r="AI371">
        <f>_xlfn.XLOOKUP(H371,'Customer Data'!A371,'Customer Data'!D371)</f>
        <v>31</v>
      </c>
      <c r="AJ371" t="str">
        <f>_xlfn.XLOOKUP(H371,'Customer Data'!A371,'Customer Data'!E371)</f>
        <v>Kano</v>
      </c>
      <c r="AK371" t="str">
        <f>VLOOKUP(K371,'Product Category'!A:B,2,FALSE)</f>
        <v>Electronics</v>
      </c>
      <c r="AL371">
        <f>VLOOKUP(Z371,Coupons!A:B,2,FALSE)</f>
        <v>0.1</v>
      </c>
      <c r="AM371" s="7">
        <f t="shared" si="126"/>
        <v>187.625</v>
      </c>
      <c r="AN371" s="7">
        <f t="shared" si="127"/>
        <v>262.67500000000001</v>
      </c>
      <c r="AO371" s="7">
        <f t="shared" si="128"/>
        <v>1313.375</v>
      </c>
      <c r="AP371" s="7">
        <f t="shared" si="129"/>
        <v>1688.625</v>
      </c>
      <c r="AQ371" s="7">
        <f t="shared" si="130"/>
        <v>375.25</v>
      </c>
      <c r="AR371" s="12">
        <f t="shared" si="131"/>
        <v>1.2857142857142858</v>
      </c>
    </row>
    <row r="372" spans="1:44" x14ac:dyDescent="0.35">
      <c r="A372" t="s">
        <v>384</v>
      </c>
      <c r="B372">
        <f t="shared" si="110"/>
        <v>200370</v>
      </c>
      <c r="C372" s="2">
        <v>45780</v>
      </c>
      <c r="D372" s="4">
        <v>45780</v>
      </c>
      <c r="E372">
        <f t="shared" si="111"/>
        <v>2025</v>
      </c>
      <c r="F372" s="4" t="str">
        <f t="shared" si="112"/>
        <v>May</v>
      </c>
      <c r="G372" s="4" t="str">
        <f t="shared" si="113"/>
        <v>Saturday</v>
      </c>
      <c r="H372" t="s">
        <v>1584</v>
      </c>
      <c r="I372">
        <f t="shared" si="114"/>
        <v>80649</v>
      </c>
      <c r="J372" t="s">
        <v>2404</v>
      </c>
      <c r="K372" t="str">
        <f t="shared" si="116"/>
        <v>Phone</v>
      </c>
      <c r="L372">
        <v>1</v>
      </c>
      <c r="M372">
        <v>312.11</v>
      </c>
      <c r="N372" s="7">
        <f t="shared" si="115"/>
        <v>312.11</v>
      </c>
      <c r="O372" t="s">
        <v>2718</v>
      </c>
      <c r="P372" t="str">
        <f t="shared" si="117"/>
        <v>870</v>
      </c>
      <c r="Q372" t="str">
        <f t="shared" si="118"/>
        <v>Main St</v>
      </c>
      <c r="R372" t="s">
        <v>3066</v>
      </c>
      <c r="S372" t="str">
        <f t="shared" si="119"/>
        <v>Online</v>
      </c>
      <c r="T372" t="s">
        <v>3071</v>
      </c>
      <c r="U372" t="str">
        <f t="shared" si="120"/>
        <v>Cancelled</v>
      </c>
      <c r="V372" t="s">
        <v>3445</v>
      </c>
      <c r="W372" t="str">
        <f t="shared" si="121"/>
        <v>41143313</v>
      </c>
      <c r="X372">
        <v>4</v>
      </c>
      <c r="Y372" t="s">
        <v>4277</v>
      </c>
      <c r="Z372" t="str">
        <f t="shared" si="122"/>
        <v>WINTER15</v>
      </c>
      <c r="AA372" t="str">
        <f t="shared" si="123"/>
        <v>YES</v>
      </c>
      <c r="AB372" t="s">
        <v>4281</v>
      </c>
      <c r="AC372" t="str">
        <f t="shared" si="124"/>
        <v>Facebook</v>
      </c>
      <c r="AD372">
        <v>312.11</v>
      </c>
      <c r="AE372" s="7">
        <v>312.11</v>
      </c>
      <c r="AF372" s="7">
        <f t="shared" si="125"/>
        <v>312.11</v>
      </c>
      <c r="AG372" t="str">
        <f>_xlfn.XLOOKUP(H372, 'Customer Data'!A372,'Customer Data'!B372)</f>
        <v>Customer_372</v>
      </c>
      <c r="AH372" t="str">
        <f>_xlfn.XLOOKUP(H372,'Customer Data'!A372,'Customer Data'!C372)</f>
        <v>Male</v>
      </c>
      <c r="AI372">
        <f>_xlfn.XLOOKUP(H372,'Customer Data'!A372,'Customer Data'!D372)</f>
        <v>50</v>
      </c>
      <c r="AJ372" t="str">
        <f>_xlfn.XLOOKUP(H372,'Customer Data'!A372,'Customer Data'!E372)</f>
        <v>Abuja</v>
      </c>
      <c r="AK372" t="str">
        <f>VLOOKUP(K372,'Product Category'!A:B,2,FALSE)</f>
        <v>Electronics</v>
      </c>
      <c r="AL372">
        <f>VLOOKUP(Z372,Coupons!A:B,2,FALSE)</f>
        <v>0.15</v>
      </c>
      <c r="AM372" s="7">
        <f t="shared" si="126"/>
        <v>46.816499999999998</v>
      </c>
      <c r="AN372" s="7">
        <f t="shared" si="127"/>
        <v>218.477</v>
      </c>
      <c r="AO372" s="7">
        <f t="shared" si="128"/>
        <v>218.477</v>
      </c>
      <c r="AP372" s="7">
        <f t="shared" si="129"/>
        <v>265.29349999999999</v>
      </c>
      <c r="AQ372" s="7">
        <f t="shared" si="130"/>
        <v>46.816499999999991</v>
      </c>
      <c r="AR372" s="12">
        <f t="shared" si="131"/>
        <v>1.2142857142857142</v>
      </c>
    </row>
    <row r="373" spans="1:44" x14ac:dyDescent="0.35">
      <c r="A373" t="s">
        <v>385</v>
      </c>
      <c r="B373">
        <f t="shared" si="110"/>
        <v>200371</v>
      </c>
      <c r="C373" s="2">
        <v>44931</v>
      </c>
      <c r="D373" s="4">
        <v>44931</v>
      </c>
      <c r="E373">
        <f t="shared" si="111"/>
        <v>2023</v>
      </c>
      <c r="F373" s="4" t="str">
        <f t="shared" si="112"/>
        <v>January</v>
      </c>
      <c r="G373" s="4" t="str">
        <f t="shared" si="113"/>
        <v>Thursday</v>
      </c>
      <c r="H373" t="s">
        <v>1585</v>
      </c>
      <c r="I373">
        <f t="shared" si="114"/>
        <v>59752</v>
      </c>
      <c r="J373" t="s">
        <v>2404</v>
      </c>
      <c r="K373" t="str">
        <f t="shared" si="116"/>
        <v>Phone</v>
      </c>
      <c r="L373">
        <v>5</v>
      </c>
      <c r="M373">
        <v>307.76</v>
      </c>
      <c r="N373" s="7">
        <f t="shared" si="115"/>
        <v>307.76</v>
      </c>
      <c r="O373" t="s">
        <v>2422</v>
      </c>
      <c r="P373" t="str">
        <f t="shared" si="117"/>
        <v>179</v>
      </c>
      <c r="Q373" t="str">
        <f t="shared" si="118"/>
        <v>Main St</v>
      </c>
      <c r="R373" t="s">
        <v>3068</v>
      </c>
      <c r="S373" t="str">
        <f t="shared" si="119"/>
        <v>Gift Card</v>
      </c>
      <c r="T373" t="s">
        <v>3074</v>
      </c>
      <c r="U373" t="str">
        <f t="shared" si="120"/>
        <v>Pending</v>
      </c>
      <c r="V373" t="s">
        <v>3446</v>
      </c>
      <c r="W373" t="str">
        <f t="shared" si="121"/>
        <v>82229639</v>
      </c>
      <c r="X373">
        <v>9</v>
      </c>
      <c r="Y373" t="s">
        <v>4276</v>
      </c>
      <c r="Z373" t="str">
        <f t="shared" si="122"/>
        <v>FREESHIP</v>
      </c>
      <c r="AA373" t="str">
        <f t="shared" si="123"/>
        <v>YES</v>
      </c>
      <c r="AB373" t="s">
        <v>4282</v>
      </c>
      <c r="AC373" t="str">
        <f t="shared" si="124"/>
        <v>Google</v>
      </c>
      <c r="AD373">
        <v>1538.8</v>
      </c>
      <c r="AE373" s="7">
        <v>1538.8</v>
      </c>
      <c r="AF373" s="7">
        <f t="shared" si="125"/>
        <v>1538.8</v>
      </c>
      <c r="AG373" t="str">
        <f>_xlfn.XLOOKUP(H373, 'Customer Data'!A373,'Customer Data'!B373)</f>
        <v>Customer_373</v>
      </c>
      <c r="AH373" t="str">
        <f>_xlfn.XLOOKUP(H373,'Customer Data'!A373,'Customer Data'!C373)</f>
        <v>Male</v>
      </c>
      <c r="AI373">
        <f>_xlfn.XLOOKUP(H373,'Customer Data'!A373,'Customer Data'!D373)</f>
        <v>59</v>
      </c>
      <c r="AJ373" t="str">
        <f>_xlfn.XLOOKUP(H373,'Customer Data'!A373,'Customer Data'!E373)</f>
        <v>Port-Harcourt</v>
      </c>
      <c r="AK373" t="str">
        <f>VLOOKUP(K373,'Product Category'!A:B,2,FALSE)</f>
        <v>Electronics</v>
      </c>
      <c r="AL373">
        <f>VLOOKUP(Z373,Coupons!A:B,2,FALSE)</f>
        <v>0</v>
      </c>
      <c r="AM373" s="7">
        <f t="shared" si="126"/>
        <v>0</v>
      </c>
      <c r="AN373" s="7">
        <f t="shared" si="127"/>
        <v>215.43199999999999</v>
      </c>
      <c r="AO373" s="7">
        <f t="shared" si="128"/>
        <v>1077.1599999999999</v>
      </c>
      <c r="AP373" s="7">
        <f t="shared" si="129"/>
        <v>1538.8</v>
      </c>
      <c r="AQ373" s="7">
        <f t="shared" si="130"/>
        <v>461.6400000000001</v>
      </c>
      <c r="AR373" s="12">
        <f t="shared" si="131"/>
        <v>1.4285714285714288</v>
      </c>
    </row>
    <row r="374" spans="1:44" x14ac:dyDescent="0.35">
      <c r="A374" t="s">
        <v>386</v>
      </c>
      <c r="B374">
        <f t="shared" si="110"/>
        <v>200372</v>
      </c>
      <c r="C374" s="2">
        <v>45702</v>
      </c>
      <c r="D374" s="4">
        <v>45702</v>
      </c>
      <c r="E374">
        <f t="shared" si="111"/>
        <v>2025</v>
      </c>
      <c r="F374" s="4" t="str">
        <f t="shared" si="112"/>
        <v>February</v>
      </c>
      <c r="G374" s="4" t="str">
        <f t="shared" si="113"/>
        <v>Friday</v>
      </c>
      <c r="H374" t="s">
        <v>1586</v>
      </c>
      <c r="I374">
        <f t="shared" si="114"/>
        <v>53645</v>
      </c>
      <c r="J374" t="s">
        <v>2406</v>
      </c>
      <c r="K374" t="str">
        <f t="shared" si="116"/>
        <v>Chair</v>
      </c>
      <c r="L374">
        <v>3</v>
      </c>
      <c r="M374">
        <v>483.53</v>
      </c>
      <c r="N374" s="7">
        <f t="shared" si="115"/>
        <v>483.53</v>
      </c>
      <c r="O374" t="s">
        <v>2719</v>
      </c>
      <c r="P374" t="str">
        <f t="shared" si="117"/>
        <v>166</v>
      </c>
      <c r="Q374" t="str">
        <f t="shared" si="118"/>
        <v>Main St</v>
      </c>
      <c r="R374" t="s">
        <v>3069</v>
      </c>
      <c r="S374" t="str">
        <f t="shared" si="119"/>
        <v>Cash</v>
      </c>
      <c r="T374" t="s">
        <v>3072</v>
      </c>
      <c r="U374" t="str">
        <f t="shared" si="120"/>
        <v>Returned</v>
      </c>
      <c r="V374" t="s">
        <v>3447</v>
      </c>
      <c r="W374" t="str">
        <f t="shared" si="121"/>
        <v>12123939</v>
      </c>
      <c r="X374">
        <v>4</v>
      </c>
      <c r="Z374" t="str">
        <f t="shared" si="122"/>
        <v>NO COUPON</v>
      </c>
      <c r="AA374" t="str">
        <f t="shared" si="123"/>
        <v>NO</v>
      </c>
      <c r="AB374" t="s">
        <v>4279</v>
      </c>
      <c r="AC374" t="str">
        <f t="shared" si="124"/>
        <v>Referral</v>
      </c>
      <c r="AD374">
        <v>1450.59</v>
      </c>
      <c r="AE374" s="7">
        <v>1450.59</v>
      </c>
      <c r="AF374" s="7">
        <f t="shared" si="125"/>
        <v>1450.59</v>
      </c>
      <c r="AG374" t="str">
        <f>_xlfn.XLOOKUP(H374, 'Customer Data'!A374,'Customer Data'!B374)</f>
        <v>Customer_374</v>
      </c>
      <c r="AH374" t="str">
        <f>_xlfn.XLOOKUP(H374,'Customer Data'!A374,'Customer Data'!C374)</f>
        <v>Male</v>
      </c>
      <c r="AI374">
        <f>_xlfn.XLOOKUP(H374,'Customer Data'!A374,'Customer Data'!D374)</f>
        <v>29</v>
      </c>
      <c r="AJ374" t="str">
        <f>_xlfn.XLOOKUP(H374,'Customer Data'!A374,'Customer Data'!E374)</f>
        <v>Abuja</v>
      </c>
      <c r="AK374" t="str">
        <f>VLOOKUP(K374,'Product Category'!A:B,2,FALSE)</f>
        <v>Furniture</v>
      </c>
      <c r="AL374">
        <f>VLOOKUP(Z374,Coupons!A:B,2,FALSE)</f>
        <v>0</v>
      </c>
      <c r="AM374" s="7">
        <f t="shared" si="126"/>
        <v>0</v>
      </c>
      <c r="AN374" s="7">
        <f t="shared" si="127"/>
        <v>338.47099999999995</v>
      </c>
      <c r="AO374" s="7">
        <f t="shared" si="128"/>
        <v>1015.4129999999998</v>
      </c>
      <c r="AP374" s="7">
        <f t="shared" si="129"/>
        <v>1450.59</v>
      </c>
      <c r="AQ374" s="7">
        <f t="shared" si="130"/>
        <v>435.17700000000013</v>
      </c>
      <c r="AR374" s="12">
        <f t="shared" si="131"/>
        <v>1.4285714285714288</v>
      </c>
    </row>
    <row r="375" spans="1:44" x14ac:dyDescent="0.35">
      <c r="A375" t="s">
        <v>387</v>
      </c>
      <c r="B375">
        <f t="shared" si="110"/>
        <v>200373</v>
      </c>
      <c r="C375" s="2">
        <v>44928</v>
      </c>
      <c r="D375" s="4">
        <v>44928</v>
      </c>
      <c r="E375">
        <f t="shared" si="111"/>
        <v>2023</v>
      </c>
      <c r="F375" s="4" t="str">
        <f t="shared" si="112"/>
        <v>January</v>
      </c>
      <c r="G375" s="4" t="str">
        <f t="shared" si="113"/>
        <v>Monday</v>
      </c>
      <c r="H375" t="s">
        <v>1587</v>
      </c>
      <c r="I375">
        <f t="shared" si="114"/>
        <v>60178</v>
      </c>
      <c r="J375" t="s">
        <v>2408</v>
      </c>
      <c r="K375" t="str">
        <f t="shared" si="116"/>
        <v>Laptop</v>
      </c>
      <c r="L375">
        <v>3</v>
      </c>
      <c r="M375">
        <v>341.15</v>
      </c>
      <c r="N375" s="7">
        <f t="shared" si="115"/>
        <v>341.15</v>
      </c>
      <c r="O375" t="s">
        <v>2720</v>
      </c>
      <c r="P375" t="str">
        <f t="shared" si="117"/>
        <v>969</v>
      </c>
      <c r="Q375" t="str">
        <f t="shared" si="118"/>
        <v>Main St</v>
      </c>
      <c r="R375" t="s">
        <v>3069</v>
      </c>
      <c r="S375" t="str">
        <f t="shared" si="119"/>
        <v>Cash</v>
      </c>
      <c r="T375" t="s">
        <v>3074</v>
      </c>
      <c r="U375" t="str">
        <f t="shared" si="120"/>
        <v>Pending</v>
      </c>
      <c r="V375" t="s">
        <v>3448</v>
      </c>
      <c r="W375" t="str">
        <f t="shared" si="121"/>
        <v>84505143</v>
      </c>
      <c r="X375">
        <v>4</v>
      </c>
      <c r="Y375" t="s">
        <v>4276</v>
      </c>
      <c r="Z375" t="str">
        <f t="shared" si="122"/>
        <v>FREESHIP</v>
      </c>
      <c r="AA375" t="str">
        <f t="shared" si="123"/>
        <v>YES</v>
      </c>
      <c r="AB375" t="s">
        <v>4278</v>
      </c>
      <c r="AC375" t="str">
        <f t="shared" si="124"/>
        <v>Instagram</v>
      </c>
      <c r="AD375">
        <v>1023.45</v>
      </c>
      <c r="AE375" s="7">
        <v>1023.45</v>
      </c>
      <c r="AF375" s="7">
        <f t="shared" si="125"/>
        <v>1023.4499999999999</v>
      </c>
      <c r="AG375" t="str">
        <f>_xlfn.XLOOKUP(H375, 'Customer Data'!A375,'Customer Data'!B375)</f>
        <v>Customer_375</v>
      </c>
      <c r="AH375" t="str">
        <f>_xlfn.XLOOKUP(H375,'Customer Data'!A375,'Customer Data'!C375)</f>
        <v>Female</v>
      </c>
      <c r="AI375">
        <f>_xlfn.XLOOKUP(H375,'Customer Data'!A375,'Customer Data'!D375)</f>
        <v>22</v>
      </c>
      <c r="AJ375" t="str">
        <f>_xlfn.XLOOKUP(H375,'Customer Data'!A375,'Customer Data'!E375)</f>
        <v>Lagos</v>
      </c>
      <c r="AK375" t="str">
        <f>VLOOKUP(K375,'Product Category'!A:B,2,FALSE)</f>
        <v>Electronics</v>
      </c>
      <c r="AL375">
        <f>VLOOKUP(Z375,Coupons!A:B,2,FALSE)</f>
        <v>0</v>
      </c>
      <c r="AM375" s="7">
        <f t="shared" si="126"/>
        <v>0</v>
      </c>
      <c r="AN375" s="7">
        <f t="shared" si="127"/>
        <v>238.80499999999998</v>
      </c>
      <c r="AO375" s="7">
        <f t="shared" si="128"/>
        <v>716.41499999999996</v>
      </c>
      <c r="AP375" s="7">
        <f t="shared" si="129"/>
        <v>1023.4499999999999</v>
      </c>
      <c r="AQ375" s="7">
        <f t="shared" si="130"/>
        <v>307.03499999999997</v>
      </c>
      <c r="AR375" s="12">
        <f t="shared" si="131"/>
        <v>1.4285714285714286</v>
      </c>
    </row>
    <row r="376" spans="1:44" x14ac:dyDescent="0.35">
      <c r="A376" t="s">
        <v>388</v>
      </c>
      <c r="B376">
        <f t="shared" si="110"/>
        <v>200374</v>
      </c>
      <c r="C376" s="2">
        <v>45551</v>
      </c>
      <c r="D376" s="4">
        <v>45551</v>
      </c>
      <c r="E376">
        <f t="shared" si="111"/>
        <v>2024</v>
      </c>
      <c r="F376" s="4" t="str">
        <f t="shared" si="112"/>
        <v>September</v>
      </c>
      <c r="G376" s="4" t="str">
        <f t="shared" si="113"/>
        <v>Monday</v>
      </c>
      <c r="H376" t="s">
        <v>1588</v>
      </c>
      <c r="I376">
        <f t="shared" si="114"/>
        <v>20286</v>
      </c>
      <c r="J376" t="s">
        <v>2403</v>
      </c>
      <c r="K376" t="str">
        <f t="shared" si="116"/>
        <v>Monitor</v>
      </c>
      <c r="L376">
        <v>1</v>
      </c>
      <c r="M376">
        <v>571.9</v>
      </c>
      <c r="N376" s="7">
        <f t="shared" si="115"/>
        <v>571.9</v>
      </c>
      <c r="O376" t="s">
        <v>2477</v>
      </c>
      <c r="P376" t="str">
        <f t="shared" si="117"/>
        <v>129</v>
      </c>
      <c r="Q376" t="str">
        <f t="shared" si="118"/>
        <v>Main St</v>
      </c>
      <c r="R376" t="s">
        <v>3068</v>
      </c>
      <c r="S376" t="str">
        <f t="shared" si="119"/>
        <v>Gift Card</v>
      </c>
      <c r="T376" t="s">
        <v>3074</v>
      </c>
      <c r="U376" t="str">
        <f t="shared" si="120"/>
        <v>Pending</v>
      </c>
      <c r="V376" t="s">
        <v>3449</v>
      </c>
      <c r="W376" t="str">
        <f t="shared" si="121"/>
        <v>67648338</v>
      </c>
      <c r="X376">
        <v>1</v>
      </c>
      <c r="Y376" t="s">
        <v>4277</v>
      </c>
      <c r="Z376" t="str">
        <f t="shared" si="122"/>
        <v>WINTER15</v>
      </c>
      <c r="AA376" t="str">
        <f t="shared" si="123"/>
        <v>YES</v>
      </c>
      <c r="AB376" t="s">
        <v>4278</v>
      </c>
      <c r="AC376" t="str">
        <f t="shared" si="124"/>
        <v>Instagram</v>
      </c>
      <c r="AD376">
        <v>571.9</v>
      </c>
      <c r="AE376" s="7">
        <v>571.9</v>
      </c>
      <c r="AF376" s="7">
        <f t="shared" si="125"/>
        <v>571.9</v>
      </c>
      <c r="AG376" t="str">
        <f>_xlfn.XLOOKUP(H376, 'Customer Data'!A376,'Customer Data'!B376)</f>
        <v>Customer_376</v>
      </c>
      <c r="AH376" t="str">
        <f>_xlfn.XLOOKUP(H376,'Customer Data'!A376,'Customer Data'!C376)</f>
        <v>Female</v>
      </c>
      <c r="AI376">
        <f>_xlfn.XLOOKUP(H376,'Customer Data'!A376,'Customer Data'!D376)</f>
        <v>58</v>
      </c>
      <c r="AJ376" t="str">
        <f>_xlfn.XLOOKUP(H376,'Customer Data'!A376,'Customer Data'!E376)</f>
        <v>Lagos</v>
      </c>
      <c r="AK376" t="str">
        <f>VLOOKUP(K376,'Product Category'!A:B,2,FALSE)</f>
        <v>Electronics</v>
      </c>
      <c r="AL376">
        <f>VLOOKUP(Z376,Coupons!A:B,2,FALSE)</f>
        <v>0.15</v>
      </c>
      <c r="AM376" s="7">
        <f t="shared" si="126"/>
        <v>85.784999999999997</v>
      </c>
      <c r="AN376" s="7">
        <f t="shared" si="127"/>
        <v>400.33</v>
      </c>
      <c r="AO376" s="7">
        <f t="shared" si="128"/>
        <v>400.33</v>
      </c>
      <c r="AP376" s="7">
        <f t="shared" si="129"/>
        <v>486.11500000000001</v>
      </c>
      <c r="AQ376" s="7">
        <f t="shared" si="130"/>
        <v>85.785000000000025</v>
      </c>
      <c r="AR376" s="12">
        <f t="shared" si="131"/>
        <v>1.2142857142857144</v>
      </c>
    </row>
    <row r="377" spans="1:44" x14ac:dyDescent="0.35">
      <c r="A377" t="s">
        <v>389</v>
      </c>
      <c r="B377">
        <f t="shared" si="110"/>
        <v>200375</v>
      </c>
      <c r="C377" s="2">
        <v>45673</v>
      </c>
      <c r="D377" s="4">
        <v>45673</v>
      </c>
      <c r="E377">
        <f t="shared" si="111"/>
        <v>2025</v>
      </c>
      <c r="F377" s="4" t="str">
        <f t="shared" si="112"/>
        <v>January</v>
      </c>
      <c r="G377" s="4" t="str">
        <f t="shared" si="113"/>
        <v>Thursday</v>
      </c>
      <c r="H377" t="s">
        <v>1589</v>
      </c>
      <c r="I377">
        <f t="shared" si="114"/>
        <v>87547</v>
      </c>
      <c r="J377" t="s">
        <v>2403</v>
      </c>
      <c r="K377" t="str">
        <f t="shared" si="116"/>
        <v>Monitor</v>
      </c>
      <c r="L377">
        <v>4</v>
      </c>
      <c r="M377">
        <v>95.03</v>
      </c>
      <c r="N377" s="7">
        <f t="shared" si="115"/>
        <v>95.03</v>
      </c>
      <c r="O377" t="s">
        <v>2721</v>
      </c>
      <c r="P377" t="str">
        <f t="shared" si="117"/>
        <v>400</v>
      </c>
      <c r="Q377" t="str">
        <f t="shared" si="118"/>
        <v>Main St</v>
      </c>
      <c r="R377" t="s">
        <v>3066</v>
      </c>
      <c r="S377" t="str">
        <f t="shared" si="119"/>
        <v>Online</v>
      </c>
      <c r="T377" t="s">
        <v>3070</v>
      </c>
      <c r="U377" t="str">
        <f t="shared" si="120"/>
        <v>Shipped</v>
      </c>
      <c r="V377" t="s">
        <v>3450</v>
      </c>
      <c r="W377" t="str">
        <f t="shared" si="121"/>
        <v>71027262</v>
      </c>
      <c r="X377">
        <v>8</v>
      </c>
      <c r="Y377" t="s">
        <v>4276</v>
      </c>
      <c r="Z377" t="str">
        <f t="shared" si="122"/>
        <v>FREESHIP</v>
      </c>
      <c r="AA377" t="str">
        <f t="shared" si="123"/>
        <v>YES</v>
      </c>
      <c r="AB377" t="s">
        <v>4281</v>
      </c>
      <c r="AC377" t="str">
        <f t="shared" si="124"/>
        <v>Facebook</v>
      </c>
      <c r="AD377">
        <v>380.12</v>
      </c>
      <c r="AE377" s="7">
        <v>380.12</v>
      </c>
      <c r="AF377" s="7">
        <f t="shared" si="125"/>
        <v>380.12</v>
      </c>
      <c r="AG377" t="str">
        <f>_xlfn.XLOOKUP(H377, 'Customer Data'!A377,'Customer Data'!B377)</f>
        <v>Customer_377</v>
      </c>
      <c r="AH377" t="str">
        <f>_xlfn.XLOOKUP(H377,'Customer Data'!A377,'Customer Data'!C377)</f>
        <v>Male</v>
      </c>
      <c r="AI377">
        <f>_xlfn.XLOOKUP(H377,'Customer Data'!A377,'Customer Data'!D377)</f>
        <v>40</v>
      </c>
      <c r="AJ377" t="str">
        <f>_xlfn.XLOOKUP(H377,'Customer Data'!A377,'Customer Data'!E377)</f>
        <v>Owerri</v>
      </c>
      <c r="AK377" t="str">
        <f>VLOOKUP(K377,'Product Category'!A:B,2,FALSE)</f>
        <v>Electronics</v>
      </c>
      <c r="AL377">
        <f>VLOOKUP(Z377,Coupons!A:B,2,FALSE)</f>
        <v>0</v>
      </c>
      <c r="AM377" s="7">
        <f t="shared" si="126"/>
        <v>0</v>
      </c>
      <c r="AN377" s="7">
        <f t="shared" si="127"/>
        <v>66.521000000000001</v>
      </c>
      <c r="AO377" s="7">
        <f t="shared" si="128"/>
        <v>266.084</v>
      </c>
      <c r="AP377" s="7">
        <f t="shared" si="129"/>
        <v>380.12</v>
      </c>
      <c r="AQ377" s="7">
        <f t="shared" si="130"/>
        <v>114.036</v>
      </c>
      <c r="AR377" s="12">
        <f t="shared" si="131"/>
        <v>1.4285714285714286</v>
      </c>
    </row>
    <row r="378" spans="1:44" x14ac:dyDescent="0.35">
      <c r="A378" t="s">
        <v>390</v>
      </c>
      <c r="B378">
        <f t="shared" si="110"/>
        <v>200376</v>
      </c>
      <c r="C378" s="2">
        <v>45162</v>
      </c>
      <c r="D378" s="4">
        <v>45162</v>
      </c>
      <c r="E378">
        <f t="shared" si="111"/>
        <v>2023</v>
      </c>
      <c r="F378" s="4" t="str">
        <f t="shared" si="112"/>
        <v>August</v>
      </c>
      <c r="G378" s="4" t="str">
        <f t="shared" si="113"/>
        <v>Thursday</v>
      </c>
      <c r="H378" t="s">
        <v>1590</v>
      </c>
      <c r="I378">
        <f t="shared" si="114"/>
        <v>64549</v>
      </c>
      <c r="J378" t="s">
        <v>2403</v>
      </c>
      <c r="K378" t="str">
        <f t="shared" si="116"/>
        <v>Monitor</v>
      </c>
      <c r="L378">
        <v>5</v>
      </c>
      <c r="M378">
        <v>201.22</v>
      </c>
      <c r="N378" s="7">
        <f t="shared" si="115"/>
        <v>201.22</v>
      </c>
      <c r="O378" t="s">
        <v>2722</v>
      </c>
      <c r="P378" t="str">
        <f t="shared" si="117"/>
        <v>341</v>
      </c>
      <c r="Q378" t="str">
        <f t="shared" si="118"/>
        <v>Main St</v>
      </c>
      <c r="R378" t="s">
        <v>3065</v>
      </c>
      <c r="S378" t="str">
        <f t="shared" si="119"/>
        <v>Debit Card</v>
      </c>
      <c r="T378" t="s">
        <v>3074</v>
      </c>
      <c r="U378" t="str">
        <f t="shared" si="120"/>
        <v>Pending</v>
      </c>
      <c r="V378" t="s">
        <v>3451</v>
      </c>
      <c r="W378" t="str">
        <f t="shared" si="121"/>
        <v>20788231</v>
      </c>
      <c r="X378">
        <v>6</v>
      </c>
      <c r="Y378" t="s">
        <v>4276</v>
      </c>
      <c r="Z378" t="str">
        <f t="shared" si="122"/>
        <v>FREESHIP</v>
      </c>
      <c r="AA378" t="str">
        <f t="shared" si="123"/>
        <v>YES</v>
      </c>
      <c r="AB378" t="s">
        <v>4281</v>
      </c>
      <c r="AC378" t="str">
        <f t="shared" si="124"/>
        <v>Facebook</v>
      </c>
      <c r="AD378">
        <v>1006.1</v>
      </c>
      <c r="AE378" s="7">
        <v>1006.1</v>
      </c>
      <c r="AF378" s="7">
        <f t="shared" si="125"/>
        <v>1006.1</v>
      </c>
      <c r="AG378" t="str">
        <f>_xlfn.XLOOKUP(H378, 'Customer Data'!A378,'Customer Data'!B378)</f>
        <v>Customer_378</v>
      </c>
      <c r="AH378" t="str">
        <f>_xlfn.XLOOKUP(H378,'Customer Data'!A378,'Customer Data'!C378)</f>
        <v>Female</v>
      </c>
      <c r="AI378">
        <f>_xlfn.XLOOKUP(H378,'Customer Data'!A378,'Customer Data'!D378)</f>
        <v>23</v>
      </c>
      <c r="AJ378" t="str">
        <f>_xlfn.XLOOKUP(H378,'Customer Data'!A378,'Customer Data'!E378)</f>
        <v>Port-Harcourt</v>
      </c>
      <c r="AK378" t="str">
        <f>VLOOKUP(K378,'Product Category'!A:B,2,FALSE)</f>
        <v>Electronics</v>
      </c>
      <c r="AL378">
        <f>VLOOKUP(Z378,Coupons!A:B,2,FALSE)</f>
        <v>0</v>
      </c>
      <c r="AM378" s="7">
        <f t="shared" si="126"/>
        <v>0</v>
      </c>
      <c r="AN378" s="7">
        <f t="shared" si="127"/>
        <v>140.85399999999998</v>
      </c>
      <c r="AO378" s="7">
        <f t="shared" si="128"/>
        <v>704.27</v>
      </c>
      <c r="AP378" s="7">
        <f t="shared" si="129"/>
        <v>1006.1</v>
      </c>
      <c r="AQ378" s="7">
        <f t="shared" si="130"/>
        <v>301.83000000000004</v>
      </c>
      <c r="AR378" s="12">
        <f t="shared" si="131"/>
        <v>1.4285714285714286</v>
      </c>
    </row>
    <row r="379" spans="1:44" x14ac:dyDescent="0.35">
      <c r="A379" t="s">
        <v>391</v>
      </c>
      <c r="B379">
        <f t="shared" si="110"/>
        <v>200377</v>
      </c>
      <c r="C379" s="2">
        <v>45495</v>
      </c>
      <c r="D379" s="4">
        <v>45495</v>
      </c>
      <c r="E379">
        <f t="shared" si="111"/>
        <v>2024</v>
      </c>
      <c r="F379" s="4" t="str">
        <f t="shared" si="112"/>
        <v>July</v>
      </c>
      <c r="G379" s="4" t="str">
        <f t="shared" si="113"/>
        <v>Monday</v>
      </c>
      <c r="H379" t="s">
        <v>1591</v>
      </c>
      <c r="I379">
        <f t="shared" si="114"/>
        <v>24884</v>
      </c>
      <c r="J379" t="s">
        <v>2403</v>
      </c>
      <c r="K379" t="str">
        <f t="shared" si="116"/>
        <v>Monitor</v>
      </c>
      <c r="L379">
        <v>1</v>
      </c>
      <c r="M379">
        <v>260.26</v>
      </c>
      <c r="N379" s="7">
        <f t="shared" si="115"/>
        <v>260.26</v>
      </c>
      <c r="O379" t="s">
        <v>2671</v>
      </c>
      <c r="P379" t="str">
        <f t="shared" si="117"/>
        <v>625</v>
      </c>
      <c r="Q379" t="str">
        <f t="shared" si="118"/>
        <v>Main St</v>
      </c>
      <c r="R379" t="s">
        <v>3066</v>
      </c>
      <c r="S379" t="str">
        <f t="shared" si="119"/>
        <v>Online</v>
      </c>
      <c r="T379" t="s">
        <v>3074</v>
      </c>
      <c r="U379" t="str">
        <f t="shared" si="120"/>
        <v>Pending</v>
      </c>
      <c r="V379" t="s">
        <v>3452</v>
      </c>
      <c r="W379" t="str">
        <f t="shared" si="121"/>
        <v>44538419</v>
      </c>
      <c r="X379">
        <v>5</v>
      </c>
      <c r="Y379" t="s">
        <v>4277</v>
      </c>
      <c r="Z379" t="str">
        <f t="shared" si="122"/>
        <v>WINTER15</v>
      </c>
      <c r="AA379" t="str">
        <f t="shared" si="123"/>
        <v>YES</v>
      </c>
      <c r="AB379" t="s">
        <v>4278</v>
      </c>
      <c r="AC379" t="str">
        <f t="shared" si="124"/>
        <v>Instagram</v>
      </c>
      <c r="AD379">
        <v>260.26</v>
      </c>
      <c r="AE379" s="7">
        <v>260.26</v>
      </c>
      <c r="AF379" s="7">
        <f t="shared" si="125"/>
        <v>260.26</v>
      </c>
      <c r="AG379" t="str">
        <f>_xlfn.XLOOKUP(H379, 'Customer Data'!A379,'Customer Data'!B379)</f>
        <v>Customer_379</v>
      </c>
      <c r="AH379" t="str">
        <f>_xlfn.XLOOKUP(H379,'Customer Data'!A379,'Customer Data'!C379)</f>
        <v>Female</v>
      </c>
      <c r="AI379">
        <f>_xlfn.XLOOKUP(H379,'Customer Data'!A379,'Customer Data'!D379)</f>
        <v>23</v>
      </c>
      <c r="AJ379" t="str">
        <f>_xlfn.XLOOKUP(H379,'Customer Data'!A379,'Customer Data'!E379)</f>
        <v>Kano</v>
      </c>
      <c r="AK379" t="str">
        <f>VLOOKUP(K379,'Product Category'!A:B,2,FALSE)</f>
        <v>Electronics</v>
      </c>
      <c r="AL379">
        <f>VLOOKUP(Z379,Coupons!A:B,2,FALSE)</f>
        <v>0.15</v>
      </c>
      <c r="AM379" s="7">
        <f t="shared" si="126"/>
        <v>39.038999999999994</v>
      </c>
      <c r="AN379" s="7">
        <f t="shared" si="127"/>
        <v>182.18199999999999</v>
      </c>
      <c r="AO379" s="7">
        <f t="shared" si="128"/>
        <v>182.18199999999999</v>
      </c>
      <c r="AP379" s="7">
        <f t="shared" si="129"/>
        <v>221.221</v>
      </c>
      <c r="AQ379" s="7">
        <f t="shared" si="130"/>
        <v>39.039000000000016</v>
      </c>
      <c r="AR379" s="12">
        <f t="shared" si="131"/>
        <v>1.2142857142857144</v>
      </c>
    </row>
    <row r="380" spans="1:44" x14ac:dyDescent="0.35">
      <c r="A380" t="s">
        <v>392</v>
      </c>
      <c r="B380">
        <f t="shared" si="110"/>
        <v>200378</v>
      </c>
      <c r="C380" s="2">
        <v>45323</v>
      </c>
      <c r="D380" s="4">
        <v>45323</v>
      </c>
      <c r="E380">
        <f t="shared" si="111"/>
        <v>2024</v>
      </c>
      <c r="F380" s="4" t="str">
        <f t="shared" si="112"/>
        <v>February</v>
      </c>
      <c r="G380" s="4" t="str">
        <f t="shared" si="113"/>
        <v>Thursday</v>
      </c>
      <c r="H380" t="s">
        <v>1592</v>
      </c>
      <c r="I380">
        <f t="shared" si="114"/>
        <v>62666</v>
      </c>
      <c r="J380" t="s">
        <v>2406</v>
      </c>
      <c r="K380" t="str">
        <f t="shared" si="116"/>
        <v>Chair</v>
      </c>
      <c r="L380">
        <v>5</v>
      </c>
      <c r="M380">
        <v>64.5</v>
      </c>
      <c r="N380" s="7">
        <f t="shared" si="115"/>
        <v>64.5</v>
      </c>
      <c r="O380" t="s">
        <v>2723</v>
      </c>
      <c r="P380" t="str">
        <f t="shared" si="117"/>
        <v>148</v>
      </c>
      <c r="Q380" t="str">
        <f t="shared" si="118"/>
        <v>Main St</v>
      </c>
      <c r="R380" t="s">
        <v>3067</v>
      </c>
      <c r="S380" t="str">
        <f t="shared" si="119"/>
        <v>Credit Card</v>
      </c>
      <c r="T380" t="s">
        <v>3074</v>
      </c>
      <c r="U380" t="str">
        <f t="shared" si="120"/>
        <v>Pending</v>
      </c>
      <c r="V380" t="s">
        <v>3453</v>
      </c>
      <c r="W380" t="str">
        <f t="shared" si="121"/>
        <v>91029390</v>
      </c>
      <c r="X380">
        <v>8</v>
      </c>
      <c r="Y380" t="s">
        <v>4277</v>
      </c>
      <c r="Z380" t="str">
        <f t="shared" si="122"/>
        <v>WINTER15</v>
      </c>
      <c r="AA380" t="str">
        <f t="shared" si="123"/>
        <v>YES</v>
      </c>
      <c r="AB380" t="s">
        <v>4278</v>
      </c>
      <c r="AC380" t="str">
        <f t="shared" si="124"/>
        <v>Instagram</v>
      </c>
      <c r="AD380">
        <v>322.5</v>
      </c>
      <c r="AE380" s="7">
        <v>322.5</v>
      </c>
      <c r="AF380" s="7">
        <f t="shared" si="125"/>
        <v>322.5</v>
      </c>
      <c r="AG380" t="str">
        <f>_xlfn.XLOOKUP(H380, 'Customer Data'!A380,'Customer Data'!B380)</f>
        <v>Customer_380</v>
      </c>
      <c r="AH380" t="str">
        <f>_xlfn.XLOOKUP(H380,'Customer Data'!A380,'Customer Data'!C380)</f>
        <v>Male</v>
      </c>
      <c r="AI380">
        <f>_xlfn.XLOOKUP(H380,'Customer Data'!A380,'Customer Data'!D380)</f>
        <v>22</v>
      </c>
      <c r="AJ380" t="str">
        <f>_xlfn.XLOOKUP(H380,'Customer Data'!A380,'Customer Data'!E380)</f>
        <v>Owerri</v>
      </c>
      <c r="AK380" t="str">
        <f>VLOOKUP(K380,'Product Category'!A:B,2,FALSE)</f>
        <v>Furniture</v>
      </c>
      <c r="AL380">
        <f>VLOOKUP(Z380,Coupons!A:B,2,FALSE)</f>
        <v>0.15</v>
      </c>
      <c r="AM380" s="7">
        <f t="shared" si="126"/>
        <v>48.375</v>
      </c>
      <c r="AN380" s="7">
        <f t="shared" si="127"/>
        <v>45.15</v>
      </c>
      <c r="AO380" s="7">
        <f t="shared" si="128"/>
        <v>225.75</v>
      </c>
      <c r="AP380" s="7">
        <f t="shared" si="129"/>
        <v>274.125</v>
      </c>
      <c r="AQ380" s="7">
        <f t="shared" si="130"/>
        <v>48.375</v>
      </c>
      <c r="AR380" s="12">
        <f t="shared" si="131"/>
        <v>1.2142857142857142</v>
      </c>
    </row>
    <row r="381" spans="1:44" x14ac:dyDescent="0.35">
      <c r="A381" t="s">
        <v>393</v>
      </c>
      <c r="B381">
        <f t="shared" si="110"/>
        <v>200379</v>
      </c>
      <c r="C381" s="2">
        <v>45556</v>
      </c>
      <c r="D381" s="4">
        <v>45556</v>
      </c>
      <c r="E381">
        <f t="shared" si="111"/>
        <v>2024</v>
      </c>
      <c r="F381" s="4" t="str">
        <f t="shared" si="112"/>
        <v>September</v>
      </c>
      <c r="G381" s="4" t="str">
        <f t="shared" si="113"/>
        <v>Saturday</v>
      </c>
      <c r="H381" t="s">
        <v>1593</v>
      </c>
      <c r="I381">
        <f t="shared" si="114"/>
        <v>47284</v>
      </c>
      <c r="J381" t="s">
        <v>2404</v>
      </c>
      <c r="K381" t="str">
        <f t="shared" si="116"/>
        <v>Phone</v>
      </c>
      <c r="L381">
        <v>3</v>
      </c>
      <c r="M381">
        <v>297.67</v>
      </c>
      <c r="N381" s="7">
        <f t="shared" si="115"/>
        <v>297.67</v>
      </c>
      <c r="O381" t="s">
        <v>2571</v>
      </c>
      <c r="P381" t="str">
        <f t="shared" si="117"/>
        <v>500</v>
      </c>
      <c r="Q381" t="str">
        <f t="shared" si="118"/>
        <v>Main St</v>
      </c>
      <c r="R381" t="s">
        <v>3066</v>
      </c>
      <c r="S381" t="str">
        <f t="shared" si="119"/>
        <v>Online</v>
      </c>
      <c r="T381" t="s">
        <v>3070</v>
      </c>
      <c r="U381" t="str">
        <f t="shared" si="120"/>
        <v>Shipped</v>
      </c>
      <c r="V381" t="s">
        <v>3454</v>
      </c>
      <c r="W381" t="str">
        <f t="shared" si="121"/>
        <v>85756094</v>
      </c>
      <c r="X381">
        <v>6</v>
      </c>
      <c r="Z381" t="str">
        <f t="shared" si="122"/>
        <v>NO COUPON</v>
      </c>
      <c r="AA381" t="str">
        <f t="shared" si="123"/>
        <v>NO</v>
      </c>
      <c r="AB381" t="s">
        <v>4282</v>
      </c>
      <c r="AC381" t="str">
        <f t="shared" si="124"/>
        <v>Google</v>
      </c>
      <c r="AD381">
        <v>893.01</v>
      </c>
      <c r="AE381" s="7">
        <v>893.01</v>
      </c>
      <c r="AF381" s="7">
        <f t="shared" si="125"/>
        <v>893.01</v>
      </c>
      <c r="AG381" t="str">
        <f>_xlfn.XLOOKUP(H381, 'Customer Data'!A381,'Customer Data'!B381)</f>
        <v>Customer_381</v>
      </c>
      <c r="AH381" t="str">
        <f>_xlfn.XLOOKUP(H381,'Customer Data'!A381,'Customer Data'!C381)</f>
        <v>Female</v>
      </c>
      <c r="AI381">
        <f>_xlfn.XLOOKUP(H381,'Customer Data'!A381,'Customer Data'!D381)</f>
        <v>53</v>
      </c>
      <c r="AJ381" t="str">
        <f>_xlfn.XLOOKUP(H381,'Customer Data'!A381,'Customer Data'!E381)</f>
        <v>Port-Harcourt</v>
      </c>
      <c r="AK381" t="str">
        <f>VLOOKUP(K381,'Product Category'!A:B,2,FALSE)</f>
        <v>Electronics</v>
      </c>
      <c r="AL381">
        <f>VLOOKUP(Z381,Coupons!A:B,2,FALSE)</f>
        <v>0</v>
      </c>
      <c r="AM381" s="7">
        <f t="shared" si="126"/>
        <v>0</v>
      </c>
      <c r="AN381" s="7">
        <f t="shared" si="127"/>
        <v>208.369</v>
      </c>
      <c r="AO381" s="7">
        <f t="shared" si="128"/>
        <v>625.10699999999997</v>
      </c>
      <c r="AP381" s="7">
        <f t="shared" si="129"/>
        <v>893.01</v>
      </c>
      <c r="AQ381" s="7">
        <f t="shared" si="130"/>
        <v>267.90300000000002</v>
      </c>
      <c r="AR381" s="12">
        <f t="shared" si="131"/>
        <v>1.4285714285714286</v>
      </c>
    </row>
    <row r="382" spans="1:44" x14ac:dyDescent="0.35">
      <c r="A382" t="s">
        <v>394</v>
      </c>
      <c r="B382">
        <f t="shared" si="110"/>
        <v>200380</v>
      </c>
      <c r="C382" s="2">
        <v>45402</v>
      </c>
      <c r="D382" s="4">
        <v>45402</v>
      </c>
      <c r="E382">
        <f t="shared" si="111"/>
        <v>2024</v>
      </c>
      <c r="F382" s="4" t="str">
        <f t="shared" si="112"/>
        <v>April</v>
      </c>
      <c r="G382" s="4" t="str">
        <f t="shared" si="113"/>
        <v>Saturday</v>
      </c>
      <c r="H382" t="s">
        <v>1594</v>
      </c>
      <c r="I382">
        <f t="shared" si="114"/>
        <v>35355</v>
      </c>
      <c r="J382" t="s">
        <v>2407</v>
      </c>
      <c r="K382" t="str">
        <f t="shared" si="116"/>
        <v>Printer</v>
      </c>
      <c r="L382">
        <v>4</v>
      </c>
      <c r="M382">
        <v>331.9</v>
      </c>
      <c r="N382" s="7">
        <f t="shared" si="115"/>
        <v>331.9</v>
      </c>
      <c r="O382" t="s">
        <v>2640</v>
      </c>
      <c r="P382" t="str">
        <f t="shared" si="117"/>
        <v>127</v>
      </c>
      <c r="Q382" t="str">
        <f t="shared" si="118"/>
        <v>Main St</v>
      </c>
      <c r="R382" t="s">
        <v>3069</v>
      </c>
      <c r="S382" t="str">
        <f t="shared" si="119"/>
        <v>Cash</v>
      </c>
      <c r="T382" t="s">
        <v>3074</v>
      </c>
      <c r="U382" t="str">
        <f t="shared" si="120"/>
        <v>Pending</v>
      </c>
      <c r="V382" t="s">
        <v>3455</v>
      </c>
      <c r="W382" t="str">
        <f t="shared" si="121"/>
        <v>52935059</v>
      </c>
      <c r="X382">
        <v>5</v>
      </c>
      <c r="Y382" t="s">
        <v>4275</v>
      </c>
      <c r="Z382" t="str">
        <f t="shared" si="122"/>
        <v>SAVE10</v>
      </c>
      <c r="AA382" t="str">
        <f t="shared" si="123"/>
        <v>YES</v>
      </c>
      <c r="AB382" t="s">
        <v>4278</v>
      </c>
      <c r="AC382" t="str">
        <f t="shared" si="124"/>
        <v>Instagram</v>
      </c>
      <c r="AD382">
        <v>1327.6</v>
      </c>
      <c r="AE382" s="7">
        <v>1327.6</v>
      </c>
      <c r="AF382" s="7">
        <f t="shared" si="125"/>
        <v>1327.6</v>
      </c>
      <c r="AG382" t="str">
        <f>_xlfn.XLOOKUP(H382, 'Customer Data'!A382,'Customer Data'!B382)</f>
        <v>Customer_382</v>
      </c>
      <c r="AH382" t="str">
        <f>_xlfn.XLOOKUP(H382,'Customer Data'!A382,'Customer Data'!C382)</f>
        <v>Female</v>
      </c>
      <c r="AI382">
        <f>_xlfn.XLOOKUP(H382,'Customer Data'!A382,'Customer Data'!D382)</f>
        <v>20</v>
      </c>
      <c r="AJ382" t="str">
        <f>_xlfn.XLOOKUP(H382,'Customer Data'!A382,'Customer Data'!E382)</f>
        <v>Port-Harcourt</v>
      </c>
      <c r="AK382" t="str">
        <f>VLOOKUP(K382,'Product Category'!A:B,2,FALSE)</f>
        <v>Electronics</v>
      </c>
      <c r="AL382">
        <f>VLOOKUP(Z382,Coupons!A:B,2,FALSE)</f>
        <v>0.1</v>
      </c>
      <c r="AM382" s="7">
        <f t="shared" si="126"/>
        <v>132.76</v>
      </c>
      <c r="AN382" s="7">
        <f t="shared" si="127"/>
        <v>232.32999999999996</v>
      </c>
      <c r="AO382" s="7">
        <f t="shared" si="128"/>
        <v>929.31999999999982</v>
      </c>
      <c r="AP382" s="7">
        <f t="shared" si="129"/>
        <v>1194.8399999999999</v>
      </c>
      <c r="AQ382" s="7">
        <f t="shared" si="130"/>
        <v>265.5200000000001</v>
      </c>
      <c r="AR382" s="12">
        <f t="shared" si="131"/>
        <v>1.2857142857142858</v>
      </c>
    </row>
    <row r="383" spans="1:44" x14ac:dyDescent="0.35">
      <c r="A383" t="s">
        <v>395</v>
      </c>
      <c r="B383">
        <f t="shared" si="110"/>
        <v>200381</v>
      </c>
      <c r="C383" s="2">
        <v>45084</v>
      </c>
      <c r="D383" s="4">
        <v>45084</v>
      </c>
      <c r="E383">
        <f t="shared" si="111"/>
        <v>2023</v>
      </c>
      <c r="F383" s="4" t="str">
        <f t="shared" si="112"/>
        <v>June</v>
      </c>
      <c r="G383" s="4" t="str">
        <f t="shared" si="113"/>
        <v>Wednesday</v>
      </c>
      <c r="H383" t="s">
        <v>1595</v>
      </c>
      <c r="I383">
        <f t="shared" si="114"/>
        <v>29467</v>
      </c>
      <c r="J383" t="s">
        <v>2406</v>
      </c>
      <c r="K383" t="str">
        <f t="shared" si="116"/>
        <v>Chair</v>
      </c>
      <c r="L383">
        <v>1</v>
      </c>
      <c r="M383">
        <v>191.76</v>
      </c>
      <c r="N383" s="7">
        <f t="shared" si="115"/>
        <v>191.76</v>
      </c>
      <c r="O383" t="s">
        <v>2454</v>
      </c>
      <c r="P383" t="str">
        <f t="shared" si="117"/>
        <v>223</v>
      </c>
      <c r="Q383" t="str">
        <f t="shared" si="118"/>
        <v>Main St</v>
      </c>
      <c r="R383" t="s">
        <v>3067</v>
      </c>
      <c r="S383" t="str">
        <f t="shared" si="119"/>
        <v>Credit Card</v>
      </c>
      <c r="T383" t="s">
        <v>3072</v>
      </c>
      <c r="U383" t="str">
        <f t="shared" si="120"/>
        <v>Returned</v>
      </c>
      <c r="V383" t="s">
        <v>3456</v>
      </c>
      <c r="W383" t="str">
        <f t="shared" si="121"/>
        <v>98103385</v>
      </c>
      <c r="X383">
        <v>1</v>
      </c>
      <c r="Y383" t="s">
        <v>4276</v>
      </c>
      <c r="Z383" t="str">
        <f t="shared" si="122"/>
        <v>FREESHIP</v>
      </c>
      <c r="AA383" t="str">
        <f t="shared" si="123"/>
        <v>YES</v>
      </c>
      <c r="AB383" t="s">
        <v>4278</v>
      </c>
      <c r="AC383" t="str">
        <f t="shared" si="124"/>
        <v>Instagram</v>
      </c>
      <c r="AD383">
        <v>191.76</v>
      </c>
      <c r="AE383" s="7">
        <v>191.76</v>
      </c>
      <c r="AF383" s="7">
        <f t="shared" si="125"/>
        <v>191.76</v>
      </c>
      <c r="AG383" t="str">
        <f>_xlfn.XLOOKUP(H383, 'Customer Data'!A383,'Customer Data'!B383)</f>
        <v>Customer_383</v>
      </c>
      <c r="AH383" t="str">
        <f>_xlfn.XLOOKUP(H383,'Customer Data'!A383,'Customer Data'!C383)</f>
        <v>Male</v>
      </c>
      <c r="AI383">
        <f>_xlfn.XLOOKUP(H383,'Customer Data'!A383,'Customer Data'!D383)</f>
        <v>20</v>
      </c>
      <c r="AJ383" t="str">
        <f>_xlfn.XLOOKUP(H383,'Customer Data'!A383,'Customer Data'!E383)</f>
        <v>Owerri</v>
      </c>
      <c r="AK383" t="str">
        <f>VLOOKUP(K383,'Product Category'!A:B,2,FALSE)</f>
        <v>Furniture</v>
      </c>
      <c r="AL383">
        <f>VLOOKUP(Z383,Coupons!A:B,2,FALSE)</f>
        <v>0</v>
      </c>
      <c r="AM383" s="7">
        <f t="shared" si="126"/>
        <v>0</v>
      </c>
      <c r="AN383" s="7">
        <f t="shared" si="127"/>
        <v>134.232</v>
      </c>
      <c r="AO383" s="7">
        <f t="shared" si="128"/>
        <v>134.232</v>
      </c>
      <c r="AP383" s="7">
        <f t="shared" si="129"/>
        <v>191.76</v>
      </c>
      <c r="AQ383" s="7">
        <f t="shared" si="130"/>
        <v>57.527999999999992</v>
      </c>
      <c r="AR383" s="12">
        <f t="shared" si="131"/>
        <v>1.4285714285714286</v>
      </c>
    </row>
    <row r="384" spans="1:44" x14ac:dyDescent="0.35">
      <c r="A384" t="s">
        <v>396</v>
      </c>
      <c r="B384">
        <f t="shared" si="110"/>
        <v>200382</v>
      </c>
      <c r="C384" s="2">
        <v>45687</v>
      </c>
      <c r="D384" s="4">
        <v>45687</v>
      </c>
      <c r="E384">
        <f t="shared" si="111"/>
        <v>2025</v>
      </c>
      <c r="F384" s="4" t="str">
        <f t="shared" si="112"/>
        <v>January</v>
      </c>
      <c r="G384" s="4" t="str">
        <f t="shared" si="113"/>
        <v>Thursday</v>
      </c>
      <c r="H384" t="s">
        <v>1596</v>
      </c>
      <c r="I384">
        <f t="shared" si="114"/>
        <v>26718</v>
      </c>
      <c r="J384" t="s">
        <v>2407</v>
      </c>
      <c r="K384" t="str">
        <f t="shared" si="116"/>
        <v>Printer</v>
      </c>
      <c r="L384">
        <v>4</v>
      </c>
      <c r="M384">
        <v>263.08999999999997</v>
      </c>
      <c r="N384" s="7">
        <f t="shared" si="115"/>
        <v>263.08999999999997</v>
      </c>
      <c r="O384" t="s">
        <v>2724</v>
      </c>
      <c r="P384" t="str">
        <f t="shared" si="117"/>
        <v>272</v>
      </c>
      <c r="Q384" t="str">
        <f t="shared" si="118"/>
        <v>Main St</v>
      </c>
      <c r="R384" t="s">
        <v>3065</v>
      </c>
      <c r="S384" t="str">
        <f t="shared" si="119"/>
        <v>Debit Card</v>
      </c>
      <c r="T384" t="s">
        <v>3070</v>
      </c>
      <c r="U384" t="str">
        <f t="shared" si="120"/>
        <v>Shipped</v>
      </c>
      <c r="V384" t="s">
        <v>3457</v>
      </c>
      <c r="W384" t="str">
        <f t="shared" si="121"/>
        <v>91702525</v>
      </c>
      <c r="X384">
        <v>8</v>
      </c>
      <c r="Y384" t="s">
        <v>4275</v>
      </c>
      <c r="Z384" t="str">
        <f t="shared" si="122"/>
        <v>SAVE10</v>
      </c>
      <c r="AA384" t="str">
        <f t="shared" si="123"/>
        <v>YES</v>
      </c>
      <c r="AB384" t="s">
        <v>4282</v>
      </c>
      <c r="AC384" t="str">
        <f t="shared" si="124"/>
        <v>Google</v>
      </c>
      <c r="AD384">
        <v>1052.3599999999999</v>
      </c>
      <c r="AE384" s="7">
        <v>1052.3599999999999</v>
      </c>
      <c r="AF384" s="7">
        <f t="shared" si="125"/>
        <v>1052.3599999999999</v>
      </c>
      <c r="AG384" t="str">
        <f>_xlfn.XLOOKUP(H384, 'Customer Data'!A384,'Customer Data'!B384)</f>
        <v>Customer_384</v>
      </c>
      <c r="AH384" t="str">
        <f>_xlfn.XLOOKUP(H384,'Customer Data'!A384,'Customer Data'!C384)</f>
        <v>Female</v>
      </c>
      <c r="AI384">
        <f>_xlfn.XLOOKUP(H384,'Customer Data'!A384,'Customer Data'!D384)</f>
        <v>46</v>
      </c>
      <c r="AJ384" t="str">
        <f>_xlfn.XLOOKUP(H384,'Customer Data'!A384,'Customer Data'!E384)</f>
        <v>Lagos</v>
      </c>
      <c r="AK384" t="str">
        <f>VLOOKUP(K384,'Product Category'!A:B,2,FALSE)</f>
        <v>Electronics</v>
      </c>
      <c r="AL384">
        <f>VLOOKUP(Z384,Coupons!A:B,2,FALSE)</f>
        <v>0.1</v>
      </c>
      <c r="AM384" s="7">
        <f t="shared" si="126"/>
        <v>105.23599999999999</v>
      </c>
      <c r="AN384" s="7">
        <f t="shared" si="127"/>
        <v>184.16299999999998</v>
      </c>
      <c r="AO384" s="7">
        <f t="shared" si="128"/>
        <v>736.65199999999993</v>
      </c>
      <c r="AP384" s="7">
        <f t="shared" si="129"/>
        <v>947.12399999999991</v>
      </c>
      <c r="AQ384" s="7">
        <f t="shared" si="130"/>
        <v>210.47199999999998</v>
      </c>
      <c r="AR384" s="12">
        <f t="shared" si="131"/>
        <v>1.2857142857142858</v>
      </c>
    </row>
    <row r="385" spans="1:44" x14ac:dyDescent="0.35">
      <c r="A385" t="s">
        <v>397</v>
      </c>
      <c r="B385">
        <f t="shared" si="110"/>
        <v>200383</v>
      </c>
      <c r="C385" s="2">
        <v>44946</v>
      </c>
      <c r="D385" s="4">
        <v>44946</v>
      </c>
      <c r="E385">
        <f t="shared" si="111"/>
        <v>2023</v>
      </c>
      <c r="F385" s="4" t="str">
        <f t="shared" si="112"/>
        <v>January</v>
      </c>
      <c r="G385" s="4" t="str">
        <f t="shared" si="113"/>
        <v>Friday</v>
      </c>
      <c r="H385" t="s">
        <v>1597</v>
      </c>
      <c r="I385">
        <f t="shared" si="114"/>
        <v>18944</v>
      </c>
      <c r="J385" t="s">
        <v>2406</v>
      </c>
      <c r="K385" t="str">
        <f t="shared" si="116"/>
        <v>Chair</v>
      </c>
      <c r="L385">
        <v>4</v>
      </c>
      <c r="M385">
        <v>393.8</v>
      </c>
      <c r="N385" s="7">
        <f t="shared" si="115"/>
        <v>393.8</v>
      </c>
      <c r="O385" t="s">
        <v>2497</v>
      </c>
      <c r="P385" t="str">
        <f t="shared" si="117"/>
        <v>837</v>
      </c>
      <c r="Q385" t="str">
        <f t="shared" si="118"/>
        <v>Main St</v>
      </c>
      <c r="R385" t="s">
        <v>3067</v>
      </c>
      <c r="S385" t="str">
        <f t="shared" si="119"/>
        <v>Credit Card</v>
      </c>
      <c r="T385" t="s">
        <v>3074</v>
      </c>
      <c r="U385" t="str">
        <f t="shared" si="120"/>
        <v>Pending</v>
      </c>
      <c r="V385" t="s">
        <v>3458</v>
      </c>
      <c r="W385" t="str">
        <f t="shared" si="121"/>
        <v>45275439</v>
      </c>
      <c r="X385">
        <v>7</v>
      </c>
      <c r="Y385" t="s">
        <v>4275</v>
      </c>
      <c r="Z385" t="str">
        <f t="shared" si="122"/>
        <v>SAVE10</v>
      </c>
      <c r="AA385" t="str">
        <f t="shared" si="123"/>
        <v>YES</v>
      </c>
      <c r="AB385" t="s">
        <v>4280</v>
      </c>
      <c r="AC385" t="str">
        <f t="shared" si="124"/>
        <v>Email</v>
      </c>
      <c r="AD385">
        <v>1575.2</v>
      </c>
      <c r="AE385" s="7">
        <v>1575.2</v>
      </c>
      <c r="AF385" s="7">
        <f t="shared" si="125"/>
        <v>1575.2</v>
      </c>
      <c r="AG385" t="str">
        <f>_xlfn.XLOOKUP(H385, 'Customer Data'!A385,'Customer Data'!B385)</f>
        <v>Customer_385</v>
      </c>
      <c r="AH385" t="str">
        <f>_xlfn.XLOOKUP(H385,'Customer Data'!A385,'Customer Data'!C385)</f>
        <v>Female</v>
      </c>
      <c r="AI385">
        <f>_xlfn.XLOOKUP(H385,'Customer Data'!A385,'Customer Data'!D385)</f>
        <v>38</v>
      </c>
      <c r="AJ385" t="str">
        <f>_xlfn.XLOOKUP(H385,'Customer Data'!A385,'Customer Data'!E385)</f>
        <v>Port-Harcourt</v>
      </c>
      <c r="AK385" t="str">
        <f>VLOOKUP(K385,'Product Category'!A:B,2,FALSE)</f>
        <v>Furniture</v>
      </c>
      <c r="AL385">
        <f>VLOOKUP(Z385,Coupons!A:B,2,FALSE)</f>
        <v>0.1</v>
      </c>
      <c r="AM385" s="7">
        <f t="shared" si="126"/>
        <v>157.52000000000001</v>
      </c>
      <c r="AN385" s="7">
        <f t="shared" si="127"/>
        <v>275.65999999999997</v>
      </c>
      <c r="AO385" s="7">
        <f t="shared" si="128"/>
        <v>1102.6399999999999</v>
      </c>
      <c r="AP385" s="7">
        <f t="shared" si="129"/>
        <v>1417.68</v>
      </c>
      <c r="AQ385" s="7">
        <f t="shared" si="130"/>
        <v>315.04000000000019</v>
      </c>
      <c r="AR385" s="12">
        <f t="shared" si="131"/>
        <v>1.285714285714286</v>
      </c>
    </row>
    <row r="386" spans="1:44" x14ac:dyDescent="0.35">
      <c r="A386" t="s">
        <v>398</v>
      </c>
      <c r="B386">
        <f t="shared" ref="B386:B449" si="132">(RIGHT(A386, LEN(A386)-3))*1</f>
        <v>200384</v>
      </c>
      <c r="C386" s="2">
        <v>45620</v>
      </c>
      <c r="D386" s="4">
        <v>45620</v>
      </c>
      <c r="E386">
        <f t="shared" ref="E386:E449" si="133">(TEXT(D386, "yyyy"))*1</f>
        <v>2024</v>
      </c>
      <c r="F386" s="4" t="str">
        <f t="shared" ref="F386:F449" si="134">TEXT(D386, "mmmm")</f>
        <v>November</v>
      </c>
      <c r="G386" s="4" t="str">
        <f t="shared" ref="G386:G449" si="135">TEXT(D386, "dddd")</f>
        <v>Sunday</v>
      </c>
      <c r="H386" t="s">
        <v>1598</v>
      </c>
      <c r="I386">
        <f t="shared" ref="I386:I449" si="136">(RIGHT(H386, LEN(H386)-1))*1</f>
        <v>35628</v>
      </c>
      <c r="J386" t="s">
        <v>2406</v>
      </c>
      <c r="K386" t="str">
        <f t="shared" si="116"/>
        <v>Chair</v>
      </c>
      <c r="L386">
        <v>3</v>
      </c>
      <c r="M386">
        <v>553.57000000000005</v>
      </c>
      <c r="N386" s="7">
        <f t="shared" ref="N386:N449" si="137">(TRIM(PROPER(M386)))*1</f>
        <v>553.57000000000005</v>
      </c>
      <c r="O386" t="s">
        <v>2725</v>
      </c>
      <c r="P386" t="str">
        <f t="shared" si="117"/>
        <v>147</v>
      </c>
      <c r="Q386" t="str">
        <f t="shared" si="118"/>
        <v>Main St</v>
      </c>
      <c r="R386" t="s">
        <v>3067</v>
      </c>
      <c r="S386" t="str">
        <f t="shared" si="119"/>
        <v>Credit Card</v>
      </c>
      <c r="T386" t="s">
        <v>3072</v>
      </c>
      <c r="U386" t="str">
        <f t="shared" si="120"/>
        <v>Returned</v>
      </c>
      <c r="V386" t="s">
        <v>3459</v>
      </c>
      <c r="W386" t="str">
        <f t="shared" si="121"/>
        <v>45688220</v>
      </c>
      <c r="X386">
        <v>4</v>
      </c>
      <c r="Y386" t="s">
        <v>4276</v>
      </c>
      <c r="Z386" t="str">
        <f t="shared" si="122"/>
        <v>FREESHIP</v>
      </c>
      <c r="AA386" t="str">
        <f t="shared" si="123"/>
        <v>YES</v>
      </c>
      <c r="AB386" t="s">
        <v>4281</v>
      </c>
      <c r="AC386" t="str">
        <f t="shared" si="124"/>
        <v>Facebook</v>
      </c>
      <c r="AD386">
        <v>1660.71</v>
      </c>
      <c r="AE386" s="7">
        <v>1660.71</v>
      </c>
      <c r="AF386" s="7">
        <f t="shared" si="125"/>
        <v>1660.71</v>
      </c>
      <c r="AG386" t="str">
        <f>_xlfn.XLOOKUP(H386, 'Customer Data'!A386,'Customer Data'!B386)</f>
        <v>Customer_386</v>
      </c>
      <c r="AH386" t="str">
        <f>_xlfn.XLOOKUP(H386,'Customer Data'!A386,'Customer Data'!C386)</f>
        <v>Male</v>
      </c>
      <c r="AI386">
        <f>_xlfn.XLOOKUP(H386,'Customer Data'!A386,'Customer Data'!D386)</f>
        <v>39</v>
      </c>
      <c r="AJ386" t="str">
        <f>_xlfn.XLOOKUP(H386,'Customer Data'!A386,'Customer Data'!E386)</f>
        <v>Kano</v>
      </c>
      <c r="AK386" t="str">
        <f>VLOOKUP(K386,'Product Category'!A:B,2,FALSE)</f>
        <v>Furniture</v>
      </c>
      <c r="AL386">
        <f>VLOOKUP(Z386,Coupons!A:B,2,FALSE)</f>
        <v>0</v>
      </c>
      <c r="AM386" s="7">
        <f t="shared" si="126"/>
        <v>0</v>
      </c>
      <c r="AN386" s="7">
        <f t="shared" si="127"/>
        <v>387.49900000000002</v>
      </c>
      <c r="AO386" s="7">
        <f t="shared" si="128"/>
        <v>1162.4970000000001</v>
      </c>
      <c r="AP386" s="7">
        <f t="shared" si="129"/>
        <v>1660.71</v>
      </c>
      <c r="AQ386" s="7">
        <f t="shared" si="130"/>
        <v>498.21299999999997</v>
      </c>
      <c r="AR386" s="12">
        <f t="shared" si="131"/>
        <v>1.4285714285714286</v>
      </c>
    </row>
    <row r="387" spans="1:44" x14ac:dyDescent="0.35">
      <c r="A387" t="s">
        <v>399</v>
      </c>
      <c r="B387">
        <f t="shared" si="132"/>
        <v>200385</v>
      </c>
      <c r="C387" s="2">
        <v>45230</v>
      </c>
      <c r="D387" s="4">
        <v>45230</v>
      </c>
      <c r="E387">
        <f t="shared" si="133"/>
        <v>2023</v>
      </c>
      <c r="F387" s="4" t="str">
        <f t="shared" si="134"/>
        <v>October</v>
      </c>
      <c r="G387" s="4" t="str">
        <f t="shared" si="135"/>
        <v>Tuesday</v>
      </c>
      <c r="H387" t="s">
        <v>1599</v>
      </c>
      <c r="I387">
        <f t="shared" si="136"/>
        <v>56851</v>
      </c>
      <c r="J387" t="s">
        <v>2406</v>
      </c>
      <c r="K387" t="str">
        <f t="shared" ref="K387:K450" si="138">TRIM(PROPER(J387))</f>
        <v>Chair</v>
      </c>
      <c r="L387">
        <v>5</v>
      </c>
      <c r="M387">
        <v>191.63</v>
      </c>
      <c r="N387" s="7">
        <f t="shared" si="137"/>
        <v>191.63</v>
      </c>
      <c r="O387" t="s">
        <v>2470</v>
      </c>
      <c r="P387" t="str">
        <f t="shared" ref="P387:P450" si="139">LEFT(O387, FIND(" ", O387)-1)</f>
        <v>752</v>
      </c>
      <c r="Q387" t="str">
        <f t="shared" ref="Q387:Q450" si="140">RIGHT(O387, LEN(O387) - FIND(" ", O387))</f>
        <v>Main St</v>
      </c>
      <c r="R387" t="s">
        <v>3068</v>
      </c>
      <c r="S387" t="str">
        <f t="shared" ref="S387:S450" si="141">TRIM(PROPER(R387))</f>
        <v>Gift Card</v>
      </c>
      <c r="T387" t="s">
        <v>3073</v>
      </c>
      <c r="U387" t="str">
        <f t="shared" ref="U387:U450" si="142">TRIM(PROPER(T387))</f>
        <v>Delivered</v>
      </c>
      <c r="V387" t="s">
        <v>3460</v>
      </c>
      <c r="W387" t="str">
        <f t="shared" ref="W387:W450" si="143">RIGHT(V387, LEN(V387)-3)</f>
        <v>65290904</v>
      </c>
      <c r="X387">
        <v>6</v>
      </c>
      <c r="Y387" t="s">
        <v>4276</v>
      </c>
      <c r="Z387" t="str">
        <f t="shared" ref="Z387:Z450" si="144">TRIM(UPPER(IF(Y387="", "NO COUPON", Y387)))</f>
        <v>FREESHIP</v>
      </c>
      <c r="AA387" t="str">
        <f t="shared" ref="AA387:AA450" si="145">IF(Z387="NO COUPON","NO","YES")</f>
        <v>YES</v>
      </c>
      <c r="AB387" t="s">
        <v>4281</v>
      </c>
      <c r="AC387" t="str">
        <f t="shared" ref="AC387:AC450" si="146">TRIM(PROPER(AB387))</f>
        <v>Facebook</v>
      </c>
      <c r="AD387">
        <v>958.15</v>
      </c>
      <c r="AE387" s="7">
        <v>958.15</v>
      </c>
      <c r="AF387" s="7">
        <f t="shared" ref="AF387:AF450" si="147">N387*L387</f>
        <v>958.15</v>
      </c>
      <c r="AG387" t="str">
        <f>_xlfn.XLOOKUP(H387, 'Customer Data'!A387,'Customer Data'!B387)</f>
        <v>Customer_387</v>
      </c>
      <c r="AH387" t="str">
        <f>_xlfn.XLOOKUP(H387,'Customer Data'!A387,'Customer Data'!C387)</f>
        <v>Male</v>
      </c>
      <c r="AI387">
        <f>_xlfn.XLOOKUP(H387,'Customer Data'!A387,'Customer Data'!D387)</f>
        <v>42</v>
      </c>
      <c r="AJ387" t="str">
        <f>_xlfn.XLOOKUP(H387,'Customer Data'!A387,'Customer Data'!E387)</f>
        <v>Owerri</v>
      </c>
      <c r="AK387" t="str">
        <f>VLOOKUP(K387,'Product Category'!A:B,2,FALSE)</f>
        <v>Furniture</v>
      </c>
      <c r="AL387">
        <f>VLOOKUP(Z387,Coupons!A:B,2,FALSE)</f>
        <v>0</v>
      </c>
      <c r="AM387" s="7">
        <f t="shared" ref="AM387:AM450" si="148">AE387*AL387</f>
        <v>0</v>
      </c>
      <c r="AN387" s="7">
        <f t="shared" ref="AN387:AN450" si="149">N387*0.7</f>
        <v>134.14099999999999</v>
      </c>
      <c r="AO387" s="7">
        <f t="shared" ref="AO387:AO450" si="150">AN387*L387</f>
        <v>670.70499999999993</v>
      </c>
      <c r="AP387" s="7">
        <f t="shared" ref="AP387:AP450" si="151">AF387-AM387</f>
        <v>958.15</v>
      </c>
      <c r="AQ387" s="7">
        <f t="shared" ref="AQ387:AQ450" si="152">AP387-AO387</f>
        <v>287.44500000000005</v>
      </c>
      <c r="AR387" s="12">
        <f t="shared" ref="AR387:AR450" si="153">AP387/AO387</f>
        <v>1.4285714285714286</v>
      </c>
    </row>
    <row r="388" spans="1:44" x14ac:dyDescent="0.35">
      <c r="A388" t="s">
        <v>400</v>
      </c>
      <c r="B388">
        <f t="shared" si="132"/>
        <v>200386</v>
      </c>
      <c r="C388" s="2">
        <v>45044</v>
      </c>
      <c r="D388" s="4">
        <v>45044</v>
      </c>
      <c r="E388">
        <f t="shared" si="133"/>
        <v>2023</v>
      </c>
      <c r="F388" s="4" t="str">
        <f t="shared" si="134"/>
        <v>April</v>
      </c>
      <c r="G388" s="4" t="str">
        <f t="shared" si="135"/>
        <v>Friday</v>
      </c>
      <c r="H388" t="s">
        <v>1600</v>
      </c>
      <c r="I388">
        <f t="shared" si="136"/>
        <v>12421</v>
      </c>
      <c r="J388" t="s">
        <v>2405</v>
      </c>
      <c r="K388" t="str">
        <f t="shared" si="138"/>
        <v>Tablet</v>
      </c>
      <c r="L388">
        <v>1</v>
      </c>
      <c r="M388">
        <v>93.02</v>
      </c>
      <c r="N388" s="7">
        <f t="shared" si="137"/>
        <v>93.02</v>
      </c>
      <c r="O388" t="s">
        <v>2726</v>
      </c>
      <c r="P388" t="str">
        <f t="shared" si="139"/>
        <v>373</v>
      </c>
      <c r="Q388" t="str">
        <f t="shared" si="140"/>
        <v>Main St</v>
      </c>
      <c r="R388" t="s">
        <v>3066</v>
      </c>
      <c r="S388" t="str">
        <f t="shared" si="141"/>
        <v>Online</v>
      </c>
      <c r="T388" t="s">
        <v>3072</v>
      </c>
      <c r="U388" t="str">
        <f t="shared" si="142"/>
        <v>Returned</v>
      </c>
      <c r="V388" t="s">
        <v>3461</v>
      </c>
      <c r="W388" t="str">
        <f t="shared" si="143"/>
        <v>32588504</v>
      </c>
      <c r="X388">
        <v>4</v>
      </c>
      <c r="Z388" t="str">
        <f t="shared" si="144"/>
        <v>NO COUPON</v>
      </c>
      <c r="AA388" t="str">
        <f t="shared" si="145"/>
        <v>NO</v>
      </c>
      <c r="AB388" t="s">
        <v>4280</v>
      </c>
      <c r="AC388" t="str">
        <f t="shared" si="146"/>
        <v>Email</v>
      </c>
      <c r="AD388">
        <v>93.02</v>
      </c>
      <c r="AE388" s="7">
        <v>93.02</v>
      </c>
      <c r="AF388" s="7">
        <f t="shared" si="147"/>
        <v>93.02</v>
      </c>
      <c r="AG388" t="str">
        <f>_xlfn.XLOOKUP(H388, 'Customer Data'!A388,'Customer Data'!B388)</f>
        <v>Customer_388</v>
      </c>
      <c r="AH388" t="str">
        <f>_xlfn.XLOOKUP(H388,'Customer Data'!A388,'Customer Data'!C388)</f>
        <v>Male</v>
      </c>
      <c r="AI388">
        <f>_xlfn.XLOOKUP(H388,'Customer Data'!A388,'Customer Data'!D388)</f>
        <v>42</v>
      </c>
      <c r="AJ388" t="str">
        <f>_xlfn.XLOOKUP(H388,'Customer Data'!A388,'Customer Data'!E388)</f>
        <v>Enugu</v>
      </c>
      <c r="AK388" t="str">
        <f>VLOOKUP(K388,'Product Category'!A:B,2,FALSE)</f>
        <v>Electronics</v>
      </c>
      <c r="AL388">
        <f>VLOOKUP(Z388,Coupons!A:B,2,FALSE)</f>
        <v>0</v>
      </c>
      <c r="AM388" s="7">
        <f t="shared" si="148"/>
        <v>0</v>
      </c>
      <c r="AN388" s="7">
        <f t="shared" si="149"/>
        <v>65.11399999999999</v>
      </c>
      <c r="AO388" s="7">
        <f t="shared" si="150"/>
        <v>65.11399999999999</v>
      </c>
      <c r="AP388" s="7">
        <f t="shared" si="151"/>
        <v>93.02</v>
      </c>
      <c r="AQ388" s="7">
        <f t="shared" si="152"/>
        <v>27.906000000000006</v>
      </c>
      <c r="AR388" s="12">
        <f t="shared" si="153"/>
        <v>1.4285714285714288</v>
      </c>
    </row>
    <row r="389" spans="1:44" x14ac:dyDescent="0.35">
      <c r="A389" t="s">
        <v>401</v>
      </c>
      <c r="B389">
        <f t="shared" si="132"/>
        <v>200387</v>
      </c>
      <c r="C389" s="2">
        <v>45470</v>
      </c>
      <c r="D389" s="4">
        <v>45470</v>
      </c>
      <c r="E389">
        <f t="shared" si="133"/>
        <v>2024</v>
      </c>
      <c r="F389" s="4" t="str">
        <f t="shared" si="134"/>
        <v>June</v>
      </c>
      <c r="G389" s="4" t="str">
        <f t="shared" si="135"/>
        <v>Thursday</v>
      </c>
      <c r="H389" t="s">
        <v>1601</v>
      </c>
      <c r="I389">
        <f t="shared" si="136"/>
        <v>25316</v>
      </c>
      <c r="J389" t="s">
        <v>2407</v>
      </c>
      <c r="K389" t="str">
        <f t="shared" si="138"/>
        <v>Printer</v>
      </c>
      <c r="L389">
        <v>2</v>
      </c>
      <c r="M389">
        <v>39.53</v>
      </c>
      <c r="N389" s="7">
        <f t="shared" si="137"/>
        <v>39.53</v>
      </c>
      <c r="O389" t="s">
        <v>2418</v>
      </c>
      <c r="P389" t="str">
        <f t="shared" si="139"/>
        <v>904</v>
      </c>
      <c r="Q389" t="str">
        <f t="shared" si="140"/>
        <v>Main St</v>
      </c>
      <c r="R389" t="s">
        <v>3067</v>
      </c>
      <c r="S389" t="str">
        <f t="shared" si="141"/>
        <v>Credit Card</v>
      </c>
      <c r="T389" t="s">
        <v>3070</v>
      </c>
      <c r="U389" t="str">
        <f t="shared" si="142"/>
        <v>Shipped</v>
      </c>
      <c r="V389" t="s">
        <v>3462</v>
      </c>
      <c r="W389" t="str">
        <f t="shared" si="143"/>
        <v>55423551</v>
      </c>
      <c r="X389">
        <v>3</v>
      </c>
      <c r="Y389" t="s">
        <v>4277</v>
      </c>
      <c r="Z389" t="str">
        <f t="shared" si="144"/>
        <v>WINTER15</v>
      </c>
      <c r="AA389" t="str">
        <f t="shared" si="145"/>
        <v>YES</v>
      </c>
      <c r="AB389" t="s">
        <v>4282</v>
      </c>
      <c r="AC389" t="str">
        <f t="shared" si="146"/>
        <v>Google</v>
      </c>
      <c r="AD389">
        <v>79.06</v>
      </c>
      <c r="AE389" s="7">
        <v>79.06</v>
      </c>
      <c r="AF389" s="7">
        <f t="shared" si="147"/>
        <v>79.06</v>
      </c>
      <c r="AG389" t="str">
        <f>_xlfn.XLOOKUP(H389, 'Customer Data'!A389,'Customer Data'!B389)</f>
        <v>Customer_389</v>
      </c>
      <c r="AH389" t="str">
        <f>_xlfn.XLOOKUP(H389,'Customer Data'!A389,'Customer Data'!C389)</f>
        <v>Female</v>
      </c>
      <c r="AI389">
        <f>_xlfn.XLOOKUP(H389,'Customer Data'!A389,'Customer Data'!D389)</f>
        <v>26</v>
      </c>
      <c r="AJ389" t="str">
        <f>_xlfn.XLOOKUP(H389,'Customer Data'!A389,'Customer Data'!E389)</f>
        <v>Enugu</v>
      </c>
      <c r="AK389" t="str">
        <f>VLOOKUP(K389,'Product Category'!A:B,2,FALSE)</f>
        <v>Electronics</v>
      </c>
      <c r="AL389">
        <f>VLOOKUP(Z389,Coupons!A:B,2,FALSE)</f>
        <v>0.15</v>
      </c>
      <c r="AM389" s="7">
        <f t="shared" si="148"/>
        <v>11.859</v>
      </c>
      <c r="AN389" s="7">
        <f t="shared" si="149"/>
        <v>27.670999999999999</v>
      </c>
      <c r="AO389" s="7">
        <f t="shared" si="150"/>
        <v>55.341999999999999</v>
      </c>
      <c r="AP389" s="7">
        <f t="shared" si="151"/>
        <v>67.201000000000008</v>
      </c>
      <c r="AQ389" s="7">
        <f t="shared" si="152"/>
        <v>11.859000000000009</v>
      </c>
      <c r="AR389" s="12">
        <f t="shared" si="153"/>
        <v>1.2142857142857144</v>
      </c>
    </row>
    <row r="390" spans="1:44" x14ac:dyDescent="0.35">
      <c r="A390" t="s">
        <v>402</v>
      </c>
      <c r="B390">
        <f t="shared" si="132"/>
        <v>200388</v>
      </c>
      <c r="C390" s="2">
        <v>45288</v>
      </c>
      <c r="D390" s="4">
        <v>45288</v>
      </c>
      <c r="E390">
        <f t="shared" si="133"/>
        <v>2023</v>
      </c>
      <c r="F390" s="4" t="str">
        <f t="shared" si="134"/>
        <v>December</v>
      </c>
      <c r="G390" s="4" t="str">
        <f t="shared" si="135"/>
        <v>Thursday</v>
      </c>
      <c r="H390" t="s">
        <v>1602</v>
      </c>
      <c r="I390">
        <f t="shared" si="136"/>
        <v>22657</v>
      </c>
      <c r="J390" t="s">
        <v>2407</v>
      </c>
      <c r="K390" t="str">
        <f t="shared" si="138"/>
        <v>Printer</v>
      </c>
      <c r="L390">
        <v>3</v>
      </c>
      <c r="M390">
        <v>633.97</v>
      </c>
      <c r="N390" s="7">
        <f t="shared" si="137"/>
        <v>633.97</v>
      </c>
      <c r="O390" t="s">
        <v>2504</v>
      </c>
      <c r="P390" t="str">
        <f t="shared" si="139"/>
        <v>152</v>
      </c>
      <c r="Q390" t="str">
        <f t="shared" si="140"/>
        <v>Main St</v>
      </c>
      <c r="R390" t="s">
        <v>3069</v>
      </c>
      <c r="S390" t="str">
        <f t="shared" si="141"/>
        <v>Cash</v>
      </c>
      <c r="T390" t="s">
        <v>3074</v>
      </c>
      <c r="U390" t="str">
        <f t="shared" si="142"/>
        <v>Pending</v>
      </c>
      <c r="V390" t="s">
        <v>3463</v>
      </c>
      <c r="W390" t="str">
        <f t="shared" si="143"/>
        <v>49157047</v>
      </c>
      <c r="X390">
        <v>7</v>
      </c>
      <c r="Y390" t="s">
        <v>4277</v>
      </c>
      <c r="Z390" t="str">
        <f t="shared" si="144"/>
        <v>WINTER15</v>
      </c>
      <c r="AA390" t="str">
        <f t="shared" si="145"/>
        <v>YES</v>
      </c>
      <c r="AB390" t="s">
        <v>4281</v>
      </c>
      <c r="AC390" t="str">
        <f t="shared" si="146"/>
        <v>Facebook</v>
      </c>
      <c r="AD390">
        <v>1901.91</v>
      </c>
      <c r="AE390" s="7">
        <v>1901.91</v>
      </c>
      <c r="AF390" s="7">
        <f t="shared" si="147"/>
        <v>1901.91</v>
      </c>
      <c r="AG390" t="str">
        <f>_xlfn.XLOOKUP(H390, 'Customer Data'!A390,'Customer Data'!B390)</f>
        <v>Customer_390</v>
      </c>
      <c r="AH390" t="str">
        <f>_xlfn.XLOOKUP(H390,'Customer Data'!A390,'Customer Data'!C390)</f>
        <v>Female</v>
      </c>
      <c r="AI390">
        <f>_xlfn.XLOOKUP(H390,'Customer Data'!A390,'Customer Data'!D390)</f>
        <v>43</v>
      </c>
      <c r="AJ390" t="str">
        <f>_xlfn.XLOOKUP(H390,'Customer Data'!A390,'Customer Data'!E390)</f>
        <v>Kano</v>
      </c>
      <c r="AK390" t="str">
        <f>VLOOKUP(K390,'Product Category'!A:B,2,FALSE)</f>
        <v>Electronics</v>
      </c>
      <c r="AL390">
        <f>VLOOKUP(Z390,Coupons!A:B,2,FALSE)</f>
        <v>0.15</v>
      </c>
      <c r="AM390" s="7">
        <f t="shared" si="148"/>
        <v>285.28649999999999</v>
      </c>
      <c r="AN390" s="7">
        <f t="shared" si="149"/>
        <v>443.779</v>
      </c>
      <c r="AO390" s="7">
        <f t="shared" si="150"/>
        <v>1331.337</v>
      </c>
      <c r="AP390" s="7">
        <f t="shared" si="151"/>
        <v>1616.6235000000001</v>
      </c>
      <c r="AQ390" s="7">
        <f t="shared" si="152"/>
        <v>285.28650000000016</v>
      </c>
      <c r="AR390" s="12">
        <f t="shared" si="153"/>
        <v>1.2142857142857144</v>
      </c>
    </row>
    <row r="391" spans="1:44" x14ac:dyDescent="0.35">
      <c r="A391" t="s">
        <v>403</v>
      </c>
      <c r="B391">
        <f t="shared" si="132"/>
        <v>200389</v>
      </c>
      <c r="C391" s="2">
        <v>45277</v>
      </c>
      <c r="D391" s="4">
        <v>45277</v>
      </c>
      <c r="E391">
        <f t="shared" si="133"/>
        <v>2023</v>
      </c>
      <c r="F391" s="4" t="str">
        <f t="shared" si="134"/>
        <v>December</v>
      </c>
      <c r="G391" s="4" t="str">
        <f t="shared" si="135"/>
        <v>Sunday</v>
      </c>
      <c r="H391" t="s">
        <v>1603</v>
      </c>
      <c r="I391">
        <f t="shared" si="136"/>
        <v>29703</v>
      </c>
      <c r="J391" t="s">
        <v>2409</v>
      </c>
      <c r="K391" t="str">
        <f t="shared" si="138"/>
        <v>Desk</v>
      </c>
      <c r="L391">
        <v>4</v>
      </c>
      <c r="M391">
        <v>697.5</v>
      </c>
      <c r="N391" s="7">
        <f t="shared" si="137"/>
        <v>697.5</v>
      </c>
      <c r="O391" t="s">
        <v>2727</v>
      </c>
      <c r="P391" t="str">
        <f t="shared" si="139"/>
        <v>558</v>
      </c>
      <c r="Q391" t="str">
        <f t="shared" si="140"/>
        <v>Main St</v>
      </c>
      <c r="R391" t="s">
        <v>3069</v>
      </c>
      <c r="S391" t="str">
        <f t="shared" si="141"/>
        <v>Cash</v>
      </c>
      <c r="T391" t="s">
        <v>3070</v>
      </c>
      <c r="U391" t="str">
        <f t="shared" si="142"/>
        <v>Shipped</v>
      </c>
      <c r="V391" t="s">
        <v>3464</v>
      </c>
      <c r="W391" t="str">
        <f t="shared" si="143"/>
        <v>40543461</v>
      </c>
      <c r="X391">
        <v>7</v>
      </c>
      <c r="Y391" t="s">
        <v>4276</v>
      </c>
      <c r="Z391" t="str">
        <f t="shared" si="144"/>
        <v>FREESHIP</v>
      </c>
      <c r="AA391" t="str">
        <f t="shared" si="145"/>
        <v>YES</v>
      </c>
      <c r="AB391" t="s">
        <v>4279</v>
      </c>
      <c r="AC391" t="str">
        <f t="shared" si="146"/>
        <v>Referral</v>
      </c>
      <c r="AD391">
        <v>2790</v>
      </c>
      <c r="AE391" s="7">
        <v>2790</v>
      </c>
      <c r="AF391" s="7">
        <f t="shared" si="147"/>
        <v>2790</v>
      </c>
      <c r="AG391" t="str">
        <f>_xlfn.XLOOKUP(H391, 'Customer Data'!A391,'Customer Data'!B391)</f>
        <v>Customer_391</v>
      </c>
      <c r="AH391" t="str">
        <f>_xlfn.XLOOKUP(H391,'Customer Data'!A391,'Customer Data'!C391)</f>
        <v>Male</v>
      </c>
      <c r="AI391">
        <f>_xlfn.XLOOKUP(H391,'Customer Data'!A391,'Customer Data'!D391)</f>
        <v>58</v>
      </c>
      <c r="AJ391" t="str">
        <f>_xlfn.XLOOKUP(H391,'Customer Data'!A391,'Customer Data'!E391)</f>
        <v>Kano</v>
      </c>
      <c r="AK391" t="str">
        <f>VLOOKUP(K391,'Product Category'!A:B,2,FALSE)</f>
        <v>Furniture</v>
      </c>
      <c r="AL391">
        <f>VLOOKUP(Z391,Coupons!A:B,2,FALSE)</f>
        <v>0</v>
      </c>
      <c r="AM391" s="7">
        <f t="shared" si="148"/>
        <v>0</v>
      </c>
      <c r="AN391" s="7">
        <f t="shared" si="149"/>
        <v>488.24999999999994</v>
      </c>
      <c r="AO391" s="7">
        <f t="shared" si="150"/>
        <v>1952.9999999999998</v>
      </c>
      <c r="AP391" s="7">
        <f t="shared" si="151"/>
        <v>2790</v>
      </c>
      <c r="AQ391" s="7">
        <f t="shared" si="152"/>
        <v>837.00000000000023</v>
      </c>
      <c r="AR391" s="12">
        <f t="shared" si="153"/>
        <v>1.4285714285714288</v>
      </c>
    </row>
    <row r="392" spans="1:44" x14ac:dyDescent="0.35">
      <c r="A392" t="s">
        <v>404</v>
      </c>
      <c r="B392">
        <f t="shared" si="132"/>
        <v>200390</v>
      </c>
      <c r="C392" s="2">
        <v>45121</v>
      </c>
      <c r="D392" s="4">
        <v>45121</v>
      </c>
      <c r="E392">
        <f t="shared" si="133"/>
        <v>2023</v>
      </c>
      <c r="F392" s="4" t="str">
        <f t="shared" si="134"/>
        <v>July</v>
      </c>
      <c r="G392" s="4" t="str">
        <f t="shared" si="135"/>
        <v>Friday</v>
      </c>
      <c r="H392" t="s">
        <v>1604</v>
      </c>
      <c r="I392">
        <f t="shared" si="136"/>
        <v>55996</v>
      </c>
      <c r="J392" t="s">
        <v>2407</v>
      </c>
      <c r="K392" t="str">
        <f t="shared" si="138"/>
        <v>Printer</v>
      </c>
      <c r="L392">
        <v>5</v>
      </c>
      <c r="M392">
        <v>508.69</v>
      </c>
      <c r="N392" s="7">
        <f t="shared" si="137"/>
        <v>508.69</v>
      </c>
      <c r="O392" t="s">
        <v>2701</v>
      </c>
      <c r="P392" t="str">
        <f t="shared" si="139"/>
        <v>885</v>
      </c>
      <c r="Q392" t="str">
        <f t="shared" si="140"/>
        <v>Main St</v>
      </c>
      <c r="R392" t="s">
        <v>3069</v>
      </c>
      <c r="S392" t="str">
        <f t="shared" si="141"/>
        <v>Cash</v>
      </c>
      <c r="T392" t="s">
        <v>3073</v>
      </c>
      <c r="U392" t="str">
        <f t="shared" si="142"/>
        <v>Delivered</v>
      </c>
      <c r="V392" t="s">
        <v>3465</v>
      </c>
      <c r="W392" t="str">
        <f t="shared" si="143"/>
        <v>30547638</v>
      </c>
      <c r="X392">
        <v>10</v>
      </c>
      <c r="Y392" t="s">
        <v>4276</v>
      </c>
      <c r="Z392" t="str">
        <f t="shared" si="144"/>
        <v>FREESHIP</v>
      </c>
      <c r="AA392" t="str">
        <f t="shared" si="145"/>
        <v>YES</v>
      </c>
      <c r="AB392" t="s">
        <v>4282</v>
      </c>
      <c r="AC392" t="str">
        <f t="shared" si="146"/>
        <v>Google</v>
      </c>
      <c r="AD392">
        <v>2543.4499999999998</v>
      </c>
      <c r="AE392" s="7">
        <v>2543.4499999999998</v>
      </c>
      <c r="AF392" s="7">
        <f t="shared" si="147"/>
        <v>2543.4499999999998</v>
      </c>
      <c r="AG392" t="str">
        <f>_xlfn.XLOOKUP(H392, 'Customer Data'!A392,'Customer Data'!B392)</f>
        <v>Customer_392</v>
      </c>
      <c r="AH392" t="str">
        <f>_xlfn.XLOOKUP(H392,'Customer Data'!A392,'Customer Data'!C392)</f>
        <v>Female</v>
      </c>
      <c r="AI392">
        <f>_xlfn.XLOOKUP(H392,'Customer Data'!A392,'Customer Data'!D392)</f>
        <v>24</v>
      </c>
      <c r="AJ392" t="str">
        <f>_xlfn.XLOOKUP(H392,'Customer Data'!A392,'Customer Data'!E392)</f>
        <v>Owerri</v>
      </c>
      <c r="AK392" t="str">
        <f>VLOOKUP(K392,'Product Category'!A:B,2,FALSE)</f>
        <v>Electronics</v>
      </c>
      <c r="AL392">
        <f>VLOOKUP(Z392,Coupons!A:B,2,FALSE)</f>
        <v>0</v>
      </c>
      <c r="AM392" s="7">
        <f t="shared" si="148"/>
        <v>0</v>
      </c>
      <c r="AN392" s="7">
        <f t="shared" si="149"/>
        <v>356.08299999999997</v>
      </c>
      <c r="AO392" s="7">
        <f t="shared" si="150"/>
        <v>1780.415</v>
      </c>
      <c r="AP392" s="7">
        <f t="shared" si="151"/>
        <v>2543.4499999999998</v>
      </c>
      <c r="AQ392" s="7">
        <f t="shared" si="152"/>
        <v>763.03499999999985</v>
      </c>
      <c r="AR392" s="12">
        <f t="shared" si="153"/>
        <v>1.4285714285714286</v>
      </c>
    </row>
    <row r="393" spans="1:44" x14ac:dyDescent="0.35">
      <c r="A393" t="s">
        <v>405</v>
      </c>
      <c r="B393">
        <f t="shared" si="132"/>
        <v>200391</v>
      </c>
      <c r="C393" s="2">
        <v>45673</v>
      </c>
      <c r="D393" s="4">
        <v>45673</v>
      </c>
      <c r="E393">
        <f t="shared" si="133"/>
        <v>2025</v>
      </c>
      <c r="F393" s="4" t="str">
        <f t="shared" si="134"/>
        <v>January</v>
      </c>
      <c r="G393" s="4" t="str">
        <f t="shared" si="135"/>
        <v>Thursday</v>
      </c>
      <c r="H393" t="s">
        <v>1605</v>
      </c>
      <c r="I393">
        <f t="shared" si="136"/>
        <v>60037</v>
      </c>
      <c r="J393" t="s">
        <v>2408</v>
      </c>
      <c r="K393" t="str">
        <f t="shared" si="138"/>
        <v>Laptop</v>
      </c>
      <c r="L393">
        <v>2</v>
      </c>
      <c r="M393">
        <v>527.46</v>
      </c>
      <c r="N393" s="7">
        <f t="shared" si="137"/>
        <v>527.46</v>
      </c>
      <c r="O393" t="s">
        <v>2654</v>
      </c>
      <c r="P393" t="str">
        <f t="shared" si="139"/>
        <v>516</v>
      </c>
      <c r="Q393" t="str">
        <f t="shared" si="140"/>
        <v>Main St</v>
      </c>
      <c r="R393" t="s">
        <v>3065</v>
      </c>
      <c r="S393" t="str">
        <f t="shared" si="141"/>
        <v>Debit Card</v>
      </c>
      <c r="T393" t="s">
        <v>3071</v>
      </c>
      <c r="U393" t="str">
        <f t="shared" si="142"/>
        <v>Cancelled</v>
      </c>
      <c r="V393" t="s">
        <v>3466</v>
      </c>
      <c r="W393" t="str">
        <f t="shared" si="143"/>
        <v>82009557</v>
      </c>
      <c r="X393">
        <v>3</v>
      </c>
      <c r="Y393" t="s">
        <v>4276</v>
      </c>
      <c r="Z393" t="str">
        <f t="shared" si="144"/>
        <v>FREESHIP</v>
      </c>
      <c r="AA393" t="str">
        <f t="shared" si="145"/>
        <v>YES</v>
      </c>
      <c r="AB393" t="s">
        <v>4279</v>
      </c>
      <c r="AC393" t="str">
        <f t="shared" si="146"/>
        <v>Referral</v>
      </c>
      <c r="AD393">
        <v>1054.92</v>
      </c>
      <c r="AE393" s="7">
        <v>1054.92</v>
      </c>
      <c r="AF393" s="7">
        <f t="shared" si="147"/>
        <v>1054.92</v>
      </c>
      <c r="AG393" t="str">
        <f>_xlfn.XLOOKUP(H393, 'Customer Data'!A393,'Customer Data'!B393)</f>
        <v>Customer_393</v>
      </c>
      <c r="AH393" t="str">
        <f>_xlfn.XLOOKUP(H393,'Customer Data'!A393,'Customer Data'!C393)</f>
        <v>Female</v>
      </c>
      <c r="AI393">
        <f>_xlfn.XLOOKUP(H393,'Customer Data'!A393,'Customer Data'!D393)</f>
        <v>34</v>
      </c>
      <c r="AJ393" t="str">
        <f>_xlfn.XLOOKUP(H393,'Customer Data'!A393,'Customer Data'!E393)</f>
        <v>Abuja</v>
      </c>
      <c r="AK393" t="str">
        <f>VLOOKUP(K393,'Product Category'!A:B,2,FALSE)</f>
        <v>Electronics</v>
      </c>
      <c r="AL393">
        <f>VLOOKUP(Z393,Coupons!A:B,2,FALSE)</f>
        <v>0</v>
      </c>
      <c r="AM393" s="7">
        <f t="shared" si="148"/>
        <v>0</v>
      </c>
      <c r="AN393" s="7">
        <f t="shared" si="149"/>
        <v>369.22199999999998</v>
      </c>
      <c r="AO393" s="7">
        <f t="shared" si="150"/>
        <v>738.44399999999996</v>
      </c>
      <c r="AP393" s="7">
        <f t="shared" si="151"/>
        <v>1054.92</v>
      </c>
      <c r="AQ393" s="7">
        <f t="shared" si="152"/>
        <v>316.47600000000011</v>
      </c>
      <c r="AR393" s="12">
        <f t="shared" si="153"/>
        <v>1.4285714285714288</v>
      </c>
    </row>
    <row r="394" spans="1:44" x14ac:dyDescent="0.35">
      <c r="A394" t="s">
        <v>406</v>
      </c>
      <c r="B394">
        <f t="shared" si="132"/>
        <v>200392</v>
      </c>
      <c r="C394" s="2">
        <v>45350</v>
      </c>
      <c r="D394" s="4">
        <v>45350</v>
      </c>
      <c r="E394">
        <f t="shared" si="133"/>
        <v>2024</v>
      </c>
      <c r="F394" s="4" t="str">
        <f t="shared" si="134"/>
        <v>February</v>
      </c>
      <c r="G394" s="4" t="str">
        <f t="shared" si="135"/>
        <v>Wednesday</v>
      </c>
      <c r="H394" t="s">
        <v>1606</v>
      </c>
      <c r="I394">
        <f t="shared" si="136"/>
        <v>95100</v>
      </c>
      <c r="J394" t="s">
        <v>2404</v>
      </c>
      <c r="K394" t="str">
        <f t="shared" si="138"/>
        <v>Phone</v>
      </c>
      <c r="L394">
        <v>1</v>
      </c>
      <c r="M394">
        <v>627.20000000000005</v>
      </c>
      <c r="N394" s="7">
        <f t="shared" si="137"/>
        <v>627.20000000000005</v>
      </c>
      <c r="O394" t="s">
        <v>2713</v>
      </c>
      <c r="P394" t="str">
        <f t="shared" si="139"/>
        <v>197</v>
      </c>
      <c r="Q394" t="str">
        <f t="shared" si="140"/>
        <v>Main St</v>
      </c>
      <c r="R394" t="s">
        <v>3066</v>
      </c>
      <c r="S394" t="str">
        <f t="shared" si="141"/>
        <v>Online</v>
      </c>
      <c r="T394" t="s">
        <v>3073</v>
      </c>
      <c r="U394" t="str">
        <f t="shared" si="142"/>
        <v>Delivered</v>
      </c>
      <c r="V394" t="s">
        <v>3467</v>
      </c>
      <c r="W394" t="str">
        <f t="shared" si="143"/>
        <v>47366265</v>
      </c>
      <c r="X394">
        <v>1</v>
      </c>
      <c r="Y394" t="s">
        <v>4277</v>
      </c>
      <c r="Z394" t="str">
        <f t="shared" si="144"/>
        <v>WINTER15</v>
      </c>
      <c r="AA394" t="str">
        <f t="shared" si="145"/>
        <v>YES</v>
      </c>
      <c r="AB394" t="s">
        <v>4280</v>
      </c>
      <c r="AC394" t="str">
        <f t="shared" si="146"/>
        <v>Email</v>
      </c>
      <c r="AD394">
        <v>627.20000000000005</v>
      </c>
      <c r="AE394" s="7">
        <v>627.20000000000005</v>
      </c>
      <c r="AF394" s="7">
        <f t="shared" si="147"/>
        <v>627.20000000000005</v>
      </c>
      <c r="AG394" t="str">
        <f>_xlfn.XLOOKUP(H394, 'Customer Data'!A394,'Customer Data'!B394)</f>
        <v>Customer_394</v>
      </c>
      <c r="AH394" t="str">
        <f>_xlfn.XLOOKUP(H394,'Customer Data'!A394,'Customer Data'!C394)</f>
        <v>Male</v>
      </c>
      <c r="AI394">
        <f>_xlfn.XLOOKUP(H394,'Customer Data'!A394,'Customer Data'!D394)</f>
        <v>39</v>
      </c>
      <c r="AJ394" t="str">
        <f>_xlfn.XLOOKUP(H394,'Customer Data'!A394,'Customer Data'!E394)</f>
        <v>Abuja</v>
      </c>
      <c r="AK394" t="str">
        <f>VLOOKUP(K394,'Product Category'!A:B,2,FALSE)</f>
        <v>Electronics</v>
      </c>
      <c r="AL394">
        <f>VLOOKUP(Z394,Coupons!A:B,2,FALSE)</f>
        <v>0.15</v>
      </c>
      <c r="AM394" s="7">
        <f t="shared" si="148"/>
        <v>94.08</v>
      </c>
      <c r="AN394" s="7">
        <f t="shared" si="149"/>
        <v>439.04</v>
      </c>
      <c r="AO394" s="7">
        <f t="shared" si="150"/>
        <v>439.04</v>
      </c>
      <c r="AP394" s="7">
        <f t="shared" si="151"/>
        <v>533.12</v>
      </c>
      <c r="AQ394" s="7">
        <f t="shared" si="152"/>
        <v>94.079999999999984</v>
      </c>
      <c r="AR394" s="12">
        <f t="shared" si="153"/>
        <v>1.2142857142857142</v>
      </c>
    </row>
    <row r="395" spans="1:44" x14ac:dyDescent="0.35">
      <c r="A395" t="s">
        <v>407</v>
      </c>
      <c r="B395">
        <f t="shared" si="132"/>
        <v>200393</v>
      </c>
      <c r="C395" s="2">
        <v>45487</v>
      </c>
      <c r="D395" s="4">
        <v>45487</v>
      </c>
      <c r="E395">
        <f t="shared" si="133"/>
        <v>2024</v>
      </c>
      <c r="F395" s="4" t="str">
        <f t="shared" si="134"/>
        <v>July</v>
      </c>
      <c r="G395" s="4" t="str">
        <f t="shared" si="135"/>
        <v>Sunday</v>
      </c>
      <c r="H395" t="s">
        <v>1607</v>
      </c>
      <c r="I395">
        <f t="shared" si="136"/>
        <v>39906</v>
      </c>
      <c r="J395" t="s">
        <v>2407</v>
      </c>
      <c r="K395" t="str">
        <f t="shared" si="138"/>
        <v>Printer</v>
      </c>
      <c r="L395">
        <v>1</v>
      </c>
      <c r="M395">
        <v>75.010000000000005</v>
      </c>
      <c r="N395" s="7">
        <f t="shared" si="137"/>
        <v>75.010000000000005</v>
      </c>
      <c r="O395" t="s">
        <v>2728</v>
      </c>
      <c r="P395" t="str">
        <f t="shared" si="139"/>
        <v>921</v>
      </c>
      <c r="Q395" t="str">
        <f t="shared" si="140"/>
        <v>Main St</v>
      </c>
      <c r="R395" t="s">
        <v>3067</v>
      </c>
      <c r="S395" t="str">
        <f t="shared" si="141"/>
        <v>Credit Card</v>
      </c>
      <c r="T395" t="s">
        <v>3072</v>
      </c>
      <c r="U395" t="str">
        <f t="shared" si="142"/>
        <v>Returned</v>
      </c>
      <c r="V395" t="s">
        <v>3468</v>
      </c>
      <c r="W395" t="str">
        <f t="shared" si="143"/>
        <v>24632134</v>
      </c>
      <c r="X395">
        <v>3</v>
      </c>
      <c r="Z395" t="str">
        <f t="shared" si="144"/>
        <v>NO COUPON</v>
      </c>
      <c r="AA395" t="str">
        <f t="shared" si="145"/>
        <v>NO</v>
      </c>
      <c r="AB395" t="s">
        <v>4282</v>
      </c>
      <c r="AC395" t="str">
        <f t="shared" si="146"/>
        <v>Google</v>
      </c>
      <c r="AD395">
        <v>75.010000000000005</v>
      </c>
      <c r="AE395" s="7">
        <v>75.010000000000005</v>
      </c>
      <c r="AF395" s="7">
        <f t="shared" si="147"/>
        <v>75.010000000000005</v>
      </c>
      <c r="AG395" t="str">
        <f>_xlfn.XLOOKUP(H395, 'Customer Data'!A395,'Customer Data'!B395)</f>
        <v>Customer_395</v>
      </c>
      <c r="AH395" t="str">
        <f>_xlfn.XLOOKUP(H395,'Customer Data'!A395,'Customer Data'!C395)</f>
        <v>Female</v>
      </c>
      <c r="AI395">
        <f>_xlfn.XLOOKUP(H395,'Customer Data'!A395,'Customer Data'!D395)</f>
        <v>52</v>
      </c>
      <c r="AJ395" t="str">
        <f>_xlfn.XLOOKUP(H395,'Customer Data'!A395,'Customer Data'!E395)</f>
        <v>Port-Harcourt</v>
      </c>
      <c r="AK395" t="str">
        <f>VLOOKUP(K395,'Product Category'!A:B,2,FALSE)</f>
        <v>Electronics</v>
      </c>
      <c r="AL395">
        <f>VLOOKUP(Z395,Coupons!A:B,2,FALSE)</f>
        <v>0</v>
      </c>
      <c r="AM395" s="7">
        <f t="shared" si="148"/>
        <v>0</v>
      </c>
      <c r="AN395" s="7">
        <f t="shared" si="149"/>
        <v>52.506999999999998</v>
      </c>
      <c r="AO395" s="7">
        <f t="shared" si="150"/>
        <v>52.506999999999998</v>
      </c>
      <c r="AP395" s="7">
        <f t="shared" si="151"/>
        <v>75.010000000000005</v>
      </c>
      <c r="AQ395" s="7">
        <f t="shared" si="152"/>
        <v>22.503000000000007</v>
      </c>
      <c r="AR395" s="12">
        <f t="shared" si="153"/>
        <v>1.4285714285714288</v>
      </c>
    </row>
    <row r="396" spans="1:44" x14ac:dyDescent="0.35">
      <c r="A396" t="s">
        <v>408</v>
      </c>
      <c r="B396">
        <f t="shared" si="132"/>
        <v>200394</v>
      </c>
      <c r="C396" s="2">
        <v>45112</v>
      </c>
      <c r="D396" s="4">
        <v>45112</v>
      </c>
      <c r="E396">
        <f t="shared" si="133"/>
        <v>2023</v>
      </c>
      <c r="F396" s="4" t="str">
        <f t="shared" si="134"/>
        <v>July</v>
      </c>
      <c r="G396" s="4" t="str">
        <f t="shared" si="135"/>
        <v>Wednesday</v>
      </c>
      <c r="H396" t="s">
        <v>1608</v>
      </c>
      <c r="I396">
        <f t="shared" si="136"/>
        <v>70148</v>
      </c>
      <c r="J396" t="s">
        <v>2409</v>
      </c>
      <c r="K396" t="str">
        <f t="shared" si="138"/>
        <v>Desk</v>
      </c>
      <c r="L396">
        <v>5</v>
      </c>
      <c r="M396">
        <v>529.54999999999995</v>
      </c>
      <c r="N396" s="7">
        <f t="shared" si="137"/>
        <v>529.54999999999995</v>
      </c>
      <c r="O396" t="s">
        <v>2729</v>
      </c>
      <c r="P396" t="str">
        <f t="shared" si="139"/>
        <v>359</v>
      </c>
      <c r="Q396" t="str">
        <f t="shared" si="140"/>
        <v>Main St</v>
      </c>
      <c r="R396" t="s">
        <v>3068</v>
      </c>
      <c r="S396" t="str">
        <f t="shared" si="141"/>
        <v>Gift Card</v>
      </c>
      <c r="T396" t="s">
        <v>3070</v>
      </c>
      <c r="U396" t="str">
        <f t="shared" si="142"/>
        <v>Shipped</v>
      </c>
      <c r="V396" t="s">
        <v>3469</v>
      </c>
      <c r="W396" t="str">
        <f t="shared" si="143"/>
        <v>34848650</v>
      </c>
      <c r="X396">
        <v>10</v>
      </c>
      <c r="Z396" t="str">
        <f t="shared" si="144"/>
        <v>NO COUPON</v>
      </c>
      <c r="AA396" t="str">
        <f t="shared" si="145"/>
        <v>NO</v>
      </c>
      <c r="AB396" t="s">
        <v>4281</v>
      </c>
      <c r="AC396" t="str">
        <f t="shared" si="146"/>
        <v>Facebook</v>
      </c>
      <c r="AD396">
        <v>2647.75</v>
      </c>
      <c r="AE396" s="7">
        <v>2647.75</v>
      </c>
      <c r="AF396" s="7">
        <f t="shared" si="147"/>
        <v>2647.75</v>
      </c>
      <c r="AG396" t="str">
        <f>_xlfn.XLOOKUP(H396, 'Customer Data'!A396,'Customer Data'!B396)</f>
        <v>Customer_396</v>
      </c>
      <c r="AH396" t="str">
        <f>_xlfn.XLOOKUP(H396,'Customer Data'!A396,'Customer Data'!C396)</f>
        <v>Female</v>
      </c>
      <c r="AI396">
        <f>_xlfn.XLOOKUP(H396,'Customer Data'!A396,'Customer Data'!D396)</f>
        <v>31</v>
      </c>
      <c r="AJ396" t="str">
        <f>_xlfn.XLOOKUP(H396,'Customer Data'!A396,'Customer Data'!E396)</f>
        <v>Owerri</v>
      </c>
      <c r="AK396" t="str">
        <f>VLOOKUP(K396,'Product Category'!A:B,2,FALSE)</f>
        <v>Furniture</v>
      </c>
      <c r="AL396">
        <f>VLOOKUP(Z396,Coupons!A:B,2,FALSE)</f>
        <v>0</v>
      </c>
      <c r="AM396" s="7">
        <f t="shared" si="148"/>
        <v>0</v>
      </c>
      <c r="AN396" s="7">
        <f t="shared" si="149"/>
        <v>370.68499999999995</v>
      </c>
      <c r="AO396" s="7">
        <f t="shared" si="150"/>
        <v>1853.4249999999997</v>
      </c>
      <c r="AP396" s="7">
        <f t="shared" si="151"/>
        <v>2647.75</v>
      </c>
      <c r="AQ396" s="7">
        <f t="shared" si="152"/>
        <v>794.32500000000027</v>
      </c>
      <c r="AR396" s="12">
        <f t="shared" si="153"/>
        <v>1.4285714285714288</v>
      </c>
    </row>
    <row r="397" spans="1:44" x14ac:dyDescent="0.35">
      <c r="A397" t="s">
        <v>409</v>
      </c>
      <c r="B397">
        <f t="shared" si="132"/>
        <v>200395</v>
      </c>
      <c r="C397" s="2">
        <v>45772</v>
      </c>
      <c r="D397" s="4">
        <v>45772</v>
      </c>
      <c r="E397">
        <f t="shared" si="133"/>
        <v>2025</v>
      </c>
      <c r="F397" s="4" t="str">
        <f t="shared" si="134"/>
        <v>April</v>
      </c>
      <c r="G397" s="4" t="str">
        <f t="shared" si="135"/>
        <v>Friday</v>
      </c>
      <c r="H397" t="s">
        <v>1609</v>
      </c>
      <c r="I397">
        <f t="shared" si="136"/>
        <v>30010</v>
      </c>
      <c r="J397" t="s">
        <v>2404</v>
      </c>
      <c r="K397" t="str">
        <f t="shared" si="138"/>
        <v>Phone</v>
      </c>
      <c r="L397">
        <v>3</v>
      </c>
      <c r="M397">
        <v>127.41</v>
      </c>
      <c r="N397" s="7">
        <f t="shared" si="137"/>
        <v>127.41</v>
      </c>
      <c r="O397" t="s">
        <v>2442</v>
      </c>
      <c r="P397" t="str">
        <f t="shared" si="139"/>
        <v>830</v>
      </c>
      <c r="Q397" t="str">
        <f t="shared" si="140"/>
        <v>Main St</v>
      </c>
      <c r="R397" t="s">
        <v>3068</v>
      </c>
      <c r="S397" t="str">
        <f t="shared" si="141"/>
        <v>Gift Card</v>
      </c>
      <c r="T397" t="s">
        <v>3073</v>
      </c>
      <c r="U397" t="str">
        <f t="shared" si="142"/>
        <v>Delivered</v>
      </c>
      <c r="V397" t="s">
        <v>3470</v>
      </c>
      <c r="W397" t="str">
        <f t="shared" si="143"/>
        <v>35386084</v>
      </c>
      <c r="X397">
        <v>7</v>
      </c>
      <c r="Y397" t="s">
        <v>4275</v>
      </c>
      <c r="Z397" t="str">
        <f t="shared" si="144"/>
        <v>SAVE10</v>
      </c>
      <c r="AA397" t="str">
        <f t="shared" si="145"/>
        <v>YES</v>
      </c>
      <c r="AB397" t="s">
        <v>4279</v>
      </c>
      <c r="AC397" t="str">
        <f t="shared" si="146"/>
        <v>Referral</v>
      </c>
      <c r="AD397">
        <v>382.23</v>
      </c>
      <c r="AE397" s="7">
        <v>382.23</v>
      </c>
      <c r="AF397" s="7">
        <f t="shared" si="147"/>
        <v>382.23</v>
      </c>
      <c r="AG397" t="str">
        <f>_xlfn.XLOOKUP(H397, 'Customer Data'!A397,'Customer Data'!B397)</f>
        <v>Customer_397</v>
      </c>
      <c r="AH397" t="str">
        <f>_xlfn.XLOOKUP(H397,'Customer Data'!A397,'Customer Data'!C397)</f>
        <v>Female</v>
      </c>
      <c r="AI397">
        <f>_xlfn.XLOOKUP(H397,'Customer Data'!A397,'Customer Data'!D397)</f>
        <v>25</v>
      </c>
      <c r="AJ397" t="str">
        <f>_xlfn.XLOOKUP(H397,'Customer Data'!A397,'Customer Data'!E397)</f>
        <v>Enugu</v>
      </c>
      <c r="AK397" t="str">
        <f>VLOOKUP(K397,'Product Category'!A:B,2,FALSE)</f>
        <v>Electronics</v>
      </c>
      <c r="AL397">
        <f>VLOOKUP(Z397,Coupons!A:B,2,FALSE)</f>
        <v>0.1</v>
      </c>
      <c r="AM397" s="7">
        <f t="shared" si="148"/>
        <v>38.223000000000006</v>
      </c>
      <c r="AN397" s="7">
        <f t="shared" si="149"/>
        <v>89.186999999999998</v>
      </c>
      <c r="AO397" s="7">
        <f t="shared" si="150"/>
        <v>267.56099999999998</v>
      </c>
      <c r="AP397" s="7">
        <f t="shared" si="151"/>
        <v>344.00700000000001</v>
      </c>
      <c r="AQ397" s="7">
        <f t="shared" si="152"/>
        <v>76.446000000000026</v>
      </c>
      <c r="AR397" s="12">
        <f t="shared" si="153"/>
        <v>1.2857142857142858</v>
      </c>
    </row>
    <row r="398" spans="1:44" x14ac:dyDescent="0.35">
      <c r="A398" t="s">
        <v>410</v>
      </c>
      <c r="B398">
        <f t="shared" si="132"/>
        <v>200396</v>
      </c>
      <c r="C398" s="2">
        <v>45261</v>
      </c>
      <c r="D398" s="4">
        <v>45261</v>
      </c>
      <c r="E398">
        <f t="shared" si="133"/>
        <v>2023</v>
      </c>
      <c r="F398" s="4" t="str">
        <f t="shared" si="134"/>
        <v>December</v>
      </c>
      <c r="G398" s="4" t="str">
        <f t="shared" si="135"/>
        <v>Friday</v>
      </c>
      <c r="H398" t="s">
        <v>1610</v>
      </c>
      <c r="I398">
        <f t="shared" si="136"/>
        <v>99217</v>
      </c>
      <c r="J398" t="s">
        <v>2405</v>
      </c>
      <c r="K398" t="str">
        <f t="shared" si="138"/>
        <v>Tablet</v>
      </c>
      <c r="L398">
        <v>5</v>
      </c>
      <c r="M398">
        <v>287.13</v>
      </c>
      <c r="N398" s="7">
        <f t="shared" si="137"/>
        <v>287.13</v>
      </c>
      <c r="O398" t="s">
        <v>2730</v>
      </c>
      <c r="P398" t="str">
        <f t="shared" si="139"/>
        <v>778</v>
      </c>
      <c r="Q398" t="str">
        <f t="shared" si="140"/>
        <v>Main St</v>
      </c>
      <c r="R398" t="s">
        <v>3066</v>
      </c>
      <c r="S398" t="str">
        <f t="shared" si="141"/>
        <v>Online</v>
      </c>
      <c r="T398" t="s">
        <v>3070</v>
      </c>
      <c r="U398" t="str">
        <f t="shared" si="142"/>
        <v>Shipped</v>
      </c>
      <c r="V398" t="s">
        <v>3471</v>
      </c>
      <c r="W398" t="str">
        <f t="shared" si="143"/>
        <v>82004594</v>
      </c>
      <c r="X398">
        <v>10</v>
      </c>
      <c r="Y398" t="s">
        <v>4275</v>
      </c>
      <c r="Z398" t="str">
        <f t="shared" si="144"/>
        <v>SAVE10</v>
      </c>
      <c r="AA398" t="str">
        <f t="shared" si="145"/>
        <v>YES</v>
      </c>
      <c r="AB398" t="s">
        <v>4280</v>
      </c>
      <c r="AC398" t="str">
        <f t="shared" si="146"/>
        <v>Email</v>
      </c>
      <c r="AD398">
        <v>1435.65</v>
      </c>
      <c r="AE398" s="7">
        <v>1435.65</v>
      </c>
      <c r="AF398" s="7">
        <f t="shared" si="147"/>
        <v>1435.65</v>
      </c>
      <c r="AG398" t="str">
        <f>_xlfn.XLOOKUP(H398, 'Customer Data'!A398,'Customer Data'!B398)</f>
        <v>Customer_398</v>
      </c>
      <c r="AH398" t="str">
        <f>_xlfn.XLOOKUP(H398,'Customer Data'!A398,'Customer Data'!C398)</f>
        <v>Male</v>
      </c>
      <c r="AI398">
        <f>_xlfn.XLOOKUP(H398,'Customer Data'!A398,'Customer Data'!D398)</f>
        <v>27</v>
      </c>
      <c r="AJ398" t="str">
        <f>_xlfn.XLOOKUP(H398,'Customer Data'!A398,'Customer Data'!E398)</f>
        <v>Kano</v>
      </c>
      <c r="AK398" t="str">
        <f>VLOOKUP(K398,'Product Category'!A:B,2,FALSE)</f>
        <v>Electronics</v>
      </c>
      <c r="AL398">
        <f>VLOOKUP(Z398,Coupons!A:B,2,FALSE)</f>
        <v>0.1</v>
      </c>
      <c r="AM398" s="7">
        <f t="shared" si="148"/>
        <v>143.56500000000003</v>
      </c>
      <c r="AN398" s="7">
        <f t="shared" si="149"/>
        <v>200.99099999999999</v>
      </c>
      <c r="AO398" s="7">
        <f t="shared" si="150"/>
        <v>1004.9549999999999</v>
      </c>
      <c r="AP398" s="7">
        <f t="shared" si="151"/>
        <v>1292.085</v>
      </c>
      <c r="AQ398" s="7">
        <f t="shared" si="152"/>
        <v>287.13000000000011</v>
      </c>
      <c r="AR398" s="12">
        <f t="shared" si="153"/>
        <v>1.2857142857142858</v>
      </c>
    </row>
    <row r="399" spans="1:44" x14ac:dyDescent="0.35">
      <c r="A399" t="s">
        <v>411</v>
      </c>
      <c r="B399">
        <f t="shared" si="132"/>
        <v>200397</v>
      </c>
      <c r="C399" s="2">
        <v>45197</v>
      </c>
      <c r="D399" s="4">
        <v>45197</v>
      </c>
      <c r="E399">
        <f t="shared" si="133"/>
        <v>2023</v>
      </c>
      <c r="F399" s="4" t="str">
        <f t="shared" si="134"/>
        <v>September</v>
      </c>
      <c r="G399" s="4" t="str">
        <f t="shared" si="135"/>
        <v>Thursday</v>
      </c>
      <c r="H399" t="s">
        <v>1611</v>
      </c>
      <c r="I399">
        <f t="shared" si="136"/>
        <v>30184</v>
      </c>
      <c r="J399" t="s">
        <v>2403</v>
      </c>
      <c r="K399" t="str">
        <f t="shared" si="138"/>
        <v>Monitor</v>
      </c>
      <c r="L399">
        <v>1</v>
      </c>
      <c r="M399">
        <v>427.06</v>
      </c>
      <c r="N399" s="7">
        <f t="shared" si="137"/>
        <v>427.06</v>
      </c>
      <c r="O399" t="s">
        <v>2731</v>
      </c>
      <c r="P399" t="str">
        <f t="shared" si="139"/>
        <v>987</v>
      </c>
      <c r="Q399" t="str">
        <f t="shared" si="140"/>
        <v>Main St</v>
      </c>
      <c r="R399" t="s">
        <v>3066</v>
      </c>
      <c r="S399" t="str">
        <f t="shared" si="141"/>
        <v>Online</v>
      </c>
      <c r="T399" t="s">
        <v>3071</v>
      </c>
      <c r="U399" t="str">
        <f t="shared" si="142"/>
        <v>Cancelled</v>
      </c>
      <c r="V399" t="s">
        <v>3472</v>
      </c>
      <c r="W399" t="str">
        <f t="shared" si="143"/>
        <v>86674704</v>
      </c>
      <c r="X399">
        <v>1</v>
      </c>
      <c r="Y399" t="s">
        <v>4277</v>
      </c>
      <c r="Z399" t="str">
        <f t="shared" si="144"/>
        <v>WINTER15</v>
      </c>
      <c r="AA399" t="str">
        <f t="shared" si="145"/>
        <v>YES</v>
      </c>
      <c r="AB399" t="s">
        <v>4279</v>
      </c>
      <c r="AC399" t="str">
        <f t="shared" si="146"/>
        <v>Referral</v>
      </c>
      <c r="AD399">
        <v>427.06</v>
      </c>
      <c r="AE399" s="7">
        <v>427.06</v>
      </c>
      <c r="AF399" s="7">
        <f t="shared" si="147"/>
        <v>427.06</v>
      </c>
      <c r="AG399" t="str">
        <f>_xlfn.XLOOKUP(H399, 'Customer Data'!A399,'Customer Data'!B399)</f>
        <v>Customer_399</v>
      </c>
      <c r="AH399" t="str">
        <f>_xlfn.XLOOKUP(H399,'Customer Data'!A399,'Customer Data'!C399)</f>
        <v>Female</v>
      </c>
      <c r="AI399">
        <f>_xlfn.XLOOKUP(H399,'Customer Data'!A399,'Customer Data'!D399)</f>
        <v>24</v>
      </c>
      <c r="AJ399" t="str">
        <f>_xlfn.XLOOKUP(H399,'Customer Data'!A399,'Customer Data'!E399)</f>
        <v>Port-Harcourt</v>
      </c>
      <c r="AK399" t="str">
        <f>VLOOKUP(K399,'Product Category'!A:B,2,FALSE)</f>
        <v>Electronics</v>
      </c>
      <c r="AL399">
        <f>VLOOKUP(Z399,Coupons!A:B,2,FALSE)</f>
        <v>0.15</v>
      </c>
      <c r="AM399" s="7">
        <f t="shared" si="148"/>
        <v>64.058999999999997</v>
      </c>
      <c r="AN399" s="7">
        <f t="shared" si="149"/>
        <v>298.94200000000001</v>
      </c>
      <c r="AO399" s="7">
        <f t="shared" si="150"/>
        <v>298.94200000000001</v>
      </c>
      <c r="AP399" s="7">
        <f t="shared" si="151"/>
        <v>363.00099999999998</v>
      </c>
      <c r="AQ399" s="7">
        <f t="shared" si="152"/>
        <v>64.058999999999969</v>
      </c>
      <c r="AR399" s="12">
        <f t="shared" si="153"/>
        <v>1.2142857142857142</v>
      </c>
    </row>
    <row r="400" spans="1:44" x14ac:dyDescent="0.35">
      <c r="A400" t="s">
        <v>412</v>
      </c>
      <c r="B400">
        <f t="shared" si="132"/>
        <v>200398</v>
      </c>
      <c r="C400" s="2">
        <v>45539</v>
      </c>
      <c r="D400" s="4">
        <v>45539</v>
      </c>
      <c r="E400">
        <f t="shared" si="133"/>
        <v>2024</v>
      </c>
      <c r="F400" s="4" t="str">
        <f t="shared" si="134"/>
        <v>September</v>
      </c>
      <c r="G400" s="4" t="str">
        <f t="shared" si="135"/>
        <v>Wednesday</v>
      </c>
      <c r="H400" t="s">
        <v>1612</v>
      </c>
      <c r="I400">
        <f t="shared" si="136"/>
        <v>50275</v>
      </c>
      <c r="J400" t="s">
        <v>2404</v>
      </c>
      <c r="K400" t="str">
        <f t="shared" si="138"/>
        <v>Phone</v>
      </c>
      <c r="L400">
        <v>5</v>
      </c>
      <c r="M400">
        <v>53.93</v>
      </c>
      <c r="N400" s="7">
        <f t="shared" si="137"/>
        <v>53.93</v>
      </c>
      <c r="O400" t="s">
        <v>2592</v>
      </c>
      <c r="P400" t="str">
        <f t="shared" si="139"/>
        <v>729</v>
      </c>
      <c r="Q400" t="str">
        <f t="shared" si="140"/>
        <v>Main St</v>
      </c>
      <c r="R400" t="s">
        <v>3068</v>
      </c>
      <c r="S400" t="str">
        <f t="shared" si="141"/>
        <v>Gift Card</v>
      </c>
      <c r="T400" t="s">
        <v>3070</v>
      </c>
      <c r="U400" t="str">
        <f t="shared" si="142"/>
        <v>Shipped</v>
      </c>
      <c r="V400" t="s">
        <v>3473</v>
      </c>
      <c r="W400" t="str">
        <f t="shared" si="143"/>
        <v>98925264</v>
      </c>
      <c r="X400">
        <v>7</v>
      </c>
      <c r="Y400" t="s">
        <v>4275</v>
      </c>
      <c r="Z400" t="str">
        <f t="shared" si="144"/>
        <v>SAVE10</v>
      </c>
      <c r="AA400" t="str">
        <f t="shared" si="145"/>
        <v>YES</v>
      </c>
      <c r="AB400" t="s">
        <v>4278</v>
      </c>
      <c r="AC400" t="str">
        <f t="shared" si="146"/>
        <v>Instagram</v>
      </c>
      <c r="AD400">
        <v>269.64999999999998</v>
      </c>
      <c r="AE400" s="7">
        <v>269.64999999999998</v>
      </c>
      <c r="AF400" s="7">
        <f t="shared" si="147"/>
        <v>269.64999999999998</v>
      </c>
      <c r="AG400" t="str">
        <f>_xlfn.XLOOKUP(H400, 'Customer Data'!A400,'Customer Data'!B400)</f>
        <v>Customer_400</v>
      </c>
      <c r="AH400" t="str">
        <f>_xlfn.XLOOKUP(H400,'Customer Data'!A400,'Customer Data'!C400)</f>
        <v>Female</v>
      </c>
      <c r="AI400">
        <f>_xlfn.XLOOKUP(H400,'Customer Data'!A400,'Customer Data'!D400)</f>
        <v>33</v>
      </c>
      <c r="AJ400" t="str">
        <f>_xlfn.XLOOKUP(H400,'Customer Data'!A400,'Customer Data'!E400)</f>
        <v>Owerri</v>
      </c>
      <c r="AK400" t="str">
        <f>VLOOKUP(K400,'Product Category'!A:B,2,FALSE)</f>
        <v>Electronics</v>
      </c>
      <c r="AL400">
        <f>VLOOKUP(Z400,Coupons!A:B,2,FALSE)</f>
        <v>0.1</v>
      </c>
      <c r="AM400" s="7">
        <f t="shared" si="148"/>
        <v>26.965</v>
      </c>
      <c r="AN400" s="7">
        <f t="shared" si="149"/>
        <v>37.750999999999998</v>
      </c>
      <c r="AO400" s="7">
        <f t="shared" si="150"/>
        <v>188.755</v>
      </c>
      <c r="AP400" s="7">
        <f t="shared" si="151"/>
        <v>242.68499999999997</v>
      </c>
      <c r="AQ400" s="7">
        <f t="shared" si="152"/>
        <v>53.929999999999978</v>
      </c>
      <c r="AR400" s="12">
        <f t="shared" si="153"/>
        <v>1.2857142857142856</v>
      </c>
    </row>
    <row r="401" spans="1:44" x14ac:dyDescent="0.35">
      <c r="A401" t="s">
        <v>413</v>
      </c>
      <c r="B401">
        <f t="shared" si="132"/>
        <v>200399</v>
      </c>
      <c r="C401" s="2">
        <v>45298</v>
      </c>
      <c r="D401" s="4">
        <v>45298</v>
      </c>
      <c r="E401">
        <f t="shared" si="133"/>
        <v>2024</v>
      </c>
      <c r="F401" s="4" t="str">
        <f t="shared" si="134"/>
        <v>January</v>
      </c>
      <c r="G401" s="4" t="str">
        <f t="shared" si="135"/>
        <v>Sunday</v>
      </c>
      <c r="H401" t="s">
        <v>1613</v>
      </c>
      <c r="I401">
        <f t="shared" si="136"/>
        <v>64641</v>
      </c>
      <c r="J401" t="s">
        <v>2405</v>
      </c>
      <c r="K401" t="str">
        <f t="shared" si="138"/>
        <v>Tablet</v>
      </c>
      <c r="L401">
        <v>5</v>
      </c>
      <c r="M401">
        <v>423.93</v>
      </c>
      <c r="N401" s="7">
        <f t="shared" si="137"/>
        <v>423.93</v>
      </c>
      <c r="O401" t="s">
        <v>2732</v>
      </c>
      <c r="P401" t="str">
        <f t="shared" si="139"/>
        <v>319</v>
      </c>
      <c r="Q401" t="str">
        <f t="shared" si="140"/>
        <v>Main St</v>
      </c>
      <c r="R401" t="s">
        <v>3065</v>
      </c>
      <c r="S401" t="str">
        <f t="shared" si="141"/>
        <v>Debit Card</v>
      </c>
      <c r="T401" t="s">
        <v>3072</v>
      </c>
      <c r="U401" t="str">
        <f t="shared" si="142"/>
        <v>Returned</v>
      </c>
      <c r="V401" t="s">
        <v>3474</v>
      </c>
      <c r="W401" t="str">
        <f t="shared" si="143"/>
        <v>32012588</v>
      </c>
      <c r="X401">
        <v>5</v>
      </c>
      <c r="Y401" t="s">
        <v>4276</v>
      </c>
      <c r="Z401" t="str">
        <f t="shared" si="144"/>
        <v>FREESHIP</v>
      </c>
      <c r="AA401" t="str">
        <f t="shared" si="145"/>
        <v>YES</v>
      </c>
      <c r="AB401" t="s">
        <v>4281</v>
      </c>
      <c r="AC401" t="str">
        <f t="shared" si="146"/>
        <v>Facebook</v>
      </c>
      <c r="AD401">
        <v>2119.65</v>
      </c>
      <c r="AE401" s="7">
        <v>2119.65</v>
      </c>
      <c r="AF401" s="7">
        <f t="shared" si="147"/>
        <v>2119.65</v>
      </c>
      <c r="AG401" t="str">
        <f>_xlfn.XLOOKUP(H401, 'Customer Data'!A401,'Customer Data'!B401)</f>
        <v>Customer_401</v>
      </c>
      <c r="AH401" t="str">
        <f>_xlfn.XLOOKUP(H401,'Customer Data'!A401,'Customer Data'!C401)</f>
        <v>Male</v>
      </c>
      <c r="AI401">
        <f>_xlfn.XLOOKUP(H401,'Customer Data'!A401,'Customer Data'!D401)</f>
        <v>32</v>
      </c>
      <c r="AJ401" t="str">
        <f>_xlfn.XLOOKUP(H401,'Customer Data'!A401,'Customer Data'!E401)</f>
        <v>Port-Harcourt</v>
      </c>
      <c r="AK401" t="str">
        <f>VLOOKUP(K401,'Product Category'!A:B,2,FALSE)</f>
        <v>Electronics</v>
      </c>
      <c r="AL401">
        <f>VLOOKUP(Z401,Coupons!A:B,2,FALSE)</f>
        <v>0</v>
      </c>
      <c r="AM401" s="7">
        <f t="shared" si="148"/>
        <v>0</v>
      </c>
      <c r="AN401" s="7">
        <f t="shared" si="149"/>
        <v>296.75099999999998</v>
      </c>
      <c r="AO401" s="7">
        <f t="shared" si="150"/>
        <v>1483.7549999999999</v>
      </c>
      <c r="AP401" s="7">
        <f t="shared" si="151"/>
        <v>2119.65</v>
      </c>
      <c r="AQ401" s="7">
        <f t="shared" si="152"/>
        <v>635.89500000000021</v>
      </c>
      <c r="AR401" s="12">
        <f t="shared" si="153"/>
        <v>1.4285714285714288</v>
      </c>
    </row>
    <row r="402" spans="1:44" x14ac:dyDescent="0.35">
      <c r="A402" t="s">
        <v>414</v>
      </c>
      <c r="B402">
        <f t="shared" si="132"/>
        <v>200400</v>
      </c>
      <c r="C402" s="2">
        <v>45563</v>
      </c>
      <c r="D402" s="4">
        <v>45563</v>
      </c>
      <c r="E402">
        <f t="shared" si="133"/>
        <v>2024</v>
      </c>
      <c r="F402" s="4" t="str">
        <f t="shared" si="134"/>
        <v>September</v>
      </c>
      <c r="G402" s="4" t="str">
        <f t="shared" si="135"/>
        <v>Saturday</v>
      </c>
      <c r="H402" t="s">
        <v>1614</v>
      </c>
      <c r="I402">
        <f t="shared" si="136"/>
        <v>56266</v>
      </c>
      <c r="J402" t="s">
        <v>2409</v>
      </c>
      <c r="K402" t="str">
        <f t="shared" si="138"/>
        <v>Desk</v>
      </c>
      <c r="L402">
        <v>4</v>
      </c>
      <c r="M402">
        <v>160.22</v>
      </c>
      <c r="N402" s="7">
        <f t="shared" si="137"/>
        <v>160.22</v>
      </c>
      <c r="O402" t="s">
        <v>2733</v>
      </c>
      <c r="P402" t="str">
        <f t="shared" si="139"/>
        <v>304</v>
      </c>
      <c r="Q402" t="str">
        <f t="shared" si="140"/>
        <v>Main St</v>
      </c>
      <c r="R402" t="s">
        <v>3065</v>
      </c>
      <c r="S402" t="str">
        <f t="shared" si="141"/>
        <v>Debit Card</v>
      </c>
      <c r="T402" t="s">
        <v>3072</v>
      </c>
      <c r="U402" t="str">
        <f t="shared" si="142"/>
        <v>Returned</v>
      </c>
      <c r="V402" t="s">
        <v>3475</v>
      </c>
      <c r="W402" t="str">
        <f t="shared" si="143"/>
        <v>60088901</v>
      </c>
      <c r="X402">
        <v>9</v>
      </c>
      <c r="Y402" t="s">
        <v>4277</v>
      </c>
      <c r="Z402" t="str">
        <f t="shared" si="144"/>
        <v>WINTER15</v>
      </c>
      <c r="AA402" t="str">
        <f t="shared" si="145"/>
        <v>YES</v>
      </c>
      <c r="AB402" t="s">
        <v>4278</v>
      </c>
      <c r="AC402" t="str">
        <f t="shared" si="146"/>
        <v>Instagram</v>
      </c>
      <c r="AD402">
        <v>640.88</v>
      </c>
      <c r="AE402" s="7">
        <v>640.88</v>
      </c>
      <c r="AF402" s="7">
        <f t="shared" si="147"/>
        <v>640.88</v>
      </c>
      <c r="AG402" t="str">
        <f>_xlfn.XLOOKUP(H402, 'Customer Data'!A402,'Customer Data'!B402)</f>
        <v>Customer_402</v>
      </c>
      <c r="AH402" t="str">
        <f>_xlfn.XLOOKUP(H402,'Customer Data'!A402,'Customer Data'!C402)</f>
        <v>Male</v>
      </c>
      <c r="AI402">
        <f>_xlfn.XLOOKUP(H402,'Customer Data'!A402,'Customer Data'!D402)</f>
        <v>53</v>
      </c>
      <c r="AJ402" t="str">
        <f>_xlfn.XLOOKUP(H402,'Customer Data'!A402,'Customer Data'!E402)</f>
        <v>Port-Harcourt</v>
      </c>
      <c r="AK402" t="str">
        <f>VLOOKUP(K402,'Product Category'!A:B,2,FALSE)</f>
        <v>Furniture</v>
      </c>
      <c r="AL402">
        <f>VLOOKUP(Z402,Coupons!A:B,2,FALSE)</f>
        <v>0.15</v>
      </c>
      <c r="AM402" s="7">
        <f t="shared" si="148"/>
        <v>96.131999999999991</v>
      </c>
      <c r="AN402" s="7">
        <f t="shared" si="149"/>
        <v>112.154</v>
      </c>
      <c r="AO402" s="7">
        <f t="shared" si="150"/>
        <v>448.61599999999999</v>
      </c>
      <c r="AP402" s="7">
        <f t="shared" si="151"/>
        <v>544.74800000000005</v>
      </c>
      <c r="AQ402" s="7">
        <f t="shared" si="152"/>
        <v>96.132000000000062</v>
      </c>
      <c r="AR402" s="12">
        <f t="shared" si="153"/>
        <v>1.2142857142857144</v>
      </c>
    </row>
    <row r="403" spans="1:44" x14ac:dyDescent="0.35">
      <c r="A403" t="s">
        <v>415</v>
      </c>
      <c r="B403">
        <f t="shared" si="132"/>
        <v>200401</v>
      </c>
      <c r="C403" s="2">
        <v>45756</v>
      </c>
      <c r="D403" s="4">
        <v>45756</v>
      </c>
      <c r="E403">
        <f t="shared" si="133"/>
        <v>2025</v>
      </c>
      <c r="F403" s="4" t="str">
        <f t="shared" si="134"/>
        <v>April</v>
      </c>
      <c r="G403" s="4" t="str">
        <f t="shared" si="135"/>
        <v>Wednesday</v>
      </c>
      <c r="H403" t="s">
        <v>1615</v>
      </c>
      <c r="I403">
        <f t="shared" si="136"/>
        <v>98635</v>
      </c>
      <c r="J403" t="s">
        <v>2407</v>
      </c>
      <c r="K403" t="str">
        <f t="shared" si="138"/>
        <v>Printer</v>
      </c>
      <c r="L403">
        <v>1</v>
      </c>
      <c r="M403">
        <v>538.67999999999995</v>
      </c>
      <c r="N403" s="7">
        <f t="shared" si="137"/>
        <v>538.67999999999995</v>
      </c>
      <c r="O403" t="s">
        <v>2713</v>
      </c>
      <c r="P403" t="str">
        <f t="shared" si="139"/>
        <v>197</v>
      </c>
      <c r="Q403" t="str">
        <f t="shared" si="140"/>
        <v>Main St</v>
      </c>
      <c r="R403" t="s">
        <v>3065</v>
      </c>
      <c r="S403" t="str">
        <f t="shared" si="141"/>
        <v>Debit Card</v>
      </c>
      <c r="T403" t="s">
        <v>3072</v>
      </c>
      <c r="U403" t="str">
        <f t="shared" si="142"/>
        <v>Returned</v>
      </c>
      <c r="V403" t="s">
        <v>3476</v>
      </c>
      <c r="W403" t="str">
        <f t="shared" si="143"/>
        <v>14225465</v>
      </c>
      <c r="X403">
        <v>6</v>
      </c>
      <c r="Z403" t="str">
        <f t="shared" si="144"/>
        <v>NO COUPON</v>
      </c>
      <c r="AA403" t="str">
        <f t="shared" si="145"/>
        <v>NO</v>
      </c>
      <c r="AB403" t="s">
        <v>4279</v>
      </c>
      <c r="AC403" t="str">
        <f t="shared" si="146"/>
        <v>Referral</v>
      </c>
      <c r="AD403">
        <v>538.67999999999995</v>
      </c>
      <c r="AE403" s="7">
        <v>538.67999999999995</v>
      </c>
      <c r="AF403" s="7">
        <f t="shared" si="147"/>
        <v>538.67999999999995</v>
      </c>
      <c r="AG403" t="str">
        <f>_xlfn.XLOOKUP(H403, 'Customer Data'!A403,'Customer Data'!B403)</f>
        <v>Customer_403</v>
      </c>
      <c r="AH403" t="str">
        <f>_xlfn.XLOOKUP(H403,'Customer Data'!A403,'Customer Data'!C403)</f>
        <v>Male</v>
      </c>
      <c r="AI403">
        <f>_xlfn.XLOOKUP(H403,'Customer Data'!A403,'Customer Data'!D403)</f>
        <v>52</v>
      </c>
      <c r="AJ403" t="str">
        <f>_xlfn.XLOOKUP(H403,'Customer Data'!A403,'Customer Data'!E403)</f>
        <v>Kano</v>
      </c>
      <c r="AK403" t="str">
        <f>VLOOKUP(K403,'Product Category'!A:B,2,FALSE)</f>
        <v>Electronics</v>
      </c>
      <c r="AL403">
        <f>VLOOKUP(Z403,Coupons!A:B,2,FALSE)</f>
        <v>0</v>
      </c>
      <c r="AM403" s="7">
        <f t="shared" si="148"/>
        <v>0</v>
      </c>
      <c r="AN403" s="7">
        <f t="shared" si="149"/>
        <v>377.07599999999996</v>
      </c>
      <c r="AO403" s="7">
        <f t="shared" si="150"/>
        <v>377.07599999999996</v>
      </c>
      <c r="AP403" s="7">
        <f t="shared" si="151"/>
        <v>538.67999999999995</v>
      </c>
      <c r="AQ403" s="7">
        <f t="shared" si="152"/>
        <v>161.60399999999998</v>
      </c>
      <c r="AR403" s="12">
        <f t="shared" si="153"/>
        <v>1.4285714285714286</v>
      </c>
    </row>
    <row r="404" spans="1:44" x14ac:dyDescent="0.35">
      <c r="A404" t="s">
        <v>416</v>
      </c>
      <c r="B404">
        <f t="shared" si="132"/>
        <v>200402</v>
      </c>
      <c r="C404" s="2">
        <v>45025</v>
      </c>
      <c r="D404" s="4">
        <v>45025</v>
      </c>
      <c r="E404">
        <f t="shared" si="133"/>
        <v>2023</v>
      </c>
      <c r="F404" s="4" t="str">
        <f t="shared" si="134"/>
        <v>April</v>
      </c>
      <c r="G404" s="4" t="str">
        <f t="shared" si="135"/>
        <v>Sunday</v>
      </c>
      <c r="H404" t="s">
        <v>1616</v>
      </c>
      <c r="I404">
        <f t="shared" si="136"/>
        <v>83026</v>
      </c>
      <c r="J404" t="s">
        <v>2407</v>
      </c>
      <c r="K404" t="str">
        <f t="shared" si="138"/>
        <v>Printer</v>
      </c>
      <c r="L404">
        <v>5</v>
      </c>
      <c r="M404">
        <v>337.38</v>
      </c>
      <c r="N404" s="7">
        <f t="shared" si="137"/>
        <v>337.38</v>
      </c>
      <c r="O404" t="s">
        <v>2734</v>
      </c>
      <c r="P404" t="str">
        <f t="shared" si="139"/>
        <v>858</v>
      </c>
      <c r="Q404" t="str">
        <f t="shared" si="140"/>
        <v>Main St</v>
      </c>
      <c r="R404" t="s">
        <v>3068</v>
      </c>
      <c r="S404" t="str">
        <f t="shared" si="141"/>
        <v>Gift Card</v>
      </c>
      <c r="T404" t="s">
        <v>3070</v>
      </c>
      <c r="U404" t="str">
        <f t="shared" si="142"/>
        <v>Shipped</v>
      </c>
      <c r="V404" t="s">
        <v>3477</v>
      </c>
      <c r="W404" t="str">
        <f t="shared" si="143"/>
        <v>79746259</v>
      </c>
      <c r="X404">
        <v>5</v>
      </c>
      <c r="Z404" t="str">
        <f t="shared" si="144"/>
        <v>NO COUPON</v>
      </c>
      <c r="AA404" t="str">
        <f t="shared" si="145"/>
        <v>NO</v>
      </c>
      <c r="AB404" t="s">
        <v>4279</v>
      </c>
      <c r="AC404" t="str">
        <f t="shared" si="146"/>
        <v>Referral</v>
      </c>
      <c r="AD404">
        <v>1686.9</v>
      </c>
      <c r="AE404" s="7">
        <v>1686.9</v>
      </c>
      <c r="AF404" s="7">
        <f t="shared" si="147"/>
        <v>1686.9</v>
      </c>
      <c r="AG404" t="str">
        <f>_xlfn.XLOOKUP(H404, 'Customer Data'!A404,'Customer Data'!B404)</f>
        <v>Customer_404</v>
      </c>
      <c r="AH404" t="str">
        <f>_xlfn.XLOOKUP(H404,'Customer Data'!A404,'Customer Data'!C404)</f>
        <v>Male</v>
      </c>
      <c r="AI404">
        <f>_xlfn.XLOOKUP(H404,'Customer Data'!A404,'Customer Data'!D404)</f>
        <v>31</v>
      </c>
      <c r="AJ404" t="str">
        <f>_xlfn.XLOOKUP(H404,'Customer Data'!A404,'Customer Data'!E404)</f>
        <v>Lagos</v>
      </c>
      <c r="AK404" t="str">
        <f>VLOOKUP(K404,'Product Category'!A:B,2,FALSE)</f>
        <v>Electronics</v>
      </c>
      <c r="AL404">
        <f>VLOOKUP(Z404,Coupons!A:B,2,FALSE)</f>
        <v>0</v>
      </c>
      <c r="AM404" s="7">
        <f t="shared" si="148"/>
        <v>0</v>
      </c>
      <c r="AN404" s="7">
        <f t="shared" si="149"/>
        <v>236.16599999999997</v>
      </c>
      <c r="AO404" s="7">
        <f t="shared" si="150"/>
        <v>1180.83</v>
      </c>
      <c r="AP404" s="7">
        <f t="shared" si="151"/>
        <v>1686.9</v>
      </c>
      <c r="AQ404" s="7">
        <f t="shared" si="152"/>
        <v>506.07000000000016</v>
      </c>
      <c r="AR404" s="12">
        <f t="shared" si="153"/>
        <v>1.4285714285714288</v>
      </c>
    </row>
    <row r="405" spans="1:44" x14ac:dyDescent="0.35">
      <c r="A405" t="s">
        <v>417</v>
      </c>
      <c r="B405">
        <f t="shared" si="132"/>
        <v>200403</v>
      </c>
      <c r="C405" s="2">
        <v>45606</v>
      </c>
      <c r="D405" s="4">
        <v>45606</v>
      </c>
      <c r="E405">
        <f t="shared" si="133"/>
        <v>2024</v>
      </c>
      <c r="F405" s="4" t="str">
        <f t="shared" si="134"/>
        <v>November</v>
      </c>
      <c r="G405" s="4" t="str">
        <f t="shared" si="135"/>
        <v>Sunday</v>
      </c>
      <c r="H405" t="s">
        <v>1617</v>
      </c>
      <c r="I405">
        <f t="shared" si="136"/>
        <v>28893</v>
      </c>
      <c r="J405" t="s">
        <v>2405</v>
      </c>
      <c r="K405" t="str">
        <f t="shared" si="138"/>
        <v>Tablet</v>
      </c>
      <c r="L405">
        <v>1</v>
      </c>
      <c r="M405">
        <v>620.21</v>
      </c>
      <c r="N405" s="7">
        <f t="shared" si="137"/>
        <v>620.21</v>
      </c>
      <c r="O405" t="s">
        <v>2650</v>
      </c>
      <c r="P405" t="str">
        <f t="shared" si="139"/>
        <v>740</v>
      </c>
      <c r="Q405" t="str">
        <f t="shared" si="140"/>
        <v>Main St</v>
      </c>
      <c r="R405" t="s">
        <v>3066</v>
      </c>
      <c r="S405" t="str">
        <f t="shared" si="141"/>
        <v>Online</v>
      </c>
      <c r="T405" t="s">
        <v>3072</v>
      </c>
      <c r="U405" t="str">
        <f t="shared" si="142"/>
        <v>Returned</v>
      </c>
      <c r="V405" t="s">
        <v>3478</v>
      </c>
      <c r="W405" t="str">
        <f t="shared" si="143"/>
        <v>98333066</v>
      </c>
      <c r="X405">
        <v>1</v>
      </c>
      <c r="Y405" t="s">
        <v>4276</v>
      </c>
      <c r="Z405" t="str">
        <f t="shared" si="144"/>
        <v>FREESHIP</v>
      </c>
      <c r="AA405" t="str">
        <f t="shared" si="145"/>
        <v>YES</v>
      </c>
      <c r="AB405" t="s">
        <v>4279</v>
      </c>
      <c r="AC405" t="str">
        <f t="shared" si="146"/>
        <v>Referral</v>
      </c>
      <c r="AD405">
        <v>620.21</v>
      </c>
      <c r="AE405" s="7">
        <v>620.21</v>
      </c>
      <c r="AF405" s="7">
        <f t="shared" si="147"/>
        <v>620.21</v>
      </c>
      <c r="AG405" t="str">
        <f>_xlfn.XLOOKUP(H405, 'Customer Data'!A405,'Customer Data'!B405)</f>
        <v>Customer_405</v>
      </c>
      <c r="AH405" t="str">
        <f>_xlfn.XLOOKUP(H405,'Customer Data'!A405,'Customer Data'!C405)</f>
        <v>Female</v>
      </c>
      <c r="AI405">
        <f>_xlfn.XLOOKUP(H405,'Customer Data'!A405,'Customer Data'!D405)</f>
        <v>51</v>
      </c>
      <c r="AJ405" t="str">
        <f>_xlfn.XLOOKUP(H405,'Customer Data'!A405,'Customer Data'!E405)</f>
        <v>Port-Harcourt</v>
      </c>
      <c r="AK405" t="str">
        <f>VLOOKUP(K405,'Product Category'!A:B,2,FALSE)</f>
        <v>Electronics</v>
      </c>
      <c r="AL405">
        <f>VLOOKUP(Z405,Coupons!A:B,2,FALSE)</f>
        <v>0</v>
      </c>
      <c r="AM405" s="7">
        <f t="shared" si="148"/>
        <v>0</v>
      </c>
      <c r="AN405" s="7">
        <f t="shared" si="149"/>
        <v>434.14699999999999</v>
      </c>
      <c r="AO405" s="7">
        <f t="shared" si="150"/>
        <v>434.14699999999999</v>
      </c>
      <c r="AP405" s="7">
        <f t="shared" si="151"/>
        <v>620.21</v>
      </c>
      <c r="AQ405" s="7">
        <f t="shared" si="152"/>
        <v>186.06300000000005</v>
      </c>
      <c r="AR405" s="12">
        <f t="shared" si="153"/>
        <v>1.4285714285714286</v>
      </c>
    </row>
    <row r="406" spans="1:44" x14ac:dyDescent="0.35">
      <c r="A406" t="s">
        <v>418</v>
      </c>
      <c r="B406">
        <f t="shared" si="132"/>
        <v>200404</v>
      </c>
      <c r="C406" s="2">
        <v>44994</v>
      </c>
      <c r="D406" s="4">
        <v>44994</v>
      </c>
      <c r="E406">
        <f t="shared" si="133"/>
        <v>2023</v>
      </c>
      <c r="F406" s="4" t="str">
        <f t="shared" si="134"/>
        <v>March</v>
      </c>
      <c r="G406" s="4" t="str">
        <f t="shared" si="135"/>
        <v>Thursday</v>
      </c>
      <c r="H406" t="s">
        <v>1618</v>
      </c>
      <c r="I406">
        <f t="shared" si="136"/>
        <v>45482</v>
      </c>
      <c r="J406" t="s">
        <v>2403</v>
      </c>
      <c r="K406" t="str">
        <f t="shared" si="138"/>
        <v>Monitor</v>
      </c>
      <c r="L406">
        <v>2</v>
      </c>
      <c r="M406">
        <v>99.1</v>
      </c>
      <c r="N406" s="7">
        <f t="shared" si="137"/>
        <v>99.1</v>
      </c>
      <c r="O406" t="s">
        <v>2473</v>
      </c>
      <c r="P406" t="str">
        <f t="shared" si="139"/>
        <v>440</v>
      </c>
      <c r="Q406" t="str">
        <f t="shared" si="140"/>
        <v>Main St</v>
      </c>
      <c r="R406" t="s">
        <v>3069</v>
      </c>
      <c r="S406" t="str">
        <f t="shared" si="141"/>
        <v>Cash</v>
      </c>
      <c r="T406" t="s">
        <v>3073</v>
      </c>
      <c r="U406" t="str">
        <f t="shared" si="142"/>
        <v>Delivered</v>
      </c>
      <c r="V406" t="s">
        <v>3479</v>
      </c>
      <c r="W406" t="str">
        <f t="shared" si="143"/>
        <v>54571699</v>
      </c>
      <c r="X406">
        <v>6</v>
      </c>
      <c r="Z406" t="str">
        <f t="shared" si="144"/>
        <v>NO COUPON</v>
      </c>
      <c r="AA406" t="str">
        <f t="shared" si="145"/>
        <v>NO</v>
      </c>
      <c r="AB406" t="s">
        <v>4278</v>
      </c>
      <c r="AC406" t="str">
        <f t="shared" si="146"/>
        <v>Instagram</v>
      </c>
      <c r="AD406">
        <v>198.2</v>
      </c>
      <c r="AE406" s="7">
        <v>198.2</v>
      </c>
      <c r="AF406" s="7">
        <f t="shared" si="147"/>
        <v>198.2</v>
      </c>
      <c r="AG406" t="str">
        <f>_xlfn.XLOOKUP(H406, 'Customer Data'!A406,'Customer Data'!B406)</f>
        <v>Customer_406</v>
      </c>
      <c r="AH406" t="str">
        <f>_xlfn.XLOOKUP(H406,'Customer Data'!A406,'Customer Data'!C406)</f>
        <v>Male</v>
      </c>
      <c r="AI406">
        <f>_xlfn.XLOOKUP(H406,'Customer Data'!A406,'Customer Data'!D406)</f>
        <v>29</v>
      </c>
      <c r="AJ406" t="str">
        <f>_xlfn.XLOOKUP(H406,'Customer Data'!A406,'Customer Data'!E406)</f>
        <v>Kano</v>
      </c>
      <c r="AK406" t="str">
        <f>VLOOKUP(K406,'Product Category'!A:B,2,FALSE)</f>
        <v>Electronics</v>
      </c>
      <c r="AL406">
        <f>VLOOKUP(Z406,Coupons!A:B,2,FALSE)</f>
        <v>0</v>
      </c>
      <c r="AM406" s="7">
        <f t="shared" si="148"/>
        <v>0</v>
      </c>
      <c r="AN406" s="7">
        <f t="shared" si="149"/>
        <v>69.36999999999999</v>
      </c>
      <c r="AO406" s="7">
        <f t="shared" si="150"/>
        <v>138.73999999999998</v>
      </c>
      <c r="AP406" s="7">
        <f t="shared" si="151"/>
        <v>198.2</v>
      </c>
      <c r="AQ406" s="7">
        <f t="shared" si="152"/>
        <v>59.460000000000008</v>
      </c>
      <c r="AR406" s="12">
        <f t="shared" si="153"/>
        <v>1.4285714285714286</v>
      </c>
    </row>
    <row r="407" spans="1:44" x14ac:dyDescent="0.35">
      <c r="A407" t="s">
        <v>419</v>
      </c>
      <c r="B407">
        <f t="shared" si="132"/>
        <v>200405</v>
      </c>
      <c r="C407" s="2">
        <v>45683</v>
      </c>
      <c r="D407" s="4">
        <v>45683</v>
      </c>
      <c r="E407">
        <f t="shared" si="133"/>
        <v>2025</v>
      </c>
      <c r="F407" s="4" t="str">
        <f t="shared" si="134"/>
        <v>January</v>
      </c>
      <c r="G407" s="4" t="str">
        <f t="shared" si="135"/>
        <v>Sunday</v>
      </c>
      <c r="H407" t="s">
        <v>1619</v>
      </c>
      <c r="I407">
        <f t="shared" si="136"/>
        <v>97774</v>
      </c>
      <c r="J407" t="s">
        <v>2403</v>
      </c>
      <c r="K407" t="str">
        <f t="shared" si="138"/>
        <v>Monitor</v>
      </c>
      <c r="L407">
        <v>4</v>
      </c>
      <c r="M407">
        <v>451.97</v>
      </c>
      <c r="N407" s="7">
        <f t="shared" si="137"/>
        <v>451.97</v>
      </c>
      <c r="O407" t="s">
        <v>2715</v>
      </c>
      <c r="P407" t="str">
        <f t="shared" si="139"/>
        <v>603</v>
      </c>
      <c r="Q407" t="str">
        <f t="shared" si="140"/>
        <v>Main St</v>
      </c>
      <c r="R407" t="s">
        <v>3066</v>
      </c>
      <c r="S407" t="str">
        <f t="shared" si="141"/>
        <v>Online</v>
      </c>
      <c r="T407" t="s">
        <v>3071</v>
      </c>
      <c r="U407" t="str">
        <f t="shared" si="142"/>
        <v>Cancelled</v>
      </c>
      <c r="V407" t="s">
        <v>3480</v>
      </c>
      <c r="W407" t="str">
        <f t="shared" si="143"/>
        <v>64664424</v>
      </c>
      <c r="X407">
        <v>7</v>
      </c>
      <c r="Y407" t="s">
        <v>4277</v>
      </c>
      <c r="Z407" t="str">
        <f t="shared" si="144"/>
        <v>WINTER15</v>
      </c>
      <c r="AA407" t="str">
        <f t="shared" si="145"/>
        <v>YES</v>
      </c>
      <c r="AB407" t="s">
        <v>4280</v>
      </c>
      <c r="AC407" t="str">
        <f t="shared" si="146"/>
        <v>Email</v>
      </c>
      <c r="AD407">
        <v>1807.88</v>
      </c>
      <c r="AE407" s="7">
        <v>1807.88</v>
      </c>
      <c r="AF407" s="7">
        <f t="shared" si="147"/>
        <v>1807.88</v>
      </c>
      <c r="AG407" t="str">
        <f>_xlfn.XLOOKUP(H407, 'Customer Data'!A407,'Customer Data'!B407)</f>
        <v>Customer_407</v>
      </c>
      <c r="AH407" t="str">
        <f>_xlfn.XLOOKUP(H407,'Customer Data'!A407,'Customer Data'!C407)</f>
        <v>Male</v>
      </c>
      <c r="AI407">
        <f>_xlfn.XLOOKUP(H407,'Customer Data'!A407,'Customer Data'!D407)</f>
        <v>54</v>
      </c>
      <c r="AJ407" t="str">
        <f>_xlfn.XLOOKUP(H407,'Customer Data'!A407,'Customer Data'!E407)</f>
        <v>Port-Harcourt</v>
      </c>
      <c r="AK407" t="str">
        <f>VLOOKUP(K407,'Product Category'!A:B,2,FALSE)</f>
        <v>Electronics</v>
      </c>
      <c r="AL407">
        <f>VLOOKUP(Z407,Coupons!A:B,2,FALSE)</f>
        <v>0.15</v>
      </c>
      <c r="AM407" s="7">
        <f t="shared" si="148"/>
        <v>271.18200000000002</v>
      </c>
      <c r="AN407" s="7">
        <f t="shared" si="149"/>
        <v>316.37900000000002</v>
      </c>
      <c r="AO407" s="7">
        <f t="shared" si="150"/>
        <v>1265.5160000000001</v>
      </c>
      <c r="AP407" s="7">
        <f t="shared" si="151"/>
        <v>1536.6980000000001</v>
      </c>
      <c r="AQ407" s="7">
        <f t="shared" si="152"/>
        <v>271.18200000000002</v>
      </c>
      <c r="AR407" s="12">
        <f t="shared" si="153"/>
        <v>1.2142857142857142</v>
      </c>
    </row>
    <row r="408" spans="1:44" x14ac:dyDescent="0.35">
      <c r="A408" t="s">
        <v>420</v>
      </c>
      <c r="B408">
        <f t="shared" si="132"/>
        <v>200406</v>
      </c>
      <c r="C408" s="2">
        <v>45270</v>
      </c>
      <c r="D408" s="4">
        <v>45270</v>
      </c>
      <c r="E408">
        <f t="shared" si="133"/>
        <v>2023</v>
      </c>
      <c r="F408" s="4" t="str">
        <f t="shared" si="134"/>
        <v>December</v>
      </c>
      <c r="G408" s="4" t="str">
        <f t="shared" si="135"/>
        <v>Sunday</v>
      </c>
      <c r="H408" t="s">
        <v>1620</v>
      </c>
      <c r="I408">
        <f t="shared" si="136"/>
        <v>11657</v>
      </c>
      <c r="J408" t="s">
        <v>2405</v>
      </c>
      <c r="K408" t="str">
        <f t="shared" si="138"/>
        <v>Tablet</v>
      </c>
      <c r="L408">
        <v>4</v>
      </c>
      <c r="M408">
        <v>66.099999999999994</v>
      </c>
      <c r="N408" s="7">
        <f t="shared" si="137"/>
        <v>66.099999999999994</v>
      </c>
      <c r="O408" t="s">
        <v>2577</v>
      </c>
      <c r="P408" t="str">
        <f t="shared" si="139"/>
        <v>572</v>
      </c>
      <c r="Q408" t="str">
        <f t="shared" si="140"/>
        <v>Main St</v>
      </c>
      <c r="R408" t="s">
        <v>3069</v>
      </c>
      <c r="S408" t="str">
        <f t="shared" si="141"/>
        <v>Cash</v>
      </c>
      <c r="T408" t="s">
        <v>3072</v>
      </c>
      <c r="U408" t="str">
        <f t="shared" si="142"/>
        <v>Returned</v>
      </c>
      <c r="V408" t="s">
        <v>3481</v>
      </c>
      <c r="W408" t="str">
        <f t="shared" si="143"/>
        <v>50284486</v>
      </c>
      <c r="X408">
        <v>9</v>
      </c>
      <c r="Y408" t="s">
        <v>4277</v>
      </c>
      <c r="Z408" t="str">
        <f t="shared" si="144"/>
        <v>WINTER15</v>
      </c>
      <c r="AA408" t="str">
        <f t="shared" si="145"/>
        <v>YES</v>
      </c>
      <c r="AB408" t="s">
        <v>4282</v>
      </c>
      <c r="AC408" t="str">
        <f t="shared" si="146"/>
        <v>Google</v>
      </c>
      <c r="AD408">
        <v>264.39999999999998</v>
      </c>
      <c r="AE408" s="7">
        <v>264.39999999999998</v>
      </c>
      <c r="AF408" s="7">
        <f t="shared" si="147"/>
        <v>264.39999999999998</v>
      </c>
      <c r="AG408" t="str">
        <f>_xlfn.XLOOKUP(H408, 'Customer Data'!A408,'Customer Data'!B408)</f>
        <v>Customer_408</v>
      </c>
      <c r="AH408" t="str">
        <f>_xlfn.XLOOKUP(H408,'Customer Data'!A408,'Customer Data'!C408)</f>
        <v>Female</v>
      </c>
      <c r="AI408">
        <f>_xlfn.XLOOKUP(H408,'Customer Data'!A408,'Customer Data'!D408)</f>
        <v>58</v>
      </c>
      <c r="AJ408" t="str">
        <f>_xlfn.XLOOKUP(H408,'Customer Data'!A408,'Customer Data'!E408)</f>
        <v>Port-Harcourt</v>
      </c>
      <c r="AK408" t="str">
        <f>VLOOKUP(K408,'Product Category'!A:B,2,FALSE)</f>
        <v>Electronics</v>
      </c>
      <c r="AL408">
        <f>VLOOKUP(Z408,Coupons!A:B,2,FALSE)</f>
        <v>0.15</v>
      </c>
      <c r="AM408" s="7">
        <f t="shared" si="148"/>
        <v>39.659999999999997</v>
      </c>
      <c r="AN408" s="7">
        <f t="shared" si="149"/>
        <v>46.269999999999996</v>
      </c>
      <c r="AO408" s="7">
        <f t="shared" si="150"/>
        <v>185.07999999999998</v>
      </c>
      <c r="AP408" s="7">
        <f t="shared" si="151"/>
        <v>224.73999999999998</v>
      </c>
      <c r="AQ408" s="7">
        <f t="shared" si="152"/>
        <v>39.659999999999997</v>
      </c>
      <c r="AR408" s="12">
        <f t="shared" si="153"/>
        <v>1.2142857142857142</v>
      </c>
    </row>
    <row r="409" spans="1:44" x14ac:dyDescent="0.35">
      <c r="A409" t="s">
        <v>421</v>
      </c>
      <c r="B409">
        <f t="shared" si="132"/>
        <v>200407</v>
      </c>
      <c r="C409" s="2">
        <v>45151</v>
      </c>
      <c r="D409" s="4">
        <v>45151</v>
      </c>
      <c r="E409">
        <f t="shared" si="133"/>
        <v>2023</v>
      </c>
      <c r="F409" s="4" t="str">
        <f t="shared" si="134"/>
        <v>August</v>
      </c>
      <c r="G409" s="4" t="str">
        <f t="shared" si="135"/>
        <v>Sunday</v>
      </c>
      <c r="H409" t="s">
        <v>1621</v>
      </c>
      <c r="I409">
        <f t="shared" si="136"/>
        <v>85993</v>
      </c>
      <c r="J409" t="s">
        <v>2405</v>
      </c>
      <c r="K409" t="str">
        <f t="shared" si="138"/>
        <v>Tablet</v>
      </c>
      <c r="L409">
        <v>4</v>
      </c>
      <c r="M409">
        <v>547.32000000000005</v>
      </c>
      <c r="N409" s="7">
        <f t="shared" si="137"/>
        <v>547.32000000000005</v>
      </c>
      <c r="O409" t="s">
        <v>2634</v>
      </c>
      <c r="P409" t="str">
        <f t="shared" si="139"/>
        <v>250</v>
      </c>
      <c r="Q409" t="str">
        <f t="shared" si="140"/>
        <v>Main St</v>
      </c>
      <c r="R409" t="s">
        <v>3069</v>
      </c>
      <c r="S409" t="str">
        <f t="shared" si="141"/>
        <v>Cash</v>
      </c>
      <c r="T409" t="s">
        <v>3072</v>
      </c>
      <c r="U409" t="str">
        <f t="shared" si="142"/>
        <v>Returned</v>
      </c>
      <c r="V409" t="s">
        <v>3482</v>
      </c>
      <c r="W409" t="str">
        <f t="shared" si="143"/>
        <v>72547640</v>
      </c>
      <c r="X409">
        <v>8</v>
      </c>
      <c r="Y409" t="s">
        <v>4276</v>
      </c>
      <c r="Z409" t="str">
        <f t="shared" si="144"/>
        <v>FREESHIP</v>
      </c>
      <c r="AA409" t="str">
        <f t="shared" si="145"/>
        <v>YES</v>
      </c>
      <c r="AB409" t="s">
        <v>4278</v>
      </c>
      <c r="AC409" t="str">
        <f t="shared" si="146"/>
        <v>Instagram</v>
      </c>
      <c r="AD409">
        <v>2189.2800000000002</v>
      </c>
      <c r="AE409" s="7">
        <v>2189.2800000000002</v>
      </c>
      <c r="AF409" s="7">
        <f t="shared" si="147"/>
        <v>2189.2800000000002</v>
      </c>
      <c r="AG409" t="str">
        <f>_xlfn.XLOOKUP(H409, 'Customer Data'!A409,'Customer Data'!B409)</f>
        <v>Customer_409</v>
      </c>
      <c r="AH409" t="str">
        <f>_xlfn.XLOOKUP(H409,'Customer Data'!A409,'Customer Data'!C409)</f>
        <v>Female</v>
      </c>
      <c r="AI409">
        <f>_xlfn.XLOOKUP(H409,'Customer Data'!A409,'Customer Data'!D409)</f>
        <v>45</v>
      </c>
      <c r="AJ409" t="str">
        <f>_xlfn.XLOOKUP(H409,'Customer Data'!A409,'Customer Data'!E409)</f>
        <v>Lagos</v>
      </c>
      <c r="AK409" t="str">
        <f>VLOOKUP(K409,'Product Category'!A:B,2,FALSE)</f>
        <v>Electronics</v>
      </c>
      <c r="AL409">
        <f>VLOOKUP(Z409,Coupons!A:B,2,FALSE)</f>
        <v>0</v>
      </c>
      <c r="AM409" s="7">
        <f t="shared" si="148"/>
        <v>0</v>
      </c>
      <c r="AN409" s="7">
        <f t="shared" si="149"/>
        <v>383.12400000000002</v>
      </c>
      <c r="AO409" s="7">
        <f t="shared" si="150"/>
        <v>1532.4960000000001</v>
      </c>
      <c r="AP409" s="7">
        <f t="shared" si="151"/>
        <v>2189.2800000000002</v>
      </c>
      <c r="AQ409" s="7">
        <f t="shared" si="152"/>
        <v>656.78400000000011</v>
      </c>
      <c r="AR409" s="12">
        <f t="shared" si="153"/>
        <v>1.4285714285714286</v>
      </c>
    </row>
    <row r="410" spans="1:44" x14ac:dyDescent="0.35">
      <c r="A410" t="s">
        <v>422</v>
      </c>
      <c r="B410">
        <f t="shared" si="132"/>
        <v>200408</v>
      </c>
      <c r="C410" s="2">
        <v>45658</v>
      </c>
      <c r="D410" s="4">
        <v>45658</v>
      </c>
      <c r="E410">
        <f t="shared" si="133"/>
        <v>2025</v>
      </c>
      <c r="F410" s="4" t="str">
        <f t="shared" si="134"/>
        <v>January</v>
      </c>
      <c r="G410" s="4" t="str">
        <f t="shared" si="135"/>
        <v>Wednesday</v>
      </c>
      <c r="H410" t="s">
        <v>1622</v>
      </c>
      <c r="I410">
        <f t="shared" si="136"/>
        <v>11906</v>
      </c>
      <c r="J410" t="s">
        <v>2407</v>
      </c>
      <c r="K410" t="str">
        <f t="shared" si="138"/>
        <v>Printer</v>
      </c>
      <c r="L410">
        <v>3</v>
      </c>
      <c r="M410">
        <v>412.53</v>
      </c>
      <c r="N410" s="7">
        <f t="shared" si="137"/>
        <v>412.53</v>
      </c>
      <c r="O410" t="s">
        <v>2735</v>
      </c>
      <c r="P410" t="str">
        <f t="shared" si="139"/>
        <v>536</v>
      </c>
      <c r="Q410" t="str">
        <f t="shared" si="140"/>
        <v>Main St</v>
      </c>
      <c r="R410" t="s">
        <v>3066</v>
      </c>
      <c r="S410" t="str">
        <f t="shared" si="141"/>
        <v>Online</v>
      </c>
      <c r="T410" t="s">
        <v>3074</v>
      </c>
      <c r="U410" t="str">
        <f t="shared" si="142"/>
        <v>Pending</v>
      </c>
      <c r="V410" t="s">
        <v>3483</v>
      </c>
      <c r="W410" t="str">
        <f t="shared" si="143"/>
        <v>31140158</v>
      </c>
      <c r="X410">
        <v>6</v>
      </c>
      <c r="Y410" t="s">
        <v>4277</v>
      </c>
      <c r="Z410" t="str">
        <f t="shared" si="144"/>
        <v>WINTER15</v>
      </c>
      <c r="AA410" t="str">
        <f t="shared" si="145"/>
        <v>YES</v>
      </c>
      <c r="AB410" t="s">
        <v>4282</v>
      </c>
      <c r="AC410" t="str">
        <f t="shared" si="146"/>
        <v>Google</v>
      </c>
      <c r="AD410">
        <v>1237.5899999999999</v>
      </c>
      <c r="AE410" s="7">
        <v>1237.5899999999999</v>
      </c>
      <c r="AF410" s="7">
        <f t="shared" si="147"/>
        <v>1237.5899999999999</v>
      </c>
      <c r="AG410" t="str">
        <f>_xlfn.XLOOKUP(H410, 'Customer Data'!A410,'Customer Data'!B410)</f>
        <v>Customer_410</v>
      </c>
      <c r="AH410" t="str">
        <f>_xlfn.XLOOKUP(H410,'Customer Data'!A410,'Customer Data'!C410)</f>
        <v>Female</v>
      </c>
      <c r="AI410">
        <f>_xlfn.XLOOKUP(H410,'Customer Data'!A410,'Customer Data'!D410)</f>
        <v>57</v>
      </c>
      <c r="AJ410" t="str">
        <f>_xlfn.XLOOKUP(H410,'Customer Data'!A410,'Customer Data'!E410)</f>
        <v>Abuja</v>
      </c>
      <c r="AK410" t="str">
        <f>VLOOKUP(K410,'Product Category'!A:B,2,FALSE)</f>
        <v>Electronics</v>
      </c>
      <c r="AL410">
        <f>VLOOKUP(Z410,Coupons!A:B,2,FALSE)</f>
        <v>0.15</v>
      </c>
      <c r="AM410" s="7">
        <f t="shared" si="148"/>
        <v>185.63849999999999</v>
      </c>
      <c r="AN410" s="7">
        <f t="shared" si="149"/>
        <v>288.77099999999996</v>
      </c>
      <c r="AO410" s="7">
        <f t="shared" si="150"/>
        <v>866.31299999999987</v>
      </c>
      <c r="AP410" s="7">
        <f t="shared" si="151"/>
        <v>1051.9514999999999</v>
      </c>
      <c r="AQ410" s="7">
        <f t="shared" si="152"/>
        <v>185.63850000000002</v>
      </c>
      <c r="AR410" s="12">
        <f t="shared" si="153"/>
        <v>1.2142857142857144</v>
      </c>
    </row>
    <row r="411" spans="1:44" x14ac:dyDescent="0.35">
      <c r="A411" t="s">
        <v>423</v>
      </c>
      <c r="B411">
        <f t="shared" si="132"/>
        <v>200409</v>
      </c>
      <c r="C411" s="2">
        <v>45105</v>
      </c>
      <c r="D411" s="4">
        <v>45105</v>
      </c>
      <c r="E411">
        <f t="shared" si="133"/>
        <v>2023</v>
      </c>
      <c r="F411" s="4" t="str">
        <f t="shared" si="134"/>
        <v>June</v>
      </c>
      <c r="G411" s="4" t="str">
        <f t="shared" si="135"/>
        <v>Wednesday</v>
      </c>
      <c r="H411" t="s">
        <v>1623</v>
      </c>
      <c r="I411">
        <f t="shared" si="136"/>
        <v>45187</v>
      </c>
      <c r="J411" t="s">
        <v>2409</v>
      </c>
      <c r="K411" t="str">
        <f t="shared" si="138"/>
        <v>Desk</v>
      </c>
      <c r="L411">
        <v>5</v>
      </c>
      <c r="M411">
        <v>84.13</v>
      </c>
      <c r="N411" s="7">
        <f t="shared" si="137"/>
        <v>84.13</v>
      </c>
      <c r="O411" t="s">
        <v>2736</v>
      </c>
      <c r="P411" t="str">
        <f t="shared" si="139"/>
        <v>767</v>
      </c>
      <c r="Q411" t="str">
        <f t="shared" si="140"/>
        <v>Main St</v>
      </c>
      <c r="R411" t="s">
        <v>3066</v>
      </c>
      <c r="S411" t="str">
        <f t="shared" si="141"/>
        <v>Online</v>
      </c>
      <c r="T411" t="s">
        <v>3073</v>
      </c>
      <c r="U411" t="str">
        <f t="shared" si="142"/>
        <v>Delivered</v>
      </c>
      <c r="V411" t="s">
        <v>3484</v>
      </c>
      <c r="W411" t="str">
        <f t="shared" si="143"/>
        <v>12320793</v>
      </c>
      <c r="X411">
        <v>9</v>
      </c>
      <c r="Y411" t="s">
        <v>4275</v>
      </c>
      <c r="Z411" t="str">
        <f t="shared" si="144"/>
        <v>SAVE10</v>
      </c>
      <c r="AA411" t="str">
        <f t="shared" si="145"/>
        <v>YES</v>
      </c>
      <c r="AB411" t="s">
        <v>4282</v>
      </c>
      <c r="AC411" t="str">
        <f t="shared" si="146"/>
        <v>Google</v>
      </c>
      <c r="AD411">
        <v>420.65</v>
      </c>
      <c r="AE411" s="7">
        <v>420.65</v>
      </c>
      <c r="AF411" s="7">
        <f t="shared" si="147"/>
        <v>420.65</v>
      </c>
      <c r="AG411" t="str">
        <f>_xlfn.XLOOKUP(H411, 'Customer Data'!A411,'Customer Data'!B411)</f>
        <v>Customer_411</v>
      </c>
      <c r="AH411" t="str">
        <f>_xlfn.XLOOKUP(H411,'Customer Data'!A411,'Customer Data'!C411)</f>
        <v>Male</v>
      </c>
      <c r="AI411">
        <f>_xlfn.XLOOKUP(H411,'Customer Data'!A411,'Customer Data'!D411)</f>
        <v>32</v>
      </c>
      <c r="AJ411" t="str">
        <f>_xlfn.XLOOKUP(H411,'Customer Data'!A411,'Customer Data'!E411)</f>
        <v>Enugu</v>
      </c>
      <c r="AK411" t="str">
        <f>VLOOKUP(K411,'Product Category'!A:B,2,FALSE)</f>
        <v>Furniture</v>
      </c>
      <c r="AL411">
        <f>VLOOKUP(Z411,Coupons!A:B,2,FALSE)</f>
        <v>0.1</v>
      </c>
      <c r="AM411" s="7">
        <f t="shared" si="148"/>
        <v>42.064999999999998</v>
      </c>
      <c r="AN411" s="7">
        <f t="shared" si="149"/>
        <v>58.890999999999991</v>
      </c>
      <c r="AO411" s="7">
        <f t="shared" si="150"/>
        <v>294.45499999999993</v>
      </c>
      <c r="AP411" s="7">
        <f t="shared" si="151"/>
        <v>378.58499999999998</v>
      </c>
      <c r="AQ411" s="7">
        <f t="shared" si="152"/>
        <v>84.130000000000052</v>
      </c>
      <c r="AR411" s="12">
        <f t="shared" si="153"/>
        <v>1.285714285714286</v>
      </c>
    </row>
    <row r="412" spans="1:44" x14ac:dyDescent="0.35">
      <c r="A412" t="s">
        <v>424</v>
      </c>
      <c r="B412">
        <f t="shared" si="132"/>
        <v>200410</v>
      </c>
      <c r="C412" s="2">
        <v>45309</v>
      </c>
      <c r="D412" s="4">
        <v>45309</v>
      </c>
      <c r="E412">
        <f t="shared" si="133"/>
        <v>2024</v>
      </c>
      <c r="F412" s="4" t="str">
        <f t="shared" si="134"/>
        <v>January</v>
      </c>
      <c r="G412" s="4" t="str">
        <f t="shared" si="135"/>
        <v>Thursday</v>
      </c>
      <c r="H412" t="s">
        <v>1624</v>
      </c>
      <c r="I412">
        <f t="shared" si="136"/>
        <v>37375</v>
      </c>
      <c r="J412" t="s">
        <v>2405</v>
      </c>
      <c r="K412" t="str">
        <f t="shared" si="138"/>
        <v>Tablet</v>
      </c>
      <c r="L412">
        <v>2</v>
      </c>
      <c r="M412">
        <v>518.23</v>
      </c>
      <c r="N412" s="7">
        <f t="shared" si="137"/>
        <v>518.23</v>
      </c>
      <c r="O412" t="s">
        <v>2737</v>
      </c>
      <c r="P412" t="str">
        <f t="shared" si="139"/>
        <v>184</v>
      </c>
      <c r="Q412" t="str">
        <f t="shared" si="140"/>
        <v>Main St</v>
      </c>
      <c r="R412" t="s">
        <v>3065</v>
      </c>
      <c r="S412" t="str">
        <f t="shared" si="141"/>
        <v>Debit Card</v>
      </c>
      <c r="T412" t="s">
        <v>3070</v>
      </c>
      <c r="U412" t="str">
        <f t="shared" si="142"/>
        <v>Shipped</v>
      </c>
      <c r="V412" t="s">
        <v>3485</v>
      </c>
      <c r="W412" t="str">
        <f t="shared" si="143"/>
        <v>52470162</v>
      </c>
      <c r="X412">
        <v>5</v>
      </c>
      <c r="Z412" t="str">
        <f t="shared" si="144"/>
        <v>NO COUPON</v>
      </c>
      <c r="AA412" t="str">
        <f t="shared" si="145"/>
        <v>NO</v>
      </c>
      <c r="AB412" t="s">
        <v>4280</v>
      </c>
      <c r="AC412" t="str">
        <f t="shared" si="146"/>
        <v>Email</v>
      </c>
      <c r="AD412">
        <v>1036.46</v>
      </c>
      <c r="AE412" s="7">
        <v>1036.46</v>
      </c>
      <c r="AF412" s="7">
        <f t="shared" si="147"/>
        <v>1036.46</v>
      </c>
      <c r="AG412" t="str">
        <f>_xlfn.XLOOKUP(H412, 'Customer Data'!A412,'Customer Data'!B412)</f>
        <v>Customer_412</v>
      </c>
      <c r="AH412" t="str">
        <f>_xlfn.XLOOKUP(H412,'Customer Data'!A412,'Customer Data'!C412)</f>
        <v>Male</v>
      </c>
      <c r="AI412">
        <f>_xlfn.XLOOKUP(H412,'Customer Data'!A412,'Customer Data'!D412)</f>
        <v>25</v>
      </c>
      <c r="AJ412" t="str">
        <f>_xlfn.XLOOKUP(H412,'Customer Data'!A412,'Customer Data'!E412)</f>
        <v>Port-Harcourt</v>
      </c>
      <c r="AK412" t="str">
        <f>VLOOKUP(K412,'Product Category'!A:B,2,FALSE)</f>
        <v>Electronics</v>
      </c>
      <c r="AL412">
        <f>VLOOKUP(Z412,Coupons!A:B,2,FALSE)</f>
        <v>0</v>
      </c>
      <c r="AM412" s="7">
        <f t="shared" si="148"/>
        <v>0</v>
      </c>
      <c r="AN412" s="7">
        <f t="shared" si="149"/>
        <v>362.76099999999997</v>
      </c>
      <c r="AO412" s="7">
        <f t="shared" si="150"/>
        <v>725.52199999999993</v>
      </c>
      <c r="AP412" s="7">
        <f t="shared" si="151"/>
        <v>1036.46</v>
      </c>
      <c r="AQ412" s="7">
        <f t="shared" si="152"/>
        <v>310.9380000000001</v>
      </c>
      <c r="AR412" s="12">
        <f t="shared" si="153"/>
        <v>1.4285714285714288</v>
      </c>
    </row>
    <row r="413" spans="1:44" x14ac:dyDescent="0.35">
      <c r="A413" t="s">
        <v>425</v>
      </c>
      <c r="B413">
        <f t="shared" si="132"/>
        <v>200411</v>
      </c>
      <c r="C413" s="2">
        <v>45462</v>
      </c>
      <c r="D413" s="4">
        <v>45462</v>
      </c>
      <c r="E413">
        <f t="shared" si="133"/>
        <v>2024</v>
      </c>
      <c r="F413" s="4" t="str">
        <f t="shared" si="134"/>
        <v>June</v>
      </c>
      <c r="G413" s="4" t="str">
        <f t="shared" si="135"/>
        <v>Wednesday</v>
      </c>
      <c r="H413" t="s">
        <v>1625</v>
      </c>
      <c r="I413">
        <f t="shared" si="136"/>
        <v>66567</v>
      </c>
      <c r="J413" t="s">
        <v>2409</v>
      </c>
      <c r="K413" t="str">
        <f t="shared" si="138"/>
        <v>Desk</v>
      </c>
      <c r="L413">
        <v>2</v>
      </c>
      <c r="M413">
        <v>39.51</v>
      </c>
      <c r="N413" s="7">
        <f t="shared" si="137"/>
        <v>39.51</v>
      </c>
      <c r="O413" t="s">
        <v>2549</v>
      </c>
      <c r="P413" t="str">
        <f t="shared" si="139"/>
        <v>981</v>
      </c>
      <c r="Q413" t="str">
        <f t="shared" si="140"/>
        <v>Main St</v>
      </c>
      <c r="R413" t="s">
        <v>3066</v>
      </c>
      <c r="S413" t="str">
        <f t="shared" si="141"/>
        <v>Online</v>
      </c>
      <c r="T413" t="s">
        <v>3070</v>
      </c>
      <c r="U413" t="str">
        <f t="shared" si="142"/>
        <v>Shipped</v>
      </c>
      <c r="V413" t="s">
        <v>3486</v>
      </c>
      <c r="W413" t="str">
        <f t="shared" si="143"/>
        <v>21174822</v>
      </c>
      <c r="X413">
        <v>5</v>
      </c>
      <c r="Z413" t="str">
        <f t="shared" si="144"/>
        <v>NO COUPON</v>
      </c>
      <c r="AA413" t="str">
        <f t="shared" si="145"/>
        <v>NO</v>
      </c>
      <c r="AB413" t="s">
        <v>4281</v>
      </c>
      <c r="AC413" t="str">
        <f t="shared" si="146"/>
        <v>Facebook</v>
      </c>
      <c r="AD413">
        <v>79.02</v>
      </c>
      <c r="AE413" s="7">
        <v>79.02</v>
      </c>
      <c r="AF413" s="7">
        <f t="shared" si="147"/>
        <v>79.02</v>
      </c>
      <c r="AG413" t="str">
        <f>_xlfn.XLOOKUP(H413, 'Customer Data'!A413,'Customer Data'!B413)</f>
        <v>Customer_413</v>
      </c>
      <c r="AH413" t="str">
        <f>_xlfn.XLOOKUP(H413,'Customer Data'!A413,'Customer Data'!C413)</f>
        <v>Female</v>
      </c>
      <c r="AI413">
        <f>_xlfn.XLOOKUP(H413,'Customer Data'!A413,'Customer Data'!D413)</f>
        <v>24</v>
      </c>
      <c r="AJ413" t="str">
        <f>_xlfn.XLOOKUP(H413,'Customer Data'!A413,'Customer Data'!E413)</f>
        <v>Abuja</v>
      </c>
      <c r="AK413" t="str">
        <f>VLOOKUP(K413,'Product Category'!A:B,2,FALSE)</f>
        <v>Furniture</v>
      </c>
      <c r="AL413">
        <f>VLOOKUP(Z413,Coupons!A:B,2,FALSE)</f>
        <v>0</v>
      </c>
      <c r="AM413" s="7">
        <f t="shared" si="148"/>
        <v>0</v>
      </c>
      <c r="AN413" s="7">
        <f t="shared" si="149"/>
        <v>27.656999999999996</v>
      </c>
      <c r="AO413" s="7">
        <f t="shared" si="150"/>
        <v>55.313999999999993</v>
      </c>
      <c r="AP413" s="7">
        <f t="shared" si="151"/>
        <v>79.02</v>
      </c>
      <c r="AQ413" s="7">
        <f t="shared" si="152"/>
        <v>23.706000000000003</v>
      </c>
      <c r="AR413" s="12">
        <f t="shared" si="153"/>
        <v>1.4285714285714286</v>
      </c>
    </row>
    <row r="414" spans="1:44" x14ac:dyDescent="0.35">
      <c r="A414" t="s">
        <v>426</v>
      </c>
      <c r="B414">
        <f t="shared" si="132"/>
        <v>200412</v>
      </c>
      <c r="C414" s="2">
        <v>45758</v>
      </c>
      <c r="D414" s="4">
        <v>45758</v>
      </c>
      <c r="E414">
        <f t="shared" si="133"/>
        <v>2025</v>
      </c>
      <c r="F414" s="4" t="str">
        <f t="shared" si="134"/>
        <v>April</v>
      </c>
      <c r="G414" s="4" t="str">
        <f t="shared" si="135"/>
        <v>Friday</v>
      </c>
      <c r="H414" t="s">
        <v>1626</v>
      </c>
      <c r="I414">
        <f t="shared" si="136"/>
        <v>42451</v>
      </c>
      <c r="J414" t="s">
        <v>2405</v>
      </c>
      <c r="K414" t="str">
        <f t="shared" si="138"/>
        <v>Tablet</v>
      </c>
      <c r="L414">
        <v>5</v>
      </c>
      <c r="M414">
        <v>133.01</v>
      </c>
      <c r="N414" s="7">
        <f t="shared" si="137"/>
        <v>133.01</v>
      </c>
      <c r="O414" t="s">
        <v>2738</v>
      </c>
      <c r="P414" t="str">
        <f t="shared" si="139"/>
        <v>246</v>
      </c>
      <c r="Q414" t="str">
        <f t="shared" si="140"/>
        <v>Main St</v>
      </c>
      <c r="R414" t="s">
        <v>3067</v>
      </c>
      <c r="S414" t="str">
        <f t="shared" si="141"/>
        <v>Credit Card</v>
      </c>
      <c r="T414" t="s">
        <v>3072</v>
      </c>
      <c r="U414" t="str">
        <f t="shared" si="142"/>
        <v>Returned</v>
      </c>
      <c r="V414" t="s">
        <v>3487</v>
      </c>
      <c r="W414" t="str">
        <f t="shared" si="143"/>
        <v>31313343</v>
      </c>
      <c r="X414">
        <v>10</v>
      </c>
      <c r="Z414" t="str">
        <f t="shared" si="144"/>
        <v>NO COUPON</v>
      </c>
      <c r="AA414" t="str">
        <f t="shared" si="145"/>
        <v>NO</v>
      </c>
      <c r="AB414" t="s">
        <v>4281</v>
      </c>
      <c r="AC414" t="str">
        <f t="shared" si="146"/>
        <v>Facebook</v>
      </c>
      <c r="AD414">
        <v>665.05</v>
      </c>
      <c r="AE414" s="7">
        <v>665.05</v>
      </c>
      <c r="AF414" s="7">
        <f t="shared" si="147"/>
        <v>665.05</v>
      </c>
      <c r="AG414" t="str">
        <f>_xlfn.XLOOKUP(H414, 'Customer Data'!A414,'Customer Data'!B414)</f>
        <v>Customer_414</v>
      </c>
      <c r="AH414" t="str">
        <f>_xlfn.XLOOKUP(H414,'Customer Data'!A414,'Customer Data'!C414)</f>
        <v>Female</v>
      </c>
      <c r="AI414">
        <f>_xlfn.XLOOKUP(H414,'Customer Data'!A414,'Customer Data'!D414)</f>
        <v>20</v>
      </c>
      <c r="AJ414" t="str">
        <f>_xlfn.XLOOKUP(H414,'Customer Data'!A414,'Customer Data'!E414)</f>
        <v>Lagos</v>
      </c>
      <c r="AK414" t="str">
        <f>VLOOKUP(K414,'Product Category'!A:B,2,FALSE)</f>
        <v>Electronics</v>
      </c>
      <c r="AL414">
        <f>VLOOKUP(Z414,Coupons!A:B,2,FALSE)</f>
        <v>0</v>
      </c>
      <c r="AM414" s="7">
        <f t="shared" si="148"/>
        <v>0</v>
      </c>
      <c r="AN414" s="7">
        <f t="shared" si="149"/>
        <v>93.106999999999985</v>
      </c>
      <c r="AO414" s="7">
        <f t="shared" si="150"/>
        <v>465.53499999999991</v>
      </c>
      <c r="AP414" s="7">
        <f t="shared" si="151"/>
        <v>665.05</v>
      </c>
      <c r="AQ414" s="7">
        <f t="shared" si="152"/>
        <v>199.51500000000004</v>
      </c>
      <c r="AR414" s="12">
        <f t="shared" si="153"/>
        <v>1.4285714285714288</v>
      </c>
    </row>
    <row r="415" spans="1:44" x14ac:dyDescent="0.35">
      <c r="A415" t="s">
        <v>427</v>
      </c>
      <c r="B415">
        <f t="shared" si="132"/>
        <v>200413</v>
      </c>
      <c r="C415" s="2">
        <v>45207</v>
      </c>
      <c r="D415" s="4">
        <v>45207</v>
      </c>
      <c r="E415">
        <f t="shared" si="133"/>
        <v>2023</v>
      </c>
      <c r="F415" s="4" t="str">
        <f t="shared" si="134"/>
        <v>October</v>
      </c>
      <c r="G415" s="4" t="str">
        <f t="shared" si="135"/>
        <v>Sunday</v>
      </c>
      <c r="H415" t="s">
        <v>1627</v>
      </c>
      <c r="I415">
        <f t="shared" si="136"/>
        <v>13923</v>
      </c>
      <c r="J415" t="s">
        <v>2405</v>
      </c>
      <c r="K415" t="str">
        <f t="shared" si="138"/>
        <v>Tablet</v>
      </c>
      <c r="L415">
        <v>1</v>
      </c>
      <c r="M415">
        <v>118.8</v>
      </c>
      <c r="N415" s="7">
        <f t="shared" si="137"/>
        <v>118.8</v>
      </c>
      <c r="O415" t="s">
        <v>2739</v>
      </c>
      <c r="P415" t="str">
        <f t="shared" si="139"/>
        <v>123</v>
      </c>
      <c r="Q415" t="str">
        <f t="shared" si="140"/>
        <v>Main St</v>
      </c>
      <c r="R415" t="s">
        <v>3066</v>
      </c>
      <c r="S415" t="str">
        <f t="shared" si="141"/>
        <v>Online</v>
      </c>
      <c r="T415" t="s">
        <v>3073</v>
      </c>
      <c r="U415" t="str">
        <f t="shared" si="142"/>
        <v>Delivered</v>
      </c>
      <c r="V415" t="s">
        <v>3488</v>
      </c>
      <c r="W415" t="str">
        <f t="shared" si="143"/>
        <v>87598790</v>
      </c>
      <c r="X415">
        <v>6</v>
      </c>
      <c r="Y415" t="s">
        <v>4275</v>
      </c>
      <c r="Z415" t="str">
        <f t="shared" si="144"/>
        <v>SAVE10</v>
      </c>
      <c r="AA415" t="str">
        <f t="shared" si="145"/>
        <v>YES</v>
      </c>
      <c r="AB415" t="s">
        <v>4280</v>
      </c>
      <c r="AC415" t="str">
        <f t="shared" si="146"/>
        <v>Email</v>
      </c>
      <c r="AD415">
        <v>118.8</v>
      </c>
      <c r="AE415" s="7">
        <v>118.8</v>
      </c>
      <c r="AF415" s="7">
        <f t="shared" si="147"/>
        <v>118.8</v>
      </c>
      <c r="AG415" t="str">
        <f>_xlfn.XLOOKUP(H415, 'Customer Data'!A415,'Customer Data'!B415)</f>
        <v>Customer_415</v>
      </c>
      <c r="AH415" t="str">
        <f>_xlfn.XLOOKUP(H415,'Customer Data'!A415,'Customer Data'!C415)</f>
        <v>Female</v>
      </c>
      <c r="AI415">
        <f>_xlfn.XLOOKUP(H415,'Customer Data'!A415,'Customer Data'!D415)</f>
        <v>41</v>
      </c>
      <c r="AJ415" t="str">
        <f>_xlfn.XLOOKUP(H415,'Customer Data'!A415,'Customer Data'!E415)</f>
        <v>Enugu</v>
      </c>
      <c r="AK415" t="str">
        <f>VLOOKUP(K415,'Product Category'!A:B,2,FALSE)</f>
        <v>Electronics</v>
      </c>
      <c r="AL415">
        <f>VLOOKUP(Z415,Coupons!A:B,2,FALSE)</f>
        <v>0.1</v>
      </c>
      <c r="AM415" s="7">
        <f t="shared" si="148"/>
        <v>11.88</v>
      </c>
      <c r="AN415" s="7">
        <f t="shared" si="149"/>
        <v>83.16</v>
      </c>
      <c r="AO415" s="7">
        <f t="shared" si="150"/>
        <v>83.16</v>
      </c>
      <c r="AP415" s="7">
        <f t="shared" si="151"/>
        <v>106.92</v>
      </c>
      <c r="AQ415" s="7">
        <f t="shared" si="152"/>
        <v>23.760000000000005</v>
      </c>
      <c r="AR415" s="12">
        <f t="shared" si="153"/>
        <v>1.2857142857142858</v>
      </c>
    </row>
    <row r="416" spans="1:44" x14ac:dyDescent="0.35">
      <c r="A416" t="s">
        <v>428</v>
      </c>
      <c r="B416">
        <f t="shared" si="132"/>
        <v>200414</v>
      </c>
      <c r="C416" s="2">
        <v>45781</v>
      </c>
      <c r="D416" s="4">
        <v>45781</v>
      </c>
      <c r="E416">
        <f t="shared" si="133"/>
        <v>2025</v>
      </c>
      <c r="F416" s="4" t="str">
        <f t="shared" si="134"/>
        <v>May</v>
      </c>
      <c r="G416" s="4" t="str">
        <f t="shared" si="135"/>
        <v>Sunday</v>
      </c>
      <c r="H416" t="s">
        <v>1628</v>
      </c>
      <c r="I416">
        <f t="shared" si="136"/>
        <v>11829</v>
      </c>
      <c r="J416" t="s">
        <v>2409</v>
      </c>
      <c r="K416" t="str">
        <f t="shared" si="138"/>
        <v>Desk</v>
      </c>
      <c r="L416">
        <v>2</v>
      </c>
      <c r="M416">
        <v>139.57</v>
      </c>
      <c r="N416" s="7">
        <f t="shared" si="137"/>
        <v>139.57</v>
      </c>
      <c r="O416" t="s">
        <v>2740</v>
      </c>
      <c r="P416" t="str">
        <f t="shared" si="139"/>
        <v>797</v>
      </c>
      <c r="Q416" t="str">
        <f t="shared" si="140"/>
        <v>Main St</v>
      </c>
      <c r="R416" t="s">
        <v>3069</v>
      </c>
      <c r="S416" t="str">
        <f t="shared" si="141"/>
        <v>Cash</v>
      </c>
      <c r="T416" t="s">
        <v>3073</v>
      </c>
      <c r="U416" t="str">
        <f t="shared" si="142"/>
        <v>Delivered</v>
      </c>
      <c r="V416" t="s">
        <v>3489</v>
      </c>
      <c r="W416" t="str">
        <f t="shared" si="143"/>
        <v>84229257</v>
      </c>
      <c r="X416">
        <v>4</v>
      </c>
      <c r="Y416" t="s">
        <v>4277</v>
      </c>
      <c r="Z416" t="str">
        <f t="shared" si="144"/>
        <v>WINTER15</v>
      </c>
      <c r="AA416" t="str">
        <f t="shared" si="145"/>
        <v>YES</v>
      </c>
      <c r="AB416" t="s">
        <v>4281</v>
      </c>
      <c r="AC416" t="str">
        <f t="shared" si="146"/>
        <v>Facebook</v>
      </c>
      <c r="AD416">
        <v>279.14</v>
      </c>
      <c r="AE416" s="7">
        <v>279.14</v>
      </c>
      <c r="AF416" s="7">
        <f t="shared" si="147"/>
        <v>279.14</v>
      </c>
      <c r="AG416" t="str">
        <f>_xlfn.XLOOKUP(H416, 'Customer Data'!A416,'Customer Data'!B416)</f>
        <v>Customer_416</v>
      </c>
      <c r="AH416" t="str">
        <f>_xlfn.XLOOKUP(H416,'Customer Data'!A416,'Customer Data'!C416)</f>
        <v>Male</v>
      </c>
      <c r="AI416">
        <f>_xlfn.XLOOKUP(H416,'Customer Data'!A416,'Customer Data'!D416)</f>
        <v>51</v>
      </c>
      <c r="AJ416" t="str">
        <f>_xlfn.XLOOKUP(H416,'Customer Data'!A416,'Customer Data'!E416)</f>
        <v>Port-Harcourt</v>
      </c>
      <c r="AK416" t="str">
        <f>VLOOKUP(K416,'Product Category'!A:B,2,FALSE)</f>
        <v>Furniture</v>
      </c>
      <c r="AL416">
        <f>VLOOKUP(Z416,Coupons!A:B,2,FALSE)</f>
        <v>0.15</v>
      </c>
      <c r="AM416" s="7">
        <f t="shared" si="148"/>
        <v>41.870999999999995</v>
      </c>
      <c r="AN416" s="7">
        <f t="shared" si="149"/>
        <v>97.698999999999984</v>
      </c>
      <c r="AO416" s="7">
        <f t="shared" si="150"/>
        <v>195.39799999999997</v>
      </c>
      <c r="AP416" s="7">
        <f t="shared" si="151"/>
        <v>237.26900000000001</v>
      </c>
      <c r="AQ416" s="7">
        <f t="shared" si="152"/>
        <v>41.871000000000038</v>
      </c>
      <c r="AR416" s="12">
        <f t="shared" si="153"/>
        <v>1.2142857142857144</v>
      </c>
    </row>
    <row r="417" spans="1:44" x14ac:dyDescent="0.35">
      <c r="A417" t="s">
        <v>429</v>
      </c>
      <c r="B417">
        <f t="shared" si="132"/>
        <v>200415</v>
      </c>
      <c r="C417" s="2">
        <v>45753</v>
      </c>
      <c r="D417" s="4">
        <v>45753</v>
      </c>
      <c r="E417">
        <f t="shared" si="133"/>
        <v>2025</v>
      </c>
      <c r="F417" s="4" t="str">
        <f t="shared" si="134"/>
        <v>April</v>
      </c>
      <c r="G417" s="4" t="str">
        <f t="shared" si="135"/>
        <v>Sunday</v>
      </c>
      <c r="H417" t="s">
        <v>1629</v>
      </c>
      <c r="I417">
        <f t="shared" si="136"/>
        <v>62169</v>
      </c>
      <c r="J417" t="s">
        <v>2406</v>
      </c>
      <c r="K417" t="str">
        <f t="shared" si="138"/>
        <v>Chair</v>
      </c>
      <c r="L417">
        <v>1</v>
      </c>
      <c r="M417">
        <v>184.15</v>
      </c>
      <c r="N417" s="7">
        <f t="shared" si="137"/>
        <v>184.15</v>
      </c>
      <c r="O417" t="s">
        <v>2639</v>
      </c>
      <c r="P417" t="str">
        <f t="shared" si="139"/>
        <v>655</v>
      </c>
      <c r="Q417" t="str">
        <f t="shared" si="140"/>
        <v>Main St</v>
      </c>
      <c r="R417" t="s">
        <v>3068</v>
      </c>
      <c r="S417" t="str">
        <f t="shared" si="141"/>
        <v>Gift Card</v>
      </c>
      <c r="T417" t="s">
        <v>3070</v>
      </c>
      <c r="U417" t="str">
        <f t="shared" si="142"/>
        <v>Shipped</v>
      </c>
      <c r="V417" t="s">
        <v>3490</v>
      </c>
      <c r="W417" t="str">
        <f t="shared" si="143"/>
        <v>64558985</v>
      </c>
      <c r="X417">
        <v>5</v>
      </c>
      <c r="Y417" t="s">
        <v>4276</v>
      </c>
      <c r="Z417" t="str">
        <f t="shared" si="144"/>
        <v>FREESHIP</v>
      </c>
      <c r="AA417" t="str">
        <f t="shared" si="145"/>
        <v>YES</v>
      </c>
      <c r="AB417" t="s">
        <v>4281</v>
      </c>
      <c r="AC417" t="str">
        <f t="shared" si="146"/>
        <v>Facebook</v>
      </c>
      <c r="AD417">
        <v>184.15</v>
      </c>
      <c r="AE417" s="7">
        <v>184.15</v>
      </c>
      <c r="AF417" s="7">
        <f t="shared" si="147"/>
        <v>184.15</v>
      </c>
      <c r="AG417" t="str">
        <f>_xlfn.XLOOKUP(H417, 'Customer Data'!A417,'Customer Data'!B417)</f>
        <v>Customer_417</v>
      </c>
      <c r="AH417" t="str">
        <f>_xlfn.XLOOKUP(H417,'Customer Data'!A417,'Customer Data'!C417)</f>
        <v>Female</v>
      </c>
      <c r="AI417">
        <f>_xlfn.XLOOKUP(H417,'Customer Data'!A417,'Customer Data'!D417)</f>
        <v>23</v>
      </c>
      <c r="AJ417" t="str">
        <f>_xlfn.XLOOKUP(H417,'Customer Data'!A417,'Customer Data'!E417)</f>
        <v>Port-Harcourt</v>
      </c>
      <c r="AK417" t="str">
        <f>VLOOKUP(K417,'Product Category'!A:B,2,FALSE)</f>
        <v>Furniture</v>
      </c>
      <c r="AL417">
        <f>VLOOKUP(Z417,Coupons!A:B,2,FALSE)</f>
        <v>0</v>
      </c>
      <c r="AM417" s="7">
        <f t="shared" si="148"/>
        <v>0</v>
      </c>
      <c r="AN417" s="7">
        <f t="shared" si="149"/>
        <v>128.905</v>
      </c>
      <c r="AO417" s="7">
        <f t="shared" si="150"/>
        <v>128.905</v>
      </c>
      <c r="AP417" s="7">
        <f t="shared" si="151"/>
        <v>184.15</v>
      </c>
      <c r="AQ417" s="7">
        <f t="shared" si="152"/>
        <v>55.245000000000005</v>
      </c>
      <c r="AR417" s="12">
        <f t="shared" si="153"/>
        <v>1.4285714285714286</v>
      </c>
    </row>
    <row r="418" spans="1:44" x14ac:dyDescent="0.35">
      <c r="A418" t="s">
        <v>430</v>
      </c>
      <c r="B418">
        <f t="shared" si="132"/>
        <v>200416</v>
      </c>
      <c r="C418" s="2">
        <v>45125</v>
      </c>
      <c r="D418" s="4">
        <v>45125</v>
      </c>
      <c r="E418">
        <f t="shared" si="133"/>
        <v>2023</v>
      </c>
      <c r="F418" s="4" t="str">
        <f t="shared" si="134"/>
        <v>July</v>
      </c>
      <c r="G418" s="4" t="str">
        <f t="shared" si="135"/>
        <v>Tuesday</v>
      </c>
      <c r="H418" t="s">
        <v>1630</v>
      </c>
      <c r="I418">
        <f t="shared" si="136"/>
        <v>20881</v>
      </c>
      <c r="J418" t="s">
        <v>2408</v>
      </c>
      <c r="K418" t="str">
        <f t="shared" si="138"/>
        <v>Laptop</v>
      </c>
      <c r="L418">
        <v>2</v>
      </c>
      <c r="M418">
        <v>644.04999999999995</v>
      </c>
      <c r="N418" s="7">
        <f t="shared" si="137"/>
        <v>644.04999999999995</v>
      </c>
      <c r="O418" t="s">
        <v>2741</v>
      </c>
      <c r="P418" t="str">
        <f t="shared" si="139"/>
        <v>652</v>
      </c>
      <c r="Q418" t="str">
        <f t="shared" si="140"/>
        <v>Main St</v>
      </c>
      <c r="R418" t="s">
        <v>3068</v>
      </c>
      <c r="S418" t="str">
        <f t="shared" si="141"/>
        <v>Gift Card</v>
      </c>
      <c r="T418" t="s">
        <v>3071</v>
      </c>
      <c r="U418" t="str">
        <f t="shared" si="142"/>
        <v>Cancelled</v>
      </c>
      <c r="V418" t="s">
        <v>3491</v>
      </c>
      <c r="W418" t="str">
        <f t="shared" si="143"/>
        <v>26263902</v>
      </c>
      <c r="X418">
        <v>5</v>
      </c>
      <c r="Y418" t="s">
        <v>4277</v>
      </c>
      <c r="Z418" t="str">
        <f t="shared" si="144"/>
        <v>WINTER15</v>
      </c>
      <c r="AA418" t="str">
        <f t="shared" si="145"/>
        <v>YES</v>
      </c>
      <c r="AB418" t="s">
        <v>4279</v>
      </c>
      <c r="AC418" t="str">
        <f t="shared" si="146"/>
        <v>Referral</v>
      </c>
      <c r="AD418">
        <v>1288.0999999999999</v>
      </c>
      <c r="AE418" s="7">
        <v>1288.0999999999999</v>
      </c>
      <c r="AF418" s="7">
        <f t="shared" si="147"/>
        <v>1288.0999999999999</v>
      </c>
      <c r="AG418" t="str">
        <f>_xlfn.XLOOKUP(H418, 'Customer Data'!A418,'Customer Data'!B418)</f>
        <v>Customer_418</v>
      </c>
      <c r="AH418" t="str">
        <f>_xlfn.XLOOKUP(H418,'Customer Data'!A418,'Customer Data'!C418)</f>
        <v>Male</v>
      </c>
      <c r="AI418">
        <f>_xlfn.XLOOKUP(H418,'Customer Data'!A418,'Customer Data'!D418)</f>
        <v>48</v>
      </c>
      <c r="AJ418" t="str">
        <f>_xlfn.XLOOKUP(H418,'Customer Data'!A418,'Customer Data'!E418)</f>
        <v>Abuja</v>
      </c>
      <c r="AK418" t="str">
        <f>VLOOKUP(K418,'Product Category'!A:B,2,FALSE)</f>
        <v>Electronics</v>
      </c>
      <c r="AL418">
        <f>VLOOKUP(Z418,Coupons!A:B,2,FALSE)</f>
        <v>0.15</v>
      </c>
      <c r="AM418" s="7">
        <f t="shared" si="148"/>
        <v>193.21499999999997</v>
      </c>
      <c r="AN418" s="7">
        <f t="shared" si="149"/>
        <v>450.83499999999992</v>
      </c>
      <c r="AO418" s="7">
        <f t="shared" si="150"/>
        <v>901.66999999999985</v>
      </c>
      <c r="AP418" s="7">
        <f t="shared" si="151"/>
        <v>1094.885</v>
      </c>
      <c r="AQ418" s="7">
        <f t="shared" si="152"/>
        <v>193.21500000000015</v>
      </c>
      <c r="AR418" s="12">
        <f t="shared" si="153"/>
        <v>1.2142857142857144</v>
      </c>
    </row>
    <row r="419" spans="1:44" x14ac:dyDescent="0.35">
      <c r="A419" t="s">
        <v>431</v>
      </c>
      <c r="B419">
        <f t="shared" si="132"/>
        <v>200417</v>
      </c>
      <c r="C419" s="2">
        <v>45223</v>
      </c>
      <c r="D419" s="4">
        <v>45223</v>
      </c>
      <c r="E419">
        <f t="shared" si="133"/>
        <v>2023</v>
      </c>
      <c r="F419" s="4" t="str">
        <f t="shared" si="134"/>
        <v>October</v>
      </c>
      <c r="G419" s="4" t="str">
        <f t="shared" si="135"/>
        <v>Tuesday</v>
      </c>
      <c r="H419" t="s">
        <v>1631</v>
      </c>
      <c r="I419">
        <f t="shared" si="136"/>
        <v>44492</v>
      </c>
      <c r="J419" t="s">
        <v>2408</v>
      </c>
      <c r="K419" t="str">
        <f t="shared" si="138"/>
        <v>Laptop</v>
      </c>
      <c r="L419">
        <v>5</v>
      </c>
      <c r="M419">
        <v>55.41</v>
      </c>
      <c r="N419" s="7">
        <f t="shared" si="137"/>
        <v>55.41</v>
      </c>
      <c r="O419" t="s">
        <v>2742</v>
      </c>
      <c r="P419" t="str">
        <f t="shared" si="139"/>
        <v>954</v>
      </c>
      <c r="Q419" t="str">
        <f t="shared" si="140"/>
        <v>Main St</v>
      </c>
      <c r="R419" t="s">
        <v>3066</v>
      </c>
      <c r="S419" t="str">
        <f t="shared" si="141"/>
        <v>Online</v>
      </c>
      <c r="T419" t="s">
        <v>3071</v>
      </c>
      <c r="U419" t="str">
        <f t="shared" si="142"/>
        <v>Cancelled</v>
      </c>
      <c r="V419" t="s">
        <v>3492</v>
      </c>
      <c r="W419" t="str">
        <f t="shared" si="143"/>
        <v>51429869</v>
      </c>
      <c r="X419">
        <v>5</v>
      </c>
      <c r="Z419" t="str">
        <f t="shared" si="144"/>
        <v>NO COUPON</v>
      </c>
      <c r="AA419" t="str">
        <f t="shared" si="145"/>
        <v>NO</v>
      </c>
      <c r="AB419" t="s">
        <v>4282</v>
      </c>
      <c r="AC419" t="str">
        <f t="shared" si="146"/>
        <v>Google</v>
      </c>
      <c r="AD419">
        <v>277.05</v>
      </c>
      <c r="AE419" s="7">
        <v>277.05</v>
      </c>
      <c r="AF419" s="7">
        <f t="shared" si="147"/>
        <v>277.04999999999995</v>
      </c>
      <c r="AG419" t="str">
        <f>_xlfn.XLOOKUP(H419, 'Customer Data'!A419,'Customer Data'!B419)</f>
        <v>Customer_419</v>
      </c>
      <c r="AH419" t="str">
        <f>_xlfn.XLOOKUP(H419,'Customer Data'!A419,'Customer Data'!C419)</f>
        <v>Female</v>
      </c>
      <c r="AI419">
        <f>_xlfn.XLOOKUP(H419,'Customer Data'!A419,'Customer Data'!D419)</f>
        <v>40</v>
      </c>
      <c r="AJ419" t="str">
        <f>_xlfn.XLOOKUP(H419,'Customer Data'!A419,'Customer Data'!E419)</f>
        <v>Kano</v>
      </c>
      <c r="AK419" t="str">
        <f>VLOOKUP(K419,'Product Category'!A:B,2,FALSE)</f>
        <v>Electronics</v>
      </c>
      <c r="AL419">
        <f>VLOOKUP(Z419,Coupons!A:B,2,FALSE)</f>
        <v>0</v>
      </c>
      <c r="AM419" s="7">
        <f t="shared" si="148"/>
        <v>0</v>
      </c>
      <c r="AN419" s="7">
        <f t="shared" si="149"/>
        <v>38.786999999999992</v>
      </c>
      <c r="AO419" s="7">
        <f t="shared" si="150"/>
        <v>193.93499999999995</v>
      </c>
      <c r="AP419" s="7">
        <f t="shared" si="151"/>
        <v>277.04999999999995</v>
      </c>
      <c r="AQ419" s="7">
        <f t="shared" si="152"/>
        <v>83.115000000000009</v>
      </c>
      <c r="AR419" s="12">
        <f t="shared" si="153"/>
        <v>1.4285714285714288</v>
      </c>
    </row>
    <row r="420" spans="1:44" x14ac:dyDescent="0.35">
      <c r="A420" t="s">
        <v>432</v>
      </c>
      <c r="B420">
        <f t="shared" si="132"/>
        <v>200418</v>
      </c>
      <c r="C420" s="2">
        <v>44937</v>
      </c>
      <c r="D420" s="4">
        <v>44937</v>
      </c>
      <c r="E420">
        <f t="shared" si="133"/>
        <v>2023</v>
      </c>
      <c r="F420" s="4" t="str">
        <f t="shared" si="134"/>
        <v>January</v>
      </c>
      <c r="G420" s="4" t="str">
        <f t="shared" si="135"/>
        <v>Wednesday</v>
      </c>
      <c r="H420" t="s">
        <v>1632</v>
      </c>
      <c r="I420">
        <f t="shared" si="136"/>
        <v>74169</v>
      </c>
      <c r="J420" t="s">
        <v>2407</v>
      </c>
      <c r="K420" t="str">
        <f t="shared" si="138"/>
        <v>Printer</v>
      </c>
      <c r="L420">
        <v>1</v>
      </c>
      <c r="M420">
        <v>310.93</v>
      </c>
      <c r="N420" s="7">
        <f t="shared" si="137"/>
        <v>310.93</v>
      </c>
      <c r="O420" t="s">
        <v>2743</v>
      </c>
      <c r="P420" t="str">
        <f t="shared" si="139"/>
        <v>862</v>
      </c>
      <c r="Q420" t="str">
        <f t="shared" si="140"/>
        <v>Main St</v>
      </c>
      <c r="R420" t="s">
        <v>3066</v>
      </c>
      <c r="S420" t="str">
        <f t="shared" si="141"/>
        <v>Online</v>
      </c>
      <c r="T420" t="s">
        <v>3071</v>
      </c>
      <c r="U420" t="str">
        <f t="shared" si="142"/>
        <v>Cancelled</v>
      </c>
      <c r="V420" t="s">
        <v>3493</v>
      </c>
      <c r="W420" t="str">
        <f t="shared" si="143"/>
        <v>66144809</v>
      </c>
      <c r="X420">
        <v>3</v>
      </c>
      <c r="Z420" t="str">
        <f t="shared" si="144"/>
        <v>NO COUPON</v>
      </c>
      <c r="AA420" t="str">
        <f t="shared" si="145"/>
        <v>NO</v>
      </c>
      <c r="AB420" t="s">
        <v>4281</v>
      </c>
      <c r="AC420" t="str">
        <f t="shared" si="146"/>
        <v>Facebook</v>
      </c>
      <c r="AD420">
        <v>310.93</v>
      </c>
      <c r="AE420" s="7">
        <v>310.93</v>
      </c>
      <c r="AF420" s="7">
        <f t="shared" si="147"/>
        <v>310.93</v>
      </c>
      <c r="AG420" t="str">
        <f>_xlfn.XLOOKUP(H420, 'Customer Data'!A420,'Customer Data'!B420)</f>
        <v>Customer_420</v>
      </c>
      <c r="AH420" t="str">
        <f>_xlfn.XLOOKUP(H420,'Customer Data'!A420,'Customer Data'!C420)</f>
        <v>Male</v>
      </c>
      <c r="AI420">
        <f>_xlfn.XLOOKUP(H420,'Customer Data'!A420,'Customer Data'!D420)</f>
        <v>19</v>
      </c>
      <c r="AJ420" t="str">
        <f>_xlfn.XLOOKUP(H420,'Customer Data'!A420,'Customer Data'!E420)</f>
        <v>Abuja</v>
      </c>
      <c r="AK420" t="str">
        <f>VLOOKUP(K420,'Product Category'!A:B,2,FALSE)</f>
        <v>Electronics</v>
      </c>
      <c r="AL420">
        <f>VLOOKUP(Z420,Coupons!A:B,2,FALSE)</f>
        <v>0</v>
      </c>
      <c r="AM420" s="7">
        <f t="shared" si="148"/>
        <v>0</v>
      </c>
      <c r="AN420" s="7">
        <f t="shared" si="149"/>
        <v>217.65099999999998</v>
      </c>
      <c r="AO420" s="7">
        <f t="shared" si="150"/>
        <v>217.65099999999998</v>
      </c>
      <c r="AP420" s="7">
        <f t="shared" si="151"/>
        <v>310.93</v>
      </c>
      <c r="AQ420" s="7">
        <f t="shared" si="152"/>
        <v>93.279000000000025</v>
      </c>
      <c r="AR420" s="12">
        <f t="shared" si="153"/>
        <v>1.4285714285714288</v>
      </c>
    </row>
    <row r="421" spans="1:44" x14ac:dyDescent="0.35">
      <c r="A421" t="s">
        <v>433</v>
      </c>
      <c r="B421">
        <f t="shared" si="132"/>
        <v>200419</v>
      </c>
      <c r="C421" s="2">
        <v>45399</v>
      </c>
      <c r="D421" s="4">
        <v>45399</v>
      </c>
      <c r="E421">
        <f t="shared" si="133"/>
        <v>2024</v>
      </c>
      <c r="F421" s="4" t="str">
        <f t="shared" si="134"/>
        <v>April</v>
      </c>
      <c r="G421" s="4" t="str">
        <f t="shared" si="135"/>
        <v>Wednesday</v>
      </c>
      <c r="H421" t="s">
        <v>1633</v>
      </c>
      <c r="I421">
        <f t="shared" si="136"/>
        <v>70999</v>
      </c>
      <c r="J421" t="s">
        <v>2405</v>
      </c>
      <c r="K421" t="str">
        <f t="shared" si="138"/>
        <v>Tablet</v>
      </c>
      <c r="L421">
        <v>2</v>
      </c>
      <c r="M421">
        <v>216.66</v>
      </c>
      <c r="N421" s="7">
        <f t="shared" si="137"/>
        <v>216.66</v>
      </c>
      <c r="O421" t="s">
        <v>2701</v>
      </c>
      <c r="P421" t="str">
        <f t="shared" si="139"/>
        <v>885</v>
      </c>
      <c r="Q421" t="str">
        <f t="shared" si="140"/>
        <v>Main St</v>
      </c>
      <c r="R421" t="s">
        <v>3065</v>
      </c>
      <c r="S421" t="str">
        <f t="shared" si="141"/>
        <v>Debit Card</v>
      </c>
      <c r="T421" t="s">
        <v>3074</v>
      </c>
      <c r="U421" t="str">
        <f t="shared" si="142"/>
        <v>Pending</v>
      </c>
      <c r="V421" t="s">
        <v>3494</v>
      </c>
      <c r="W421" t="str">
        <f t="shared" si="143"/>
        <v>75644156</v>
      </c>
      <c r="X421">
        <v>6</v>
      </c>
      <c r="Y421" t="s">
        <v>4276</v>
      </c>
      <c r="Z421" t="str">
        <f t="shared" si="144"/>
        <v>FREESHIP</v>
      </c>
      <c r="AA421" t="str">
        <f t="shared" si="145"/>
        <v>YES</v>
      </c>
      <c r="AB421" t="s">
        <v>4278</v>
      </c>
      <c r="AC421" t="str">
        <f t="shared" si="146"/>
        <v>Instagram</v>
      </c>
      <c r="AD421">
        <v>433.32</v>
      </c>
      <c r="AE421" s="7">
        <v>433.32</v>
      </c>
      <c r="AF421" s="7">
        <f t="shared" si="147"/>
        <v>433.32</v>
      </c>
      <c r="AG421" t="str">
        <f>_xlfn.XLOOKUP(H421, 'Customer Data'!A421,'Customer Data'!B421)</f>
        <v>Customer_421</v>
      </c>
      <c r="AH421" t="str">
        <f>_xlfn.XLOOKUP(H421,'Customer Data'!A421,'Customer Data'!C421)</f>
        <v>Female</v>
      </c>
      <c r="AI421">
        <f>_xlfn.XLOOKUP(H421,'Customer Data'!A421,'Customer Data'!D421)</f>
        <v>38</v>
      </c>
      <c r="AJ421" t="str">
        <f>_xlfn.XLOOKUP(H421,'Customer Data'!A421,'Customer Data'!E421)</f>
        <v>Abuja</v>
      </c>
      <c r="AK421" t="str">
        <f>VLOOKUP(K421,'Product Category'!A:B,2,FALSE)</f>
        <v>Electronics</v>
      </c>
      <c r="AL421">
        <f>VLOOKUP(Z421,Coupons!A:B,2,FALSE)</f>
        <v>0</v>
      </c>
      <c r="AM421" s="7">
        <f t="shared" si="148"/>
        <v>0</v>
      </c>
      <c r="AN421" s="7">
        <f t="shared" si="149"/>
        <v>151.66199999999998</v>
      </c>
      <c r="AO421" s="7">
        <f t="shared" si="150"/>
        <v>303.32399999999996</v>
      </c>
      <c r="AP421" s="7">
        <f t="shared" si="151"/>
        <v>433.32</v>
      </c>
      <c r="AQ421" s="7">
        <f t="shared" si="152"/>
        <v>129.99600000000004</v>
      </c>
      <c r="AR421" s="12">
        <f t="shared" si="153"/>
        <v>1.4285714285714288</v>
      </c>
    </row>
    <row r="422" spans="1:44" x14ac:dyDescent="0.35">
      <c r="A422" t="s">
        <v>434</v>
      </c>
      <c r="B422">
        <f t="shared" si="132"/>
        <v>200420</v>
      </c>
      <c r="C422" s="2">
        <v>45625</v>
      </c>
      <c r="D422" s="4">
        <v>45625</v>
      </c>
      <c r="E422">
        <f t="shared" si="133"/>
        <v>2024</v>
      </c>
      <c r="F422" s="4" t="str">
        <f t="shared" si="134"/>
        <v>November</v>
      </c>
      <c r="G422" s="4" t="str">
        <f t="shared" si="135"/>
        <v>Friday</v>
      </c>
      <c r="H422" t="s">
        <v>1634</v>
      </c>
      <c r="I422">
        <f t="shared" si="136"/>
        <v>11921</v>
      </c>
      <c r="J422" t="s">
        <v>2404</v>
      </c>
      <c r="K422" t="str">
        <f t="shared" si="138"/>
        <v>Phone</v>
      </c>
      <c r="L422">
        <v>1</v>
      </c>
      <c r="M422">
        <v>452.7</v>
      </c>
      <c r="N422" s="7">
        <f t="shared" si="137"/>
        <v>452.7</v>
      </c>
      <c r="O422" t="s">
        <v>2744</v>
      </c>
      <c r="P422" t="str">
        <f t="shared" si="139"/>
        <v>439</v>
      </c>
      <c r="Q422" t="str">
        <f t="shared" si="140"/>
        <v>Main St</v>
      </c>
      <c r="R422" t="s">
        <v>3065</v>
      </c>
      <c r="S422" t="str">
        <f t="shared" si="141"/>
        <v>Debit Card</v>
      </c>
      <c r="T422" t="s">
        <v>3070</v>
      </c>
      <c r="U422" t="str">
        <f t="shared" si="142"/>
        <v>Shipped</v>
      </c>
      <c r="V422" t="s">
        <v>3495</v>
      </c>
      <c r="W422" t="str">
        <f t="shared" si="143"/>
        <v>91362635</v>
      </c>
      <c r="X422">
        <v>5</v>
      </c>
      <c r="Y422" t="s">
        <v>4276</v>
      </c>
      <c r="Z422" t="str">
        <f t="shared" si="144"/>
        <v>FREESHIP</v>
      </c>
      <c r="AA422" t="str">
        <f t="shared" si="145"/>
        <v>YES</v>
      </c>
      <c r="AB422" t="s">
        <v>4278</v>
      </c>
      <c r="AC422" t="str">
        <f t="shared" si="146"/>
        <v>Instagram</v>
      </c>
      <c r="AD422">
        <v>452.7</v>
      </c>
      <c r="AE422" s="7">
        <v>452.7</v>
      </c>
      <c r="AF422" s="7">
        <f t="shared" si="147"/>
        <v>452.7</v>
      </c>
      <c r="AG422" t="str">
        <f>_xlfn.XLOOKUP(H422, 'Customer Data'!A422,'Customer Data'!B422)</f>
        <v>Customer_422</v>
      </c>
      <c r="AH422" t="str">
        <f>_xlfn.XLOOKUP(H422,'Customer Data'!A422,'Customer Data'!C422)</f>
        <v>Male</v>
      </c>
      <c r="AI422">
        <f>_xlfn.XLOOKUP(H422,'Customer Data'!A422,'Customer Data'!D422)</f>
        <v>23</v>
      </c>
      <c r="AJ422" t="str">
        <f>_xlfn.XLOOKUP(H422,'Customer Data'!A422,'Customer Data'!E422)</f>
        <v>Port-Harcourt</v>
      </c>
      <c r="AK422" t="str">
        <f>VLOOKUP(K422,'Product Category'!A:B,2,FALSE)</f>
        <v>Electronics</v>
      </c>
      <c r="AL422">
        <f>VLOOKUP(Z422,Coupons!A:B,2,FALSE)</f>
        <v>0</v>
      </c>
      <c r="AM422" s="7">
        <f t="shared" si="148"/>
        <v>0</v>
      </c>
      <c r="AN422" s="7">
        <f t="shared" si="149"/>
        <v>316.89</v>
      </c>
      <c r="AO422" s="7">
        <f t="shared" si="150"/>
        <v>316.89</v>
      </c>
      <c r="AP422" s="7">
        <f t="shared" si="151"/>
        <v>452.7</v>
      </c>
      <c r="AQ422" s="7">
        <f t="shared" si="152"/>
        <v>135.81</v>
      </c>
      <c r="AR422" s="12">
        <f t="shared" si="153"/>
        <v>1.4285714285714286</v>
      </c>
    </row>
    <row r="423" spans="1:44" x14ac:dyDescent="0.35">
      <c r="A423" t="s">
        <v>435</v>
      </c>
      <c r="B423">
        <f t="shared" si="132"/>
        <v>200421</v>
      </c>
      <c r="C423" s="2">
        <v>45214</v>
      </c>
      <c r="D423" s="4">
        <v>45214</v>
      </c>
      <c r="E423">
        <f t="shared" si="133"/>
        <v>2023</v>
      </c>
      <c r="F423" s="4" t="str">
        <f t="shared" si="134"/>
        <v>October</v>
      </c>
      <c r="G423" s="4" t="str">
        <f t="shared" si="135"/>
        <v>Sunday</v>
      </c>
      <c r="H423" t="s">
        <v>1635</v>
      </c>
      <c r="I423">
        <f t="shared" si="136"/>
        <v>50683</v>
      </c>
      <c r="J423" t="s">
        <v>2406</v>
      </c>
      <c r="K423" t="str">
        <f t="shared" si="138"/>
        <v>Chair</v>
      </c>
      <c r="L423">
        <v>2</v>
      </c>
      <c r="M423">
        <v>288.20999999999998</v>
      </c>
      <c r="N423" s="7">
        <f t="shared" si="137"/>
        <v>288.20999999999998</v>
      </c>
      <c r="O423" t="s">
        <v>2745</v>
      </c>
      <c r="P423" t="str">
        <f t="shared" si="139"/>
        <v>769</v>
      </c>
      <c r="Q423" t="str">
        <f t="shared" si="140"/>
        <v>Main St</v>
      </c>
      <c r="R423" t="s">
        <v>3065</v>
      </c>
      <c r="S423" t="str">
        <f t="shared" si="141"/>
        <v>Debit Card</v>
      </c>
      <c r="T423" t="s">
        <v>3071</v>
      </c>
      <c r="U423" t="str">
        <f t="shared" si="142"/>
        <v>Cancelled</v>
      </c>
      <c r="V423" t="s">
        <v>3496</v>
      </c>
      <c r="W423" t="str">
        <f t="shared" si="143"/>
        <v>53032122</v>
      </c>
      <c r="X423">
        <v>5</v>
      </c>
      <c r="Z423" t="str">
        <f t="shared" si="144"/>
        <v>NO COUPON</v>
      </c>
      <c r="AA423" t="str">
        <f t="shared" si="145"/>
        <v>NO</v>
      </c>
      <c r="AB423" t="s">
        <v>4280</v>
      </c>
      <c r="AC423" t="str">
        <f t="shared" si="146"/>
        <v>Email</v>
      </c>
      <c r="AD423">
        <v>576.41999999999996</v>
      </c>
      <c r="AE423" s="7">
        <v>576.41999999999996</v>
      </c>
      <c r="AF423" s="7">
        <f t="shared" si="147"/>
        <v>576.41999999999996</v>
      </c>
      <c r="AG423" t="str">
        <f>_xlfn.XLOOKUP(H423, 'Customer Data'!A423,'Customer Data'!B423)</f>
        <v>Customer_423</v>
      </c>
      <c r="AH423" t="str">
        <f>_xlfn.XLOOKUP(H423,'Customer Data'!A423,'Customer Data'!C423)</f>
        <v>Male</v>
      </c>
      <c r="AI423">
        <f>_xlfn.XLOOKUP(H423,'Customer Data'!A423,'Customer Data'!D423)</f>
        <v>48</v>
      </c>
      <c r="AJ423" t="str">
        <f>_xlfn.XLOOKUP(H423,'Customer Data'!A423,'Customer Data'!E423)</f>
        <v>Lagos</v>
      </c>
      <c r="AK423" t="str">
        <f>VLOOKUP(K423,'Product Category'!A:B,2,FALSE)</f>
        <v>Furniture</v>
      </c>
      <c r="AL423">
        <f>VLOOKUP(Z423,Coupons!A:B,2,FALSE)</f>
        <v>0</v>
      </c>
      <c r="AM423" s="7">
        <f t="shared" si="148"/>
        <v>0</v>
      </c>
      <c r="AN423" s="7">
        <f t="shared" si="149"/>
        <v>201.74699999999999</v>
      </c>
      <c r="AO423" s="7">
        <f t="shared" si="150"/>
        <v>403.49399999999997</v>
      </c>
      <c r="AP423" s="7">
        <f t="shared" si="151"/>
        <v>576.41999999999996</v>
      </c>
      <c r="AQ423" s="7">
        <f t="shared" si="152"/>
        <v>172.92599999999999</v>
      </c>
      <c r="AR423" s="12">
        <f t="shared" si="153"/>
        <v>1.4285714285714286</v>
      </c>
    </row>
    <row r="424" spans="1:44" x14ac:dyDescent="0.35">
      <c r="A424" t="s">
        <v>436</v>
      </c>
      <c r="B424">
        <f t="shared" si="132"/>
        <v>200422</v>
      </c>
      <c r="C424" s="2">
        <v>45082</v>
      </c>
      <c r="D424" s="4">
        <v>45082</v>
      </c>
      <c r="E424">
        <f t="shared" si="133"/>
        <v>2023</v>
      </c>
      <c r="F424" s="4" t="str">
        <f t="shared" si="134"/>
        <v>June</v>
      </c>
      <c r="G424" s="4" t="str">
        <f t="shared" si="135"/>
        <v>Monday</v>
      </c>
      <c r="H424" t="s">
        <v>1636</v>
      </c>
      <c r="I424">
        <f t="shared" si="136"/>
        <v>76140</v>
      </c>
      <c r="J424" t="s">
        <v>2404</v>
      </c>
      <c r="K424" t="str">
        <f t="shared" si="138"/>
        <v>Phone</v>
      </c>
      <c r="L424">
        <v>4</v>
      </c>
      <c r="M424">
        <v>206.6</v>
      </c>
      <c r="N424" s="7">
        <f t="shared" si="137"/>
        <v>206.6</v>
      </c>
      <c r="O424" t="s">
        <v>2426</v>
      </c>
      <c r="P424" t="str">
        <f t="shared" si="139"/>
        <v>914</v>
      </c>
      <c r="Q424" t="str">
        <f t="shared" si="140"/>
        <v>Main St</v>
      </c>
      <c r="R424" t="s">
        <v>3068</v>
      </c>
      <c r="S424" t="str">
        <f t="shared" si="141"/>
        <v>Gift Card</v>
      </c>
      <c r="T424" t="s">
        <v>3072</v>
      </c>
      <c r="U424" t="str">
        <f t="shared" si="142"/>
        <v>Returned</v>
      </c>
      <c r="V424" t="s">
        <v>3497</v>
      </c>
      <c r="W424" t="str">
        <f t="shared" si="143"/>
        <v>25861469</v>
      </c>
      <c r="X424">
        <v>6</v>
      </c>
      <c r="Y424" t="s">
        <v>4277</v>
      </c>
      <c r="Z424" t="str">
        <f t="shared" si="144"/>
        <v>WINTER15</v>
      </c>
      <c r="AA424" t="str">
        <f t="shared" si="145"/>
        <v>YES</v>
      </c>
      <c r="AB424" t="s">
        <v>4279</v>
      </c>
      <c r="AC424" t="str">
        <f t="shared" si="146"/>
        <v>Referral</v>
      </c>
      <c r="AD424">
        <v>826.4</v>
      </c>
      <c r="AE424" s="7">
        <v>826.4</v>
      </c>
      <c r="AF424" s="7">
        <f t="shared" si="147"/>
        <v>826.4</v>
      </c>
      <c r="AG424" t="str">
        <f>_xlfn.XLOOKUP(H424, 'Customer Data'!A424,'Customer Data'!B424)</f>
        <v>Customer_424</v>
      </c>
      <c r="AH424" t="str">
        <f>_xlfn.XLOOKUP(H424,'Customer Data'!A424,'Customer Data'!C424)</f>
        <v>Female</v>
      </c>
      <c r="AI424">
        <f>_xlfn.XLOOKUP(H424,'Customer Data'!A424,'Customer Data'!D424)</f>
        <v>27</v>
      </c>
      <c r="AJ424" t="str">
        <f>_xlfn.XLOOKUP(H424,'Customer Data'!A424,'Customer Data'!E424)</f>
        <v>Owerri</v>
      </c>
      <c r="AK424" t="str">
        <f>VLOOKUP(K424,'Product Category'!A:B,2,FALSE)</f>
        <v>Electronics</v>
      </c>
      <c r="AL424">
        <f>VLOOKUP(Z424,Coupons!A:B,2,FALSE)</f>
        <v>0.15</v>
      </c>
      <c r="AM424" s="7">
        <f t="shared" si="148"/>
        <v>123.96</v>
      </c>
      <c r="AN424" s="7">
        <f t="shared" si="149"/>
        <v>144.61999999999998</v>
      </c>
      <c r="AO424" s="7">
        <f t="shared" si="150"/>
        <v>578.4799999999999</v>
      </c>
      <c r="AP424" s="7">
        <f t="shared" si="151"/>
        <v>702.43999999999994</v>
      </c>
      <c r="AQ424" s="7">
        <f t="shared" si="152"/>
        <v>123.96000000000004</v>
      </c>
      <c r="AR424" s="12">
        <f t="shared" si="153"/>
        <v>1.2142857142857144</v>
      </c>
    </row>
    <row r="425" spans="1:44" x14ac:dyDescent="0.35">
      <c r="A425" t="s">
        <v>437</v>
      </c>
      <c r="B425">
        <f t="shared" si="132"/>
        <v>200423</v>
      </c>
      <c r="C425" s="2">
        <v>45493</v>
      </c>
      <c r="D425" s="4">
        <v>45493</v>
      </c>
      <c r="E425">
        <f t="shared" si="133"/>
        <v>2024</v>
      </c>
      <c r="F425" s="4" t="str">
        <f t="shared" si="134"/>
        <v>July</v>
      </c>
      <c r="G425" s="4" t="str">
        <f t="shared" si="135"/>
        <v>Saturday</v>
      </c>
      <c r="H425" t="s">
        <v>1637</v>
      </c>
      <c r="I425">
        <f t="shared" si="136"/>
        <v>94311</v>
      </c>
      <c r="J425" t="s">
        <v>2407</v>
      </c>
      <c r="K425" t="str">
        <f t="shared" si="138"/>
        <v>Printer</v>
      </c>
      <c r="L425">
        <v>4</v>
      </c>
      <c r="M425">
        <v>685.2</v>
      </c>
      <c r="N425" s="7">
        <f t="shared" si="137"/>
        <v>685.2</v>
      </c>
      <c r="O425" t="s">
        <v>2651</v>
      </c>
      <c r="P425" t="str">
        <f t="shared" si="139"/>
        <v>195</v>
      </c>
      <c r="Q425" t="str">
        <f t="shared" si="140"/>
        <v>Main St</v>
      </c>
      <c r="R425" t="s">
        <v>3068</v>
      </c>
      <c r="S425" t="str">
        <f t="shared" si="141"/>
        <v>Gift Card</v>
      </c>
      <c r="T425" t="s">
        <v>3071</v>
      </c>
      <c r="U425" t="str">
        <f t="shared" si="142"/>
        <v>Cancelled</v>
      </c>
      <c r="V425" t="s">
        <v>3498</v>
      </c>
      <c r="W425" t="str">
        <f t="shared" si="143"/>
        <v>97308771</v>
      </c>
      <c r="X425">
        <v>6</v>
      </c>
      <c r="Y425" t="s">
        <v>4277</v>
      </c>
      <c r="Z425" t="str">
        <f t="shared" si="144"/>
        <v>WINTER15</v>
      </c>
      <c r="AA425" t="str">
        <f t="shared" si="145"/>
        <v>YES</v>
      </c>
      <c r="AB425" t="s">
        <v>4282</v>
      </c>
      <c r="AC425" t="str">
        <f t="shared" si="146"/>
        <v>Google</v>
      </c>
      <c r="AD425">
        <v>2740.8</v>
      </c>
      <c r="AE425" s="7">
        <v>2740.8</v>
      </c>
      <c r="AF425" s="7">
        <f t="shared" si="147"/>
        <v>2740.8</v>
      </c>
      <c r="AG425" t="str">
        <f>_xlfn.XLOOKUP(H425, 'Customer Data'!A425,'Customer Data'!B425)</f>
        <v>Customer_425</v>
      </c>
      <c r="AH425" t="str">
        <f>_xlfn.XLOOKUP(H425,'Customer Data'!A425,'Customer Data'!C425)</f>
        <v>Male</v>
      </c>
      <c r="AI425">
        <f>_xlfn.XLOOKUP(H425,'Customer Data'!A425,'Customer Data'!D425)</f>
        <v>20</v>
      </c>
      <c r="AJ425" t="str">
        <f>_xlfn.XLOOKUP(H425,'Customer Data'!A425,'Customer Data'!E425)</f>
        <v>Port-Harcourt</v>
      </c>
      <c r="AK425" t="str">
        <f>VLOOKUP(K425,'Product Category'!A:B,2,FALSE)</f>
        <v>Electronics</v>
      </c>
      <c r="AL425">
        <f>VLOOKUP(Z425,Coupons!A:B,2,FALSE)</f>
        <v>0.15</v>
      </c>
      <c r="AM425" s="7">
        <f t="shared" si="148"/>
        <v>411.12</v>
      </c>
      <c r="AN425" s="7">
        <f t="shared" si="149"/>
        <v>479.64</v>
      </c>
      <c r="AO425" s="7">
        <f t="shared" si="150"/>
        <v>1918.56</v>
      </c>
      <c r="AP425" s="7">
        <f t="shared" si="151"/>
        <v>2329.6800000000003</v>
      </c>
      <c r="AQ425" s="7">
        <f t="shared" si="152"/>
        <v>411.12000000000035</v>
      </c>
      <c r="AR425" s="12">
        <f t="shared" si="153"/>
        <v>1.2142857142857144</v>
      </c>
    </row>
    <row r="426" spans="1:44" x14ac:dyDescent="0.35">
      <c r="A426" t="s">
        <v>438</v>
      </c>
      <c r="B426">
        <f t="shared" si="132"/>
        <v>200424</v>
      </c>
      <c r="C426" s="2">
        <v>45028</v>
      </c>
      <c r="D426" s="4">
        <v>45028</v>
      </c>
      <c r="E426">
        <f t="shared" si="133"/>
        <v>2023</v>
      </c>
      <c r="F426" s="4" t="str">
        <f t="shared" si="134"/>
        <v>April</v>
      </c>
      <c r="G426" s="4" t="str">
        <f t="shared" si="135"/>
        <v>Wednesday</v>
      </c>
      <c r="H426" t="s">
        <v>1638</v>
      </c>
      <c r="I426">
        <f t="shared" si="136"/>
        <v>49491</v>
      </c>
      <c r="J426" t="s">
        <v>2406</v>
      </c>
      <c r="K426" t="str">
        <f t="shared" si="138"/>
        <v>Chair</v>
      </c>
      <c r="L426">
        <v>5</v>
      </c>
      <c r="M426">
        <v>22.94</v>
      </c>
      <c r="N426" s="7">
        <f t="shared" si="137"/>
        <v>22.94</v>
      </c>
      <c r="O426" t="s">
        <v>2678</v>
      </c>
      <c r="P426" t="str">
        <f t="shared" si="139"/>
        <v>339</v>
      </c>
      <c r="Q426" t="str">
        <f t="shared" si="140"/>
        <v>Main St</v>
      </c>
      <c r="R426" t="s">
        <v>3069</v>
      </c>
      <c r="S426" t="str">
        <f t="shared" si="141"/>
        <v>Cash</v>
      </c>
      <c r="T426" t="s">
        <v>3074</v>
      </c>
      <c r="U426" t="str">
        <f t="shared" si="142"/>
        <v>Pending</v>
      </c>
      <c r="V426" t="s">
        <v>3499</v>
      </c>
      <c r="W426" t="str">
        <f t="shared" si="143"/>
        <v>64012257</v>
      </c>
      <c r="X426">
        <v>10</v>
      </c>
      <c r="Z426" t="str">
        <f t="shared" si="144"/>
        <v>NO COUPON</v>
      </c>
      <c r="AA426" t="str">
        <f t="shared" si="145"/>
        <v>NO</v>
      </c>
      <c r="AB426" t="s">
        <v>4280</v>
      </c>
      <c r="AC426" t="str">
        <f t="shared" si="146"/>
        <v>Email</v>
      </c>
      <c r="AD426">
        <v>114.7</v>
      </c>
      <c r="AE426" s="7">
        <v>114.7</v>
      </c>
      <c r="AF426" s="7">
        <f t="shared" si="147"/>
        <v>114.7</v>
      </c>
      <c r="AG426" t="str">
        <f>_xlfn.XLOOKUP(H426, 'Customer Data'!A426,'Customer Data'!B426)</f>
        <v>Customer_426</v>
      </c>
      <c r="AH426" t="str">
        <f>_xlfn.XLOOKUP(H426,'Customer Data'!A426,'Customer Data'!C426)</f>
        <v>Female</v>
      </c>
      <c r="AI426">
        <f>_xlfn.XLOOKUP(H426,'Customer Data'!A426,'Customer Data'!D426)</f>
        <v>39</v>
      </c>
      <c r="AJ426" t="str">
        <f>_xlfn.XLOOKUP(H426,'Customer Data'!A426,'Customer Data'!E426)</f>
        <v>Enugu</v>
      </c>
      <c r="AK426" t="str">
        <f>VLOOKUP(K426,'Product Category'!A:B,2,FALSE)</f>
        <v>Furniture</v>
      </c>
      <c r="AL426">
        <f>VLOOKUP(Z426,Coupons!A:B,2,FALSE)</f>
        <v>0</v>
      </c>
      <c r="AM426" s="7">
        <f t="shared" si="148"/>
        <v>0</v>
      </c>
      <c r="AN426" s="7">
        <f t="shared" si="149"/>
        <v>16.058</v>
      </c>
      <c r="AO426" s="7">
        <f t="shared" si="150"/>
        <v>80.289999999999992</v>
      </c>
      <c r="AP426" s="7">
        <f t="shared" si="151"/>
        <v>114.7</v>
      </c>
      <c r="AQ426" s="7">
        <f t="shared" si="152"/>
        <v>34.410000000000011</v>
      </c>
      <c r="AR426" s="12">
        <f t="shared" si="153"/>
        <v>1.4285714285714288</v>
      </c>
    </row>
    <row r="427" spans="1:44" x14ac:dyDescent="0.35">
      <c r="A427" t="s">
        <v>439</v>
      </c>
      <c r="B427">
        <f t="shared" si="132"/>
        <v>200425</v>
      </c>
      <c r="C427" s="2">
        <v>44994</v>
      </c>
      <c r="D427" s="4">
        <v>44994</v>
      </c>
      <c r="E427">
        <f t="shared" si="133"/>
        <v>2023</v>
      </c>
      <c r="F427" s="4" t="str">
        <f t="shared" si="134"/>
        <v>March</v>
      </c>
      <c r="G427" s="4" t="str">
        <f t="shared" si="135"/>
        <v>Thursday</v>
      </c>
      <c r="H427" t="s">
        <v>1639</v>
      </c>
      <c r="I427">
        <f t="shared" si="136"/>
        <v>40648</v>
      </c>
      <c r="J427" t="s">
        <v>2408</v>
      </c>
      <c r="K427" t="str">
        <f t="shared" si="138"/>
        <v>Laptop</v>
      </c>
      <c r="L427">
        <v>2</v>
      </c>
      <c r="M427">
        <v>301.88</v>
      </c>
      <c r="N427" s="7">
        <f t="shared" si="137"/>
        <v>301.88</v>
      </c>
      <c r="O427" t="s">
        <v>2746</v>
      </c>
      <c r="P427" t="str">
        <f t="shared" si="139"/>
        <v>488</v>
      </c>
      <c r="Q427" t="str">
        <f t="shared" si="140"/>
        <v>Main St</v>
      </c>
      <c r="R427" t="s">
        <v>3068</v>
      </c>
      <c r="S427" t="str">
        <f t="shared" si="141"/>
        <v>Gift Card</v>
      </c>
      <c r="T427" t="s">
        <v>3072</v>
      </c>
      <c r="U427" t="str">
        <f t="shared" si="142"/>
        <v>Returned</v>
      </c>
      <c r="V427" t="s">
        <v>3500</v>
      </c>
      <c r="W427" t="str">
        <f t="shared" si="143"/>
        <v>25325993</v>
      </c>
      <c r="X427">
        <v>5</v>
      </c>
      <c r="Y427" t="s">
        <v>4277</v>
      </c>
      <c r="Z427" t="str">
        <f t="shared" si="144"/>
        <v>WINTER15</v>
      </c>
      <c r="AA427" t="str">
        <f t="shared" si="145"/>
        <v>YES</v>
      </c>
      <c r="AB427" t="s">
        <v>4280</v>
      </c>
      <c r="AC427" t="str">
        <f t="shared" si="146"/>
        <v>Email</v>
      </c>
      <c r="AD427">
        <v>603.76</v>
      </c>
      <c r="AE427" s="7">
        <v>603.76</v>
      </c>
      <c r="AF427" s="7">
        <f t="shared" si="147"/>
        <v>603.76</v>
      </c>
      <c r="AG427" t="str">
        <f>_xlfn.XLOOKUP(H427, 'Customer Data'!A427,'Customer Data'!B427)</f>
        <v>Customer_427</v>
      </c>
      <c r="AH427" t="str">
        <f>_xlfn.XLOOKUP(H427,'Customer Data'!A427,'Customer Data'!C427)</f>
        <v>Female</v>
      </c>
      <c r="AI427">
        <f>_xlfn.XLOOKUP(H427,'Customer Data'!A427,'Customer Data'!D427)</f>
        <v>39</v>
      </c>
      <c r="AJ427" t="str">
        <f>_xlfn.XLOOKUP(H427,'Customer Data'!A427,'Customer Data'!E427)</f>
        <v>Abuja</v>
      </c>
      <c r="AK427" t="str">
        <f>VLOOKUP(K427,'Product Category'!A:B,2,FALSE)</f>
        <v>Electronics</v>
      </c>
      <c r="AL427">
        <f>VLOOKUP(Z427,Coupons!A:B,2,FALSE)</f>
        <v>0.15</v>
      </c>
      <c r="AM427" s="7">
        <f t="shared" si="148"/>
        <v>90.563999999999993</v>
      </c>
      <c r="AN427" s="7">
        <f t="shared" si="149"/>
        <v>211.31599999999997</v>
      </c>
      <c r="AO427" s="7">
        <f t="shared" si="150"/>
        <v>422.63199999999995</v>
      </c>
      <c r="AP427" s="7">
        <f t="shared" si="151"/>
        <v>513.19600000000003</v>
      </c>
      <c r="AQ427" s="7">
        <f t="shared" si="152"/>
        <v>90.564000000000078</v>
      </c>
      <c r="AR427" s="12">
        <f t="shared" si="153"/>
        <v>1.2142857142857144</v>
      </c>
    </row>
    <row r="428" spans="1:44" x14ac:dyDescent="0.35">
      <c r="A428" t="s">
        <v>440</v>
      </c>
      <c r="B428">
        <f t="shared" si="132"/>
        <v>200426</v>
      </c>
      <c r="C428" s="2">
        <v>45732</v>
      </c>
      <c r="D428" s="4">
        <v>45732</v>
      </c>
      <c r="E428">
        <f t="shared" si="133"/>
        <v>2025</v>
      </c>
      <c r="F428" s="4" t="str">
        <f t="shared" si="134"/>
        <v>March</v>
      </c>
      <c r="G428" s="4" t="str">
        <f t="shared" si="135"/>
        <v>Sunday</v>
      </c>
      <c r="H428" t="s">
        <v>1640</v>
      </c>
      <c r="I428">
        <f t="shared" si="136"/>
        <v>40967</v>
      </c>
      <c r="J428" t="s">
        <v>2403</v>
      </c>
      <c r="K428" t="str">
        <f t="shared" si="138"/>
        <v>Monitor</v>
      </c>
      <c r="L428">
        <v>5</v>
      </c>
      <c r="M428">
        <v>57.45</v>
      </c>
      <c r="N428" s="7">
        <f t="shared" si="137"/>
        <v>57.45</v>
      </c>
      <c r="O428" t="s">
        <v>2747</v>
      </c>
      <c r="P428" t="str">
        <f t="shared" si="139"/>
        <v>315</v>
      </c>
      <c r="Q428" t="str">
        <f t="shared" si="140"/>
        <v>Main St</v>
      </c>
      <c r="R428" t="s">
        <v>3069</v>
      </c>
      <c r="S428" t="str">
        <f t="shared" si="141"/>
        <v>Cash</v>
      </c>
      <c r="T428" t="s">
        <v>3071</v>
      </c>
      <c r="U428" t="str">
        <f t="shared" si="142"/>
        <v>Cancelled</v>
      </c>
      <c r="V428" t="s">
        <v>3501</v>
      </c>
      <c r="W428" t="str">
        <f t="shared" si="143"/>
        <v>24839296</v>
      </c>
      <c r="X428">
        <v>10</v>
      </c>
      <c r="Z428" t="str">
        <f t="shared" si="144"/>
        <v>NO COUPON</v>
      </c>
      <c r="AA428" t="str">
        <f t="shared" si="145"/>
        <v>NO</v>
      </c>
      <c r="AB428" t="s">
        <v>4281</v>
      </c>
      <c r="AC428" t="str">
        <f t="shared" si="146"/>
        <v>Facebook</v>
      </c>
      <c r="AD428">
        <v>287.25</v>
      </c>
      <c r="AE428" s="7">
        <v>287.25</v>
      </c>
      <c r="AF428" s="7">
        <f t="shared" si="147"/>
        <v>287.25</v>
      </c>
      <c r="AG428" t="str">
        <f>_xlfn.XLOOKUP(H428, 'Customer Data'!A428,'Customer Data'!B428)</f>
        <v>Customer_428</v>
      </c>
      <c r="AH428" t="str">
        <f>_xlfn.XLOOKUP(H428,'Customer Data'!A428,'Customer Data'!C428)</f>
        <v>Male</v>
      </c>
      <c r="AI428">
        <f>_xlfn.XLOOKUP(H428,'Customer Data'!A428,'Customer Data'!D428)</f>
        <v>41</v>
      </c>
      <c r="AJ428" t="str">
        <f>_xlfn.XLOOKUP(H428,'Customer Data'!A428,'Customer Data'!E428)</f>
        <v>Kano</v>
      </c>
      <c r="AK428" t="str">
        <f>VLOOKUP(K428,'Product Category'!A:B,2,FALSE)</f>
        <v>Electronics</v>
      </c>
      <c r="AL428">
        <f>VLOOKUP(Z428,Coupons!A:B,2,FALSE)</f>
        <v>0</v>
      </c>
      <c r="AM428" s="7">
        <f t="shared" si="148"/>
        <v>0</v>
      </c>
      <c r="AN428" s="7">
        <f t="shared" si="149"/>
        <v>40.214999999999996</v>
      </c>
      <c r="AO428" s="7">
        <f t="shared" si="150"/>
        <v>201.07499999999999</v>
      </c>
      <c r="AP428" s="7">
        <f t="shared" si="151"/>
        <v>287.25</v>
      </c>
      <c r="AQ428" s="7">
        <f t="shared" si="152"/>
        <v>86.175000000000011</v>
      </c>
      <c r="AR428" s="12">
        <f t="shared" si="153"/>
        <v>1.4285714285714286</v>
      </c>
    </row>
    <row r="429" spans="1:44" x14ac:dyDescent="0.35">
      <c r="A429" t="s">
        <v>441</v>
      </c>
      <c r="B429">
        <f t="shared" si="132"/>
        <v>200427</v>
      </c>
      <c r="C429" s="2">
        <v>45644</v>
      </c>
      <c r="D429" s="4">
        <v>45644</v>
      </c>
      <c r="E429">
        <f t="shared" si="133"/>
        <v>2024</v>
      </c>
      <c r="F429" s="4" t="str">
        <f t="shared" si="134"/>
        <v>December</v>
      </c>
      <c r="G429" s="4" t="str">
        <f t="shared" si="135"/>
        <v>Wednesday</v>
      </c>
      <c r="H429" t="s">
        <v>1641</v>
      </c>
      <c r="I429">
        <f t="shared" si="136"/>
        <v>25406</v>
      </c>
      <c r="J429" t="s">
        <v>2409</v>
      </c>
      <c r="K429" t="str">
        <f t="shared" si="138"/>
        <v>Desk</v>
      </c>
      <c r="L429">
        <v>1</v>
      </c>
      <c r="M429">
        <v>161.24</v>
      </c>
      <c r="N429" s="7">
        <f t="shared" si="137"/>
        <v>161.24</v>
      </c>
      <c r="O429" t="s">
        <v>2748</v>
      </c>
      <c r="P429" t="str">
        <f t="shared" si="139"/>
        <v>379</v>
      </c>
      <c r="Q429" t="str">
        <f t="shared" si="140"/>
        <v>Main St</v>
      </c>
      <c r="R429" t="s">
        <v>3067</v>
      </c>
      <c r="S429" t="str">
        <f t="shared" si="141"/>
        <v>Credit Card</v>
      </c>
      <c r="T429" t="s">
        <v>3074</v>
      </c>
      <c r="U429" t="str">
        <f t="shared" si="142"/>
        <v>Pending</v>
      </c>
      <c r="V429" t="s">
        <v>3502</v>
      </c>
      <c r="W429" t="str">
        <f t="shared" si="143"/>
        <v>70952564</v>
      </c>
      <c r="X429">
        <v>3</v>
      </c>
      <c r="Y429" t="s">
        <v>4277</v>
      </c>
      <c r="Z429" t="str">
        <f t="shared" si="144"/>
        <v>WINTER15</v>
      </c>
      <c r="AA429" t="str">
        <f t="shared" si="145"/>
        <v>YES</v>
      </c>
      <c r="AB429" t="s">
        <v>4278</v>
      </c>
      <c r="AC429" t="str">
        <f t="shared" si="146"/>
        <v>Instagram</v>
      </c>
      <c r="AD429">
        <v>161.24</v>
      </c>
      <c r="AE429" s="7">
        <v>161.24</v>
      </c>
      <c r="AF429" s="7">
        <f t="shared" si="147"/>
        <v>161.24</v>
      </c>
      <c r="AG429" t="str">
        <f>_xlfn.XLOOKUP(H429, 'Customer Data'!A429,'Customer Data'!B429)</f>
        <v>Customer_429</v>
      </c>
      <c r="AH429" t="str">
        <f>_xlfn.XLOOKUP(H429,'Customer Data'!A429,'Customer Data'!C429)</f>
        <v>Female</v>
      </c>
      <c r="AI429">
        <f>_xlfn.XLOOKUP(H429,'Customer Data'!A429,'Customer Data'!D429)</f>
        <v>23</v>
      </c>
      <c r="AJ429" t="str">
        <f>_xlfn.XLOOKUP(H429,'Customer Data'!A429,'Customer Data'!E429)</f>
        <v>Enugu</v>
      </c>
      <c r="AK429" t="str">
        <f>VLOOKUP(K429,'Product Category'!A:B,2,FALSE)</f>
        <v>Furniture</v>
      </c>
      <c r="AL429">
        <f>VLOOKUP(Z429,Coupons!A:B,2,FALSE)</f>
        <v>0.15</v>
      </c>
      <c r="AM429" s="7">
        <f t="shared" si="148"/>
        <v>24.186</v>
      </c>
      <c r="AN429" s="7">
        <f t="shared" si="149"/>
        <v>112.86799999999999</v>
      </c>
      <c r="AO429" s="7">
        <f t="shared" si="150"/>
        <v>112.86799999999999</v>
      </c>
      <c r="AP429" s="7">
        <f t="shared" si="151"/>
        <v>137.054</v>
      </c>
      <c r="AQ429" s="7">
        <f t="shared" si="152"/>
        <v>24.186000000000007</v>
      </c>
      <c r="AR429" s="12">
        <f t="shared" si="153"/>
        <v>1.2142857142857144</v>
      </c>
    </row>
    <row r="430" spans="1:44" x14ac:dyDescent="0.35">
      <c r="A430" t="s">
        <v>442</v>
      </c>
      <c r="B430">
        <f t="shared" si="132"/>
        <v>200428</v>
      </c>
      <c r="C430" s="2">
        <v>45622</v>
      </c>
      <c r="D430" s="4">
        <v>45622</v>
      </c>
      <c r="E430">
        <f t="shared" si="133"/>
        <v>2024</v>
      </c>
      <c r="F430" s="4" t="str">
        <f t="shared" si="134"/>
        <v>November</v>
      </c>
      <c r="G430" s="4" t="str">
        <f t="shared" si="135"/>
        <v>Tuesday</v>
      </c>
      <c r="H430" t="s">
        <v>1642</v>
      </c>
      <c r="I430">
        <f t="shared" si="136"/>
        <v>77085</v>
      </c>
      <c r="J430" t="s">
        <v>2406</v>
      </c>
      <c r="K430" t="str">
        <f t="shared" si="138"/>
        <v>Chair</v>
      </c>
      <c r="L430">
        <v>4</v>
      </c>
      <c r="M430">
        <v>262.58</v>
      </c>
      <c r="N430" s="7">
        <f t="shared" si="137"/>
        <v>262.58</v>
      </c>
      <c r="O430" t="s">
        <v>2440</v>
      </c>
      <c r="P430" t="str">
        <f t="shared" si="139"/>
        <v>895</v>
      </c>
      <c r="Q430" t="str">
        <f t="shared" si="140"/>
        <v>Main St</v>
      </c>
      <c r="R430" t="s">
        <v>3066</v>
      </c>
      <c r="S430" t="str">
        <f t="shared" si="141"/>
        <v>Online</v>
      </c>
      <c r="T430" t="s">
        <v>3071</v>
      </c>
      <c r="U430" t="str">
        <f t="shared" si="142"/>
        <v>Cancelled</v>
      </c>
      <c r="V430" t="s">
        <v>3503</v>
      </c>
      <c r="W430" t="str">
        <f t="shared" si="143"/>
        <v>57227640</v>
      </c>
      <c r="X430">
        <v>8</v>
      </c>
      <c r="Y430" t="s">
        <v>4277</v>
      </c>
      <c r="Z430" t="str">
        <f t="shared" si="144"/>
        <v>WINTER15</v>
      </c>
      <c r="AA430" t="str">
        <f t="shared" si="145"/>
        <v>YES</v>
      </c>
      <c r="AB430" t="s">
        <v>4280</v>
      </c>
      <c r="AC430" t="str">
        <f t="shared" si="146"/>
        <v>Email</v>
      </c>
      <c r="AD430">
        <v>1050.32</v>
      </c>
      <c r="AE430" s="7">
        <v>1050.32</v>
      </c>
      <c r="AF430" s="7">
        <f t="shared" si="147"/>
        <v>1050.32</v>
      </c>
      <c r="AG430" t="str">
        <f>_xlfn.XLOOKUP(H430, 'Customer Data'!A430,'Customer Data'!B430)</f>
        <v>Customer_430</v>
      </c>
      <c r="AH430" t="str">
        <f>_xlfn.XLOOKUP(H430,'Customer Data'!A430,'Customer Data'!C430)</f>
        <v>Male</v>
      </c>
      <c r="AI430">
        <f>_xlfn.XLOOKUP(H430,'Customer Data'!A430,'Customer Data'!D430)</f>
        <v>29</v>
      </c>
      <c r="AJ430" t="str">
        <f>_xlfn.XLOOKUP(H430,'Customer Data'!A430,'Customer Data'!E430)</f>
        <v>Abuja</v>
      </c>
      <c r="AK430" t="str">
        <f>VLOOKUP(K430,'Product Category'!A:B,2,FALSE)</f>
        <v>Furniture</v>
      </c>
      <c r="AL430">
        <f>VLOOKUP(Z430,Coupons!A:B,2,FALSE)</f>
        <v>0.15</v>
      </c>
      <c r="AM430" s="7">
        <f t="shared" si="148"/>
        <v>157.54799999999997</v>
      </c>
      <c r="AN430" s="7">
        <f t="shared" si="149"/>
        <v>183.80599999999998</v>
      </c>
      <c r="AO430" s="7">
        <f t="shared" si="150"/>
        <v>735.22399999999993</v>
      </c>
      <c r="AP430" s="7">
        <f t="shared" si="151"/>
        <v>892.77199999999993</v>
      </c>
      <c r="AQ430" s="7">
        <f t="shared" si="152"/>
        <v>157.548</v>
      </c>
      <c r="AR430" s="12">
        <f t="shared" si="153"/>
        <v>1.2142857142857144</v>
      </c>
    </row>
    <row r="431" spans="1:44" x14ac:dyDescent="0.35">
      <c r="A431" t="s">
        <v>443</v>
      </c>
      <c r="B431">
        <f t="shared" si="132"/>
        <v>200429</v>
      </c>
      <c r="C431" s="2">
        <v>45645</v>
      </c>
      <c r="D431" s="4">
        <v>45645</v>
      </c>
      <c r="E431">
        <f t="shared" si="133"/>
        <v>2024</v>
      </c>
      <c r="F431" s="4" t="str">
        <f t="shared" si="134"/>
        <v>December</v>
      </c>
      <c r="G431" s="4" t="str">
        <f t="shared" si="135"/>
        <v>Thursday</v>
      </c>
      <c r="H431" t="s">
        <v>1643</v>
      </c>
      <c r="I431">
        <f t="shared" si="136"/>
        <v>38126</v>
      </c>
      <c r="J431" t="s">
        <v>2407</v>
      </c>
      <c r="K431" t="str">
        <f t="shared" si="138"/>
        <v>Printer</v>
      </c>
      <c r="L431">
        <v>4</v>
      </c>
      <c r="M431">
        <v>515.19000000000005</v>
      </c>
      <c r="N431" s="7">
        <f t="shared" si="137"/>
        <v>515.19000000000005</v>
      </c>
      <c r="O431" t="s">
        <v>2511</v>
      </c>
      <c r="P431" t="str">
        <f t="shared" si="139"/>
        <v>522</v>
      </c>
      <c r="Q431" t="str">
        <f t="shared" si="140"/>
        <v>Main St</v>
      </c>
      <c r="R431" t="s">
        <v>3067</v>
      </c>
      <c r="S431" t="str">
        <f t="shared" si="141"/>
        <v>Credit Card</v>
      </c>
      <c r="T431" t="s">
        <v>3074</v>
      </c>
      <c r="U431" t="str">
        <f t="shared" si="142"/>
        <v>Pending</v>
      </c>
      <c r="V431" t="s">
        <v>3504</v>
      </c>
      <c r="W431" t="str">
        <f t="shared" si="143"/>
        <v>90838498</v>
      </c>
      <c r="X431">
        <v>9</v>
      </c>
      <c r="Y431" t="s">
        <v>4275</v>
      </c>
      <c r="Z431" t="str">
        <f t="shared" si="144"/>
        <v>SAVE10</v>
      </c>
      <c r="AA431" t="str">
        <f t="shared" si="145"/>
        <v>YES</v>
      </c>
      <c r="AB431" t="s">
        <v>4281</v>
      </c>
      <c r="AC431" t="str">
        <f t="shared" si="146"/>
        <v>Facebook</v>
      </c>
      <c r="AD431">
        <v>2060.7600000000002</v>
      </c>
      <c r="AE431" s="7">
        <v>2060.7600000000002</v>
      </c>
      <c r="AF431" s="7">
        <f t="shared" si="147"/>
        <v>2060.7600000000002</v>
      </c>
      <c r="AG431" t="str">
        <f>_xlfn.XLOOKUP(H431, 'Customer Data'!A431,'Customer Data'!B431)</f>
        <v>Customer_431</v>
      </c>
      <c r="AH431" t="str">
        <f>_xlfn.XLOOKUP(H431,'Customer Data'!A431,'Customer Data'!C431)</f>
        <v>Female</v>
      </c>
      <c r="AI431">
        <f>_xlfn.XLOOKUP(H431,'Customer Data'!A431,'Customer Data'!D431)</f>
        <v>29</v>
      </c>
      <c r="AJ431" t="str">
        <f>_xlfn.XLOOKUP(H431,'Customer Data'!A431,'Customer Data'!E431)</f>
        <v>Lagos</v>
      </c>
      <c r="AK431" t="str">
        <f>VLOOKUP(K431,'Product Category'!A:B,2,FALSE)</f>
        <v>Electronics</v>
      </c>
      <c r="AL431">
        <f>VLOOKUP(Z431,Coupons!A:B,2,FALSE)</f>
        <v>0.1</v>
      </c>
      <c r="AM431" s="7">
        <f t="shared" si="148"/>
        <v>206.07600000000002</v>
      </c>
      <c r="AN431" s="7">
        <f t="shared" si="149"/>
        <v>360.63300000000004</v>
      </c>
      <c r="AO431" s="7">
        <f t="shared" si="150"/>
        <v>1442.5320000000002</v>
      </c>
      <c r="AP431" s="7">
        <f t="shared" si="151"/>
        <v>1854.6840000000002</v>
      </c>
      <c r="AQ431" s="7">
        <f t="shared" si="152"/>
        <v>412.15200000000004</v>
      </c>
      <c r="AR431" s="12">
        <f t="shared" si="153"/>
        <v>1.2857142857142858</v>
      </c>
    </row>
    <row r="432" spans="1:44" x14ac:dyDescent="0.35">
      <c r="A432" t="s">
        <v>444</v>
      </c>
      <c r="B432">
        <f t="shared" si="132"/>
        <v>200430</v>
      </c>
      <c r="C432" s="2">
        <v>45084</v>
      </c>
      <c r="D432" s="4">
        <v>45084</v>
      </c>
      <c r="E432">
        <f t="shared" si="133"/>
        <v>2023</v>
      </c>
      <c r="F432" s="4" t="str">
        <f t="shared" si="134"/>
        <v>June</v>
      </c>
      <c r="G432" s="4" t="str">
        <f t="shared" si="135"/>
        <v>Wednesday</v>
      </c>
      <c r="H432" t="s">
        <v>1644</v>
      </c>
      <c r="I432">
        <f t="shared" si="136"/>
        <v>87448</v>
      </c>
      <c r="J432" t="s">
        <v>2404</v>
      </c>
      <c r="K432" t="str">
        <f t="shared" si="138"/>
        <v>Phone</v>
      </c>
      <c r="L432">
        <v>1</v>
      </c>
      <c r="M432">
        <v>450.07</v>
      </c>
      <c r="N432" s="7">
        <f t="shared" si="137"/>
        <v>450.07</v>
      </c>
      <c r="O432" t="s">
        <v>2749</v>
      </c>
      <c r="P432" t="str">
        <f t="shared" si="139"/>
        <v>433</v>
      </c>
      <c r="Q432" t="str">
        <f t="shared" si="140"/>
        <v>Main St</v>
      </c>
      <c r="R432" t="s">
        <v>3068</v>
      </c>
      <c r="S432" t="str">
        <f t="shared" si="141"/>
        <v>Gift Card</v>
      </c>
      <c r="T432" t="s">
        <v>3070</v>
      </c>
      <c r="U432" t="str">
        <f t="shared" si="142"/>
        <v>Shipped</v>
      </c>
      <c r="V432" t="s">
        <v>3505</v>
      </c>
      <c r="W432" t="str">
        <f t="shared" si="143"/>
        <v>44134016</v>
      </c>
      <c r="X432">
        <v>6</v>
      </c>
      <c r="Y432" t="s">
        <v>4276</v>
      </c>
      <c r="Z432" t="str">
        <f t="shared" si="144"/>
        <v>FREESHIP</v>
      </c>
      <c r="AA432" t="str">
        <f t="shared" si="145"/>
        <v>YES</v>
      </c>
      <c r="AB432" t="s">
        <v>4282</v>
      </c>
      <c r="AC432" t="str">
        <f t="shared" si="146"/>
        <v>Google</v>
      </c>
      <c r="AD432">
        <v>450.07</v>
      </c>
      <c r="AE432" s="7">
        <v>450.07</v>
      </c>
      <c r="AF432" s="7">
        <f t="shared" si="147"/>
        <v>450.07</v>
      </c>
      <c r="AG432" t="str">
        <f>_xlfn.XLOOKUP(H432, 'Customer Data'!A432,'Customer Data'!B432)</f>
        <v>Customer_432</v>
      </c>
      <c r="AH432" t="str">
        <f>_xlfn.XLOOKUP(H432,'Customer Data'!A432,'Customer Data'!C432)</f>
        <v>Male</v>
      </c>
      <c r="AI432">
        <f>_xlfn.XLOOKUP(H432,'Customer Data'!A432,'Customer Data'!D432)</f>
        <v>46</v>
      </c>
      <c r="AJ432" t="str">
        <f>_xlfn.XLOOKUP(H432,'Customer Data'!A432,'Customer Data'!E432)</f>
        <v>Port-Harcourt</v>
      </c>
      <c r="AK432" t="str">
        <f>VLOOKUP(K432,'Product Category'!A:B,2,FALSE)</f>
        <v>Electronics</v>
      </c>
      <c r="AL432">
        <f>VLOOKUP(Z432,Coupons!A:B,2,FALSE)</f>
        <v>0</v>
      </c>
      <c r="AM432" s="7">
        <f t="shared" si="148"/>
        <v>0</v>
      </c>
      <c r="AN432" s="7">
        <f t="shared" si="149"/>
        <v>315.04899999999998</v>
      </c>
      <c r="AO432" s="7">
        <f t="shared" si="150"/>
        <v>315.04899999999998</v>
      </c>
      <c r="AP432" s="7">
        <f t="shared" si="151"/>
        <v>450.07</v>
      </c>
      <c r="AQ432" s="7">
        <f t="shared" si="152"/>
        <v>135.02100000000002</v>
      </c>
      <c r="AR432" s="12">
        <f t="shared" si="153"/>
        <v>1.4285714285714286</v>
      </c>
    </row>
    <row r="433" spans="1:44" x14ac:dyDescent="0.35">
      <c r="A433" t="s">
        <v>445</v>
      </c>
      <c r="B433">
        <f t="shared" si="132"/>
        <v>200431</v>
      </c>
      <c r="C433" s="2">
        <v>45571</v>
      </c>
      <c r="D433" s="4">
        <v>45571</v>
      </c>
      <c r="E433">
        <f t="shared" si="133"/>
        <v>2024</v>
      </c>
      <c r="F433" s="4" t="str">
        <f t="shared" si="134"/>
        <v>October</v>
      </c>
      <c r="G433" s="4" t="str">
        <f t="shared" si="135"/>
        <v>Sunday</v>
      </c>
      <c r="H433" t="s">
        <v>1645</v>
      </c>
      <c r="I433">
        <f t="shared" si="136"/>
        <v>62312</v>
      </c>
      <c r="J433" t="s">
        <v>2407</v>
      </c>
      <c r="K433" t="str">
        <f t="shared" si="138"/>
        <v>Printer</v>
      </c>
      <c r="L433">
        <v>1</v>
      </c>
      <c r="M433">
        <v>52.54</v>
      </c>
      <c r="N433" s="7">
        <f t="shared" si="137"/>
        <v>52.54</v>
      </c>
      <c r="O433" t="s">
        <v>2553</v>
      </c>
      <c r="P433" t="str">
        <f t="shared" si="139"/>
        <v>651</v>
      </c>
      <c r="Q433" t="str">
        <f t="shared" si="140"/>
        <v>Main St</v>
      </c>
      <c r="R433" t="s">
        <v>3065</v>
      </c>
      <c r="S433" t="str">
        <f t="shared" si="141"/>
        <v>Debit Card</v>
      </c>
      <c r="T433" t="s">
        <v>3071</v>
      </c>
      <c r="U433" t="str">
        <f t="shared" si="142"/>
        <v>Cancelled</v>
      </c>
      <c r="V433" t="s">
        <v>3506</v>
      </c>
      <c r="W433" t="str">
        <f t="shared" si="143"/>
        <v>59623037</v>
      </c>
      <c r="X433">
        <v>6</v>
      </c>
      <c r="Y433" t="s">
        <v>4277</v>
      </c>
      <c r="Z433" t="str">
        <f t="shared" si="144"/>
        <v>WINTER15</v>
      </c>
      <c r="AA433" t="str">
        <f t="shared" si="145"/>
        <v>YES</v>
      </c>
      <c r="AB433" t="s">
        <v>4281</v>
      </c>
      <c r="AC433" t="str">
        <f t="shared" si="146"/>
        <v>Facebook</v>
      </c>
      <c r="AD433">
        <v>52.54</v>
      </c>
      <c r="AE433" s="7">
        <v>52.54</v>
      </c>
      <c r="AF433" s="7">
        <f t="shared" si="147"/>
        <v>52.54</v>
      </c>
      <c r="AG433" t="str">
        <f>_xlfn.XLOOKUP(H433, 'Customer Data'!A433,'Customer Data'!B433)</f>
        <v>Customer_433</v>
      </c>
      <c r="AH433" t="str">
        <f>_xlfn.XLOOKUP(H433,'Customer Data'!A433,'Customer Data'!C433)</f>
        <v>Female</v>
      </c>
      <c r="AI433">
        <f>_xlfn.XLOOKUP(H433,'Customer Data'!A433,'Customer Data'!D433)</f>
        <v>31</v>
      </c>
      <c r="AJ433" t="str">
        <f>_xlfn.XLOOKUP(H433,'Customer Data'!A433,'Customer Data'!E433)</f>
        <v>Abuja</v>
      </c>
      <c r="AK433" t="str">
        <f>VLOOKUP(K433,'Product Category'!A:B,2,FALSE)</f>
        <v>Electronics</v>
      </c>
      <c r="AL433">
        <f>VLOOKUP(Z433,Coupons!A:B,2,FALSE)</f>
        <v>0.15</v>
      </c>
      <c r="AM433" s="7">
        <f t="shared" si="148"/>
        <v>7.8809999999999993</v>
      </c>
      <c r="AN433" s="7">
        <f t="shared" si="149"/>
        <v>36.777999999999999</v>
      </c>
      <c r="AO433" s="7">
        <f t="shared" si="150"/>
        <v>36.777999999999999</v>
      </c>
      <c r="AP433" s="7">
        <f t="shared" si="151"/>
        <v>44.658999999999999</v>
      </c>
      <c r="AQ433" s="7">
        <f t="shared" si="152"/>
        <v>7.8810000000000002</v>
      </c>
      <c r="AR433" s="12">
        <f t="shared" si="153"/>
        <v>1.2142857142857142</v>
      </c>
    </row>
    <row r="434" spans="1:44" x14ac:dyDescent="0.35">
      <c r="A434" t="s">
        <v>446</v>
      </c>
      <c r="B434">
        <f t="shared" si="132"/>
        <v>200432</v>
      </c>
      <c r="C434" s="2">
        <v>45173</v>
      </c>
      <c r="D434" s="4">
        <v>45173</v>
      </c>
      <c r="E434">
        <f t="shared" si="133"/>
        <v>2023</v>
      </c>
      <c r="F434" s="4" t="str">
        <f t="shared" si="134"/>
        <v>September</v>
      </c>
      <c r="G434" s="4" t="str">
        <f t="shared" si="135"/>
        <v>Monday</v>
      </c>
      <c r="H434" t="s">
        <v>1646</v>
      </c>
      <c r="I434">
        <f t="shared" si="136"/>
        <v>58443</v>
      </c>
      <c r="J434" t="s">
        <v>2405</v>
      </c>
      <c r="K434" t="str">
        <f t="shared" si="138"/>
        <v>Tablet</v>
      </c>
      <c r="L434">
        <v>2</v>
      </c>
      <c r="M434">
        <v>424.32</v>
      </c>
      <c r="N434" s="7">
        <f t="shared" si="137"/>
        <v>424.32</v>
      </c>
      <c r="O434" t="s">
        <v>2750</v>
      </c>
      <c r="P434" t="str">
        <f t="shared" si="139"/>
        <v>662</v>
      </c>
      <c r="Q434" t="str">
        <f t="shared" si="140"/>
        <v>Main St</v>
      </c>
      <c r="R434" t="s">
        <v>3067</v>
      </c>
      <c r="S434" t="str">
        <f t="shared" si="141"/>
        <v>Credit Card</v>
      </c>
      <c r="T434" t="s">
        <v>3072</v>
      </c>
      <c r="U434" t="str">
        <f t="shared" si="142"/>
        <v>Returned</v>
      </c>
      <c r="V434" t="s">
        <v>3507</v>
      </c>
      <c r="W434" t="str">
        <f t="shared" si="143"/>
        <v>77163738</v>
      </c>
      <c r="X434">
        <v>6</v>
      </c>
      <c r="Z434" t="str">
        <f t="shared" si="144"/>
        <v>NO COUPON</v>
      </c>
      <c r="AA434" t="str">
        <f t="shared" si="145"/>
        <v>NO</v>
      </c>
      <c r="AB434" t="s">
        <v>4279</v>
      </c>
      <c r="AC434" t="str">
        <f t="shared" si="146"/>
        <v>Referral</v>
      </c>
      <c r="AD434">
        <v>848.64</v>
      </c>
      <c r="AE434" s="7">
        <v>848.64</v>
      </c>
      <c r="AF434" s="7">
        <f t="shared" si="147"/>
        <v>848.64</v>
      </c>
      <c r="AG434" t="str">
        <f>_xlfn.XLOOKUP(H434, 'Customer Data'!A434,'Customer Data'!B434)</f>
        <v>Customer_434</v>
      </c>
      <c r="AH434" t="str">
        <f>_xlfn.XLOOKUP(H434,'Customer Data'!A434,'Customer Data'!C434)</f>
        <v>Female</v>
      </c>
      <c r="AI434">
        <f>_xlfn.XLOOKUP(H434,'Customer Data'!A434,'Customer Data'!D434)</f>
        <v>38</v>
      </c>
      <c r="AJ434" t="str">
        <f>_xlfn.XLOOKUP(H434,'Customer Data'!A434,'Customer Data'!E434)</f>
        <v>Enugu</v>
      </c>
      <c r="AK434" t="str">
        <f>VLOOKUP(K434,'Product Category'!A:B,2,FALSE)</f>
        <v>Electronics</v>
      </c>
      <c r="AL434">
        <f>VLOOKUP(Z434,Coupons!A:B,2,FALSE)</f>
        <v>0</v>
      </c>
      <c r="AM434" s="7">
        <f t="shared" si="148"/>
        <v>0</v>
      </c>
      <c r="AN434" s="7">
        <f t="shared" si="149"/>
        <v>297.024</v>
      </c>
      <c r="AO434" s="7">
        <f t="shared" si="150"/>
        <v>594.048</v>
      </c>
      <c r="AP434" s="7">
        <f t="shared" si="151"/>
        <v>848.64</v>
      </c>
      <c r="AQ434" s="7">
        <f t="shared" si="152"/>
        <v>254.59199999999998</v>
      </c>
      <c r="AR434" s="12">
        <f t="shared" si="153"/>
        <v>1.4285714285714286</v>
      </c>
    </row>
    <row r="435" spans="1:44" x14ac:dyDescent="0.35">
      <c r="A435" t="s">
        <v>447</v>
      </c>
      <c r="B435">
        <f t="shared" si="132"/>
        <v>200433</v>
      </c>
      <c r="C435" s="2">
        <v>45164</v>
      </c>
      <c r="D435" s="4">
        <v>45164</v>
      </c>
      <c r="E435">
        <f t="shared" si="133"/>
        <v>2023</v>
      </c>
      <c r="F435" s="4" t="str">
        <f t="shared" si="134"/>
        <v>August</v>
      </c>
      <c r="G435" s="4" t="str">
        <f t="shared" si="135"/>
        <v>Saturday</v>
      </c>
      <c r="H435" t="s">
        <v>1647</v>
      </c>
      <c r="I435">
        <f t="shared" si="136"/>
        <v>36613</v>
      </c>
      <c r="J435" t="s">
        <v>2403</v>
      </c>
      <c r="K435" t="str">
        <f t="shared" si="138"/>
        <v>Monitor</v>
      </c>
      <c r="L435">
        <v>3</v>
      </c>
      <c r="M435">
        <v>631.64</v>
      </c>
      <c r="N435" s="7">
        <f t="shared" si="137"/>
        <v>631.64</v>
      </c>
      <c r="O435" t="s">
        <v>2624</v>
      </c>
      <c r="P435" t="str">
        <f t="shared" si="139"/>
        <v>785</v>
      </c>
      <c r="Q435" t="str">
        <f t="shared" si="140"/>
        <v>Main St</v>
      </c>
      <c r="R435" t="s">
        <v>3067</v>
      </c>
      <c r="S435" t="str">
        <f t="shared" si="141"/>
        <v>Credit Card</v>
      </c>
      <c r="T435" t="s">
        <v>3072</v>
      </c>
      <c r="U435" t="str">
        <f t="shared" si="142"/>
        <v>Returned</v>
      </c>
      <c r="V435" t="s">
        <v>3508</v>
      </c>
      <c r="W435" t="str">
        <f t="shared" si="143"/>
        <v>13282106</v>
      </c>
      <c r="X435">
        <v>3</v>
      </c>
      <c r="Y435" t="s">
        <v>4276</v>
      </c>
      <c r="Z435" t="str">
        <f t="shared" si="144"/>
        <v>FREESHIP</v>
      </c>
      <c r="AA435" t="str">
        <f t="shared" si="145"/>
        <v>YES</v>
      </c>
      <c r="AB435" t="s">
        <v>4281</v>
      </c>
      <c r="AC435" t="str">
        <f t="shared" si="146"/>
        <v>Facebook</v>
      </c>
      <c r="AD435">
        <v>1894.92</v>
      </c>
      <c r="AE435" s="7">
        <v>1894.92</v>
      </c>
      <c r="AF435" s="7">
        <f t="shared" si="147"/>
        <v>1894.92</v>
      </c>
      <c r="AG435" t="str">
        <f>_xlfn.XLOOKUP(H435, 'Customer Data'!A435,'Customer Data'!B435)</f>
        <v>Customer_435</v>
      </c>
      <c r="AH435" t="str">
        <f>_xlfn.XLOOKUP(H435,'Customer Data'!A435,'Customer Data'!C435)</f>
        <v>Female</v>
      </c>
      <c r="AI435">
        <f>_xlfn.XLOOKUP(H435,'Customer Data'!A435,'Customer Data'!D435)</f>
        <v>53</v>
      </c>
      <c r="AJ435" t="str">
        <f>_xlfn.XLOOKUP(H435,'Customer Data'!A435,'Customer Data'!E435)</f>
        <v>Abuja</v>
      </c>
      <c r="AK435" t="str">
        <f>VLOOKUP(K435,'Product Category'!A:B,2,FALSE)</f>
        <v>Electronics</v>
      </c>
      <c r="AL435">
        <f>VLOOKUP(Z435,Coupons!A:B,2,FALSE)</f>
        <v>0</v>
      </c>
      <c r="AM435" s="7">
        <f t="shared" si="148"/>
        <v>0</v>
      </c>
      <c r="AN435" s="7">
        <f t="shared" si="149"/>
        <v>442.14799999999997</v>
      </c>
      <c r="AO435" s="7">
        <f t="shared" si="150"/>
        <v>1326.444</v>
      </c>
      <c r="AP435" s="7">
        <f t="shared" si="151"/>
        <v>1894.92</v>
      </c>
      <c r="AQ435" s="7">
        <f t="shared" si="152"/>
        <v>568.47600000000011</v>
      </c>
      <c r="AR435" s="12">
        <f t="shared" si="153"/>
        <v>1.4285714285714286</v>
      </c>
    </row>
    <row r="436" spans="1:44" x14ac:dyDescent="0.35">
      <c r="A436" t="s">
        <v>448</v>
      </c>
      <c r="B436">
        <f t="shared" si="132"/>
        <v>200434</v>
      </c>
      <c r="C436" s="2">
        <v>45221</v>
      </c>
      <c r="D436" s="4">
        <v>45221</v>
      </c>
      <c r="E436">
        <f t="shared" si="133"/>
        <v>2023</v>
      </c>
      <c r="F436" s="4" t="str">
        <f t="shared" si="134"/>
        <v>October</v>
      </c>
      <c r="G436" s="4" t="str">
        <f t="shared" si="135"/>
        <v>Sunday</v>
      </c>
      <c r="H436" t="s">
        <v>1648</v>
      </c>
      <c r="I436">
        <f t="shared" si="136"/>
        <v>73893</v>
      </c>
      <c r="J436" t="s">
        <v>2407</v>
      </c>
      <c r="K436" t="str">
        <f t="shared" si="138"/>
        <v>Printer</v>
      </c>
      <c r="L436">
        <v>5</v>
      </c>
      <c r="M436">
        <v>327.68</v>
      </c>
      <c r="N436" s="7">
        <f t="shared" si="137"/>
        <v>327.68</v>
      </c>
      <c r="O436" t="s">
        <v>2475</v>
      </c>
      <c r="P436" t="str">
        <f t="shared" si="139"/>
        <v>384</v>
      </c>
      <c r="Q436" t="str">
        <f t="shared" si="140"/>
        <v>Main St</v>
      </c>
      <c r="R436" t="s">
        <v>3067</v>
      </c>
      <c r="S436" t="str">
        <f t="shared" si="141"/>
        <v>Credit Card</v>
      </c>
      <c r="T436" t="s">
        <v>3072</v>
      </c>
      <c r="U436" t="str">
        <f t="shared" si="142"/>
        <v>Returned</v>
      </c>
      <c r="V436" t="s">
        <v>3509</v>
      </c>
      <c r="W436" t="str">
        <f t="shared" si="143"/>
        <v>85939879</v>
      </c>
      <c r="X436">
        <v>6</v>
      </c>
      <c r="Z436" t="str">
        <f t="shared" si="144"/>
        <v>NO COUPON</v>
      </c>
      <c r="AA436" t="str">
        <f t="shared" si="145"/>
        <v>NO</v>
      </c>
      <c r="AB436" t="s">
        <v>4281</v>
      </c>
      <c r="AC436" t="str">
        <f t="shared" si="146"/>
        <v>Facebook</v>
      </c>
      <c r="AD436">
        <v>1638.4</v>
      </c>
      <c r="AE436" s="7">
        <v>1638.4</v>
      </c>
      <c r="AF436" s="7">
        <f t="shared" si="147"/>
        <v>1638.4</v>
      </c>
      <c r="AG436" t="str">
        <f>_xlfn.XLOOKUP(H436, 'Customer Data'!A436,'Customer Data'!B436)</f>
        <v>Customer_436</v>
      </c>
      <c r="AH436" t="str">
        <f>_xlfn.XLOOKUP(H436,'Customer Data'!A436,'Customer Data'!C436)</f>
        <v>Female</v>
      </c>
      <c r="AI436">
        <f>_xlfn.XLOOKUP(H436,'Customer Data'!A436,'Customer Data'!D436)</f>
        <v>21</v>
      </c>
      <c r="AJ436" t="str">
        <f>_xlfn.XLOOKUP(H436,'Customer Data'!A436,'Customer Data'!E436)</f>
        <v>Owerri</v>
      </c>
      <c r="AK436" t="str">
        <f>VLOOKUP(K436,'Product Category'!A:B,2,FALSE)</f>
        <v>Electronics</v>
      </c>
      <c r="AL436">
        <f>VLOOKUP(Z436,Coupons!A:B,2,FALSE)</f>
        <v>0</v>
      </c>
      <c r="AM436" s="7">
        <f t="shared" si="148"/>
        <v>0</v>
      </c>
      <c r="AN436" s="7">
        <f t="shared" si="149"/>
        <v>229.37599999999998</v>
      </c>
      <c r="AO436" s="7">
        <f t="shared" si="150"/>
        <v>1146.8799999999999</v>
      </c>
      <c r="AP436" s="7">
        <f t="shared" si="151"/>
        <v>1638.4</v>
      </c>
      <c r="AQ436" s="7">
        <f t="shared" si="152"/>
        <v>491.52000000000021</v>
      </c>
      <c r="AR436" s="12">
        <f t="shared" si="153"/>
        <v>1.4285714285714288</v>
      </c>
    </row>
    <row r="437" spans="1:44" x14ac:dyDescent="0.35">
      <c r="A437" t="s">
        <v>449</v>
      </c>
      <c r="B437">
        <f t="shared" si="132"/>
        <v>200435</v>
      </c>
      <c r="C437" s="2">
        <v>45073</v>
      </c>
      <c r="D437" s="4">
        <v>45073</v>
      </c>
      <c r="E437">
        <f t="shared" si="133"/>
        <v>2023</v>
      </c>
      <c r="F437" s="4" t="str">
        <f t="shared" si="134"/>
        <v>May</v>
      </c>
      <c r="G437" s="4" t="str">
        <f t="shared" si="135"/>
        <v>Saturday</v>
      </c>
      <c r="H437" t="s">
        <v>1649</v>
      </c>
      <c r="I437">
        <f t="shared" si="136"/>
        <v>48601</v>
      </c>
      <c r="J437" t="s">
        <v>2407</v>
      </c>
      <c r="K437" t="str">
        <f t="shared" si="138"/>
        <v>Printer</v>
      </c>
      <c r="L437">
        <v>1</v>
      </c>
      <c r="M437">
        <v>414.47</v>
      </c>
      <c r="N437" s="7">
        <f t="shared" si="137"/>
        <v>414.47</v>
      </c>
      <c r="O437" t="s">
        <v>2677</v>
      </c>
      <c r="P437" t="str">
        <f t="shared" si="139"/>
        <v>101</v>
      </c>
      <c r="Q437" t="str">
        <f t="shared" si="140"/>
        <v>Main St</v>
      </c>
      <c r="R437" t="s">
        <v>3065</v>
      </c>
      <c r="S437" t="str">
        <f t="shared" si="141"/>
        <v>Debit Card</v>
      </c>
      <c r="T437" t="s">
        <v>3072</v>
      </c>
      <c r="U437" t="str">
        <f t="shared" si="142"/>
        <v>Returned</v>
      </c>
      <c r="V437" t="s">
        <v>3510</v>
      </c>
      <c r="W437" t="str">
        <f t="shared" si="143"/>
        <v>97868309</v>
      </c>
      <c r="X437">
        <v>3</v>
      </c>
      <c r="Y437" t="s">
        <v>4276</v>
      </c>
      <c r="Z437" t="str">
        <f t="shared" si="144"/>
        <v>FREESHIP</v>
      </c>
      <c r="AA437" t="str">
        <f t="shared" si="145"/>
        <v>YES</v>
      </c>
      <c r="AB437" t="s">
        <v>4278</v>
      </c>
      <c r="AC437" t="str">
        <f t="shared" si="146"/>
        <v>Instagram</v>
      </c>
      <c r="AD437">
        <v>414.47</v>
      </c>
      <c r="AE437" s="7">
        <v>414.47</v>
      </c>
      <c r="AF437" s="7">
        <f t="shared" si="147"/>
        <v>414.47</v>
      </c>
      <c r="AG437" t="str">
        <f>_xlfn.XLOOKUP(H437, 'Customer Data'!A437,'Customer Data'!B437)</f>
        <v>Customer_437</v>
      </c>
      <c r="AH437" t="str">
        <f>_xlfn.XLOOKUP(H437,'Customer Data'!A437,'Customer Data'!C437)</f>
        <v>Female</v>
      </c>
      <c r="AI437">
        <f>_xlfn.XLOOKUP(H437,'Customer Data'!A437,'Customer Data'!D437)</f>
        <v>18</v>
      </c>
      <c r="AJ437" t="str">
        <f>_xlfn.XLOOKUP(H437,'Customer Data'!A437,'Customer Data'!E437)</f>
        <v>Port-Harcourt</v>
      </c>
      <c r="AK437" t="str">
        <f>VLOOKUP(K437,'Product Category'!A:B,2,FALSE)</f>
        <v>Electronics</v>
      </c>
      <c r="AL437">
        <f>VLOOKUP(Z437,Coupons!A:B,2,FALSE)</f>
        <v>0</v>
      </c>
      <c r="AM437" s="7">
        <f t="shared" si="148"/>
        <v>0</v>
      </c>
      <c r="AN437" s="7">
        <f t="shared" si="149"/>
        <v>290.12900000000002</v>
      </c>
      <c r="AO437" s="7">
        <f t="shared" si="150"/>
        <v>290.12900000000002</v>
      </c>
      <c r="AP437" s="7">
        <f t="shared" si="151"/>
        <v>414.47</v>
      </c>
      <c r="AQ437" s="7">
        <f t="shared" si="152"/>
        <v>124.34100000000001</v>
      </c>
      <c r="AR437" s="12">
        <f t="shared" si="153"/>
        <v>1.4285714285714286</v>
      </c>
    </row>
    <row r="438" spans="1:44" x14ac:dyDescent="0.35">
      <c r="A438" t="s">
        <v>450</v>
      </c>
      <c r="B438">
        <f t="shared" si="132"/>
        <v>200436</v>
      </c>
      <c r="C438" s="2">
        <v>44968</v>
      </c>
      <c r="D438" s="4">
        <v>44968</v>
      </c>
      <c r="E438">
        <f t="shared" si="133"/>
        <v>2023</v>
      </c>
      <c r="F438" s="4" t="str">
        <f t="shared" si="134"/>
        <v>February</v>
      </c>
      <c r="G438" s="4" t="str">
        <f t="shared" si="135"/>
        <v>Saturday</v>
      </c>
      <c r="H438" t="s">
        <v>1650</v>
      </c>
      <c r="I438">
        <f t="shared" si="136"/>
        <v>14568</v>
      </c>
      <c r="J438" t="s">
        <v>2408</v>
      </c>
      <c r="K438" t="str">
        <f t="shared" si="138"/>
        <v>Laptop</v>
      </c>
      <c r="L438">
        <v>4</v>
      </c>
      <c r="M438">
        <v>221.33</v>
      </c>
      <c r="N438" s="7">
        <f t="shared" si="137"/>
        <v>221.33</v>
      </c>
      <c r="O438" t="s">
        <v>2553</v>
      </c>
      <c r="P438" t="str">
        <f t="shared" si="139"/>
        <v>651</v>
      </c>
      <c r="Q438" t="str">
        <f t="shared" si="140"/>
        <v>Main St</v>
      </c>
      <c r="R438" t="s">
        <v>3066</v>
      </c>
      <c r="S438" t="str">
        <f t="shared" si="141"/>
        <v>Online</v>
      </c>
      <c r="T438" t="s">
        <v>3074</v>
      </c>
      <c r="U438" t="str">
        <f t="shared" si="142"/>
        <v>Pending</v>
      </c>
      <c r="V438" t="s">
        <v>3511</v>
      </c>
      <c r="W438" t="str">
        <f t="shared" si="143"/>
        <v>73545796</v>
      </c>
      <c r="X438">
        <v>5</v>
      </c>
      <c r="Z438" t="str">
        <f t="shared" si="144"/>
        <v>NO COUPON</v>
      </c>
      <c r="AA438" t="str">
        <f t="shared" si="145"/>
        <v>NO</v>
      </c>
      <c r="AB438" t="s">
        <v>4282</v>
      </c>
      <c r="AC438" t="str">
        <f t="shared" si="146"/>
        <v>Google</v>
      </c>
      <c r="AD438">
        <v>885.32</v>
      </c>
      <c r="AE438" s="7">
        <v>885.32</v>
      </c>
      <c r="AF438" s="7">
        <f t="shared" si="147"/>
        <v>885.32</v>
      </c>
      <c r="AG438" t="str">
        <f>_xlfn.XLOOKUP(H438, 'Customer Data'!A438,'Customer Data'!B438)</f>
        <v>Customer_438</v>
      </c>
      <c r="AH438" t="str">
        <f>_xlfn.XLOOKUP(H438,'Customer Data'!A438,'Customer Data'!C438)</f>
        <v>Female</v>
      </c>
      <c r="AI438">
        <f>_xlfn.XLOOKUP(H438,'Customer Data'!A438,'Customer Data'!D438)</f>
        <v>43</v>
      </c>
      <c r="AJ438" t="str">
        <f>_xlfn.XLOOKUP(H438,'Customer Data'!A438,'Customer Data'!E438)</f>
        <v>Lagos</v>
      </c>
      <c r="AK438" t="str">
        <f>VLOOKUP(K438,'Product Category'!A:B,2,FALSE)</f>
        <v>Electronics</v>
      </c>
      <c r="AL438">
        <f>VLOOKUP(Z438,Coupons!A:B,2,FALSE)</f>
        <v>0</v>
      </c>
      <c r="AM438" s="7">
        <f t="shared" si="148"/>
        <v>0</v>
      </c>
      <c r="AN438" s="7">
        <f t="shared" si="149"/>
        <v>154.93100000000001</v>
      </c>
      <c r="AO438" s="7">
        <f t="shared" si="150"/>
        <v>619.72400000000005</v>
      </c>
      <c r="AP438" s="7">
        <f t="shared" si="151"/>
        <v>885.32</v>
      </c>
      <c r="AQ438" s="7">
        <f t="shared" si="152"/>
        <v>265.596</v>
      </c>
      <c r="AR438" s="12">
        <f t="shared" si="153"/>
        <v>1.4285714285714286</v>
      </c>
    </row>
    <row r="439" spans="1:44" x14ac:dyDescent="0.35">
      <c r="A439" t="s">
        <v>451</v>
      </c>
      <c r="B439">
        <f t="shared" si="132"/>
        <v>200437</v>
      </c>
      <c r="C439" s="2">
        <v>45400</v>
      </c>
      <c r="D439" s="4">
        <v>45400</v>
      </c>
      <c r="E439">
        <f t="shared" si="133"/>
        <v>2024</v>
      </c>
      <c r="F439" s="4" t="str">
        <f t="shared" si="134"/>
        <v>April</v>
      </c>
      <c r="G439" s="4" t="str">
        <f t="shared" si="135"/>
        <v>Thursday</v>
      </c>
      <c r="H439" t="s">
        <v>1651</v>
      </c>
      <c r="I439">
        <f t="shared" si="136"/>
        <v>63378</v>
      </c>
      <c r="J439" t="s">
        <v>2404</v>
      </c>
      <c r="K439" t="str">
        <f t="shared" si="138"/>
        <v>Phone</v>
      </c>
      <c r="L439">
        <v>1</v>
      </c>
      <c r="M439">
        <v>512.39</v>
      </c>
      <c r="N439" s="7">
        <f t="shared" si="137"/>
        <v>512.39</v>
      </c>
      <c r="O439" t="s">
        <v>2751</v>
      </c>
      <c r="P439" t="str">
        <f t="shared" si="139"/>
        <v>955</v>
      </c>
      <c r="Q439" t="str">
        <f t="shared" si="140"/>
        <v>Main St</v>
      </c>
      <c r="R439" t="s">
        <v>3066</v>
      </c>
      <c r="S439" t="str">
        <f t="shared" si="141"/>
        <v>Online</v>
      </c>
      <c r="T439" t="s">
        <v>3073</v>
      </c>
      <c r="U439" t="str">
        <f t="shared" si="142"/>
        <v>Delivered</v>
      </c>
      <c r="V439" t="s">
        <v>3512</v>
      </c>
      <c r="W439" t="str">
        <f t="shared" si="143"/>
        <v>20863705</v>
      </c>
      <c r="X439">
        <v>2</v>
      </c>
      <c r="Y439" t="s">
        <v>4276</v>
      </c>
      <c r="Z439" t="str">
        <f t="shared" si="144"/>
        <v>FREESHIP</v>
      </c>
      <c r="AA439" t="str">
        <f t="shared" si="145"/>
        <v>YES</v>
      </c>
      <c r="AB439" t="s">
        <v>4278</v>
      </c>
      <c r="AC439" t="str">
        <f t="shared" si="146"/>
        <v>Instagram</v>
      </c>
      <c r="AD439">
        <v>512.39</v>
      </c>
      <c r="AE439" s="7">
        <v>512.39</v>
      </c>
      <c r="AF439" s="7">
        <f t="shared" si="147"/>
        <v>512.39</v>
      </c>
      <c r="AG439" t="str">
        <f>_xlfn.XLOOKUP(H439, 'Customer Data'!A439,'Customer Data'!B439)</f>
        <v>Customer_439</v>
      </c>
      <c r="AH439" t="str">
        <f>_xlfn.XLOOKUP(H439,'Customer Data'!A439,'Customer Data'!C439)</f>
        <v>Male</v>
      </c>
      <c r="AI439">
        <f>_xlfn.XLOOKUP(H439,'Customer Data'!A439,'Customer Data'!D439)</f>
        <v>55</v>
      </c>
      <c r="AJ439" t="str">
        <f>_xlfn.XLOOKUP(H439,'Customer Data'!A439,'Customer Data'!E439)</f>
        <v>Abuja</v>
      </c>
      <c r="AK439" t="str">
        <f>VLOOKUP(K439,'Product Category'!A:B,2,FALSE)</f>
        <v>Electronics</v>
      </c>
      <c r="AL439">
        <f>VLOOKUP(Z439,Coupons!A:B,2,FALSE)</f>
        <v>0</v>
      </c>
      <c r="AM439" s="7">
        <f t="shared" si="148"/>
        <v>0</v>
      </c>
      <c r="AN439" s="7">
        <f t="shared" si="149"/>
        <v>358.67299999999994</v>
      </c>
      <c r="AO439" s="7">
        <f t="shared" si="150"/>
        <v>358.67299999999994</v>
      </c>
      <c r="AP439" s="7">
        <f t="shared" si="151"/>
        <v>512.39</v>
      </c>
      <c r="AQ439" s="7">
        <f t="shared" si="152"/>
        <v>153.71700000000004</v>
      </c>
      <c r="AR439" s="12">
        <f t="shared" si="153"/>
        <v>1.4285714285714288</v>
      </c>
    </row>
    <row r="440" spans="1:44" x14ac:dyDescent="0.35">
      <c r="A440" t="s">
        <v>452</v>
      </c>
      <c r="B440">
        <f t="shared" si="132"/>
        <v>200438</v>
      </c>
      <c r="C440" s="2">
        <v>45660</v>
      </c>
      <c r="D440" s="4">
        <v>45660</v>
      </c>
      <c r="E440">
        <f t="shared" si="133"/>
        <v>2025</v>
      </c>
      <c r="F440" s="4" t="str">
        <f t="shared" si="134"/>
        <v>January</v>
      </c>
      <c r="G440" s="4" t="str">
        <f t="shared" si="135"/>
        <v>Friday</v>
      </c>
      <c r="H440" t="s">
        <v>1652</v>
      </c>
      <c r="I440">
        <f t="shared" si="136"/>
        <v>77800</v>
      </c>
      <c r="J440" t="s">
        <v>2405</v>
      </c>
      <c r="K440" t="str">
        <f t="shared" si="138"/>
        <v>Tablet</v>
      </c>
      <c r="L440">
        <v>3</v>
      </c>
      <c r="M440">
        <v>459.34</v>
      </c>
      <c r="N440" s="7">
        <f t="shared" si="137"/>
        <v>459.34</v>
      </c>
      <c r="O440" t="s">
        <v>2752</v>
      </c>
      <c r="P440" t="str">
        <f t="shared" si="139"/>
        <v>436</v>
      </c>
      <c r="Q440" t="str">
        <f t="shared" si="140"/>
        <v>Main St</v>
      </c>
      <c r="R440" t="s">
        <v>3068</v>
      </c>
      <c r="S440" t="str">
        <f t="shared" si="141"/>
        <v>Gift Card</v>
      </c>
      <c r="T440" t="s">
        <v>3074</v>
      </c>
      <c r="U440" t="str">
        <f t="shared" si="142"/>
        <v>Pending</v>
      </c>
      <c r="V440" t="s">
        <v>3513</v>
      </c>
      <c r="W440" t="str">
        <f t="shared" si="143"/>
        <v>27439574</v>
      </c>
      <c r="X440">
        <v>3</v>
      </c>
      <c r="Y440" t="s">
        <v>4275</v>
      </c>
      <c r="Z440" t="str">
        <f t="shared" si="144"/>
        <v>SAVE10</v>
      </c>
      <c r="AA440" t="str">
        <f t="shared" si="145"/>
        <v>YES</v>
      </c>
      <c r="AB440" t="s">
        <v>4278</v>
      </c>
      <c r="AC440" t="str">
        <f t="shared" si="146"/>
        <v>Instagram</v>
      </c>
      <c r="AD440">
        <v>1378.02</v>
      </c>
      <c r="AE440" s="7">
        <v>1378.02</v>
      </c>
      <c r="AF440" s="7">
        <f t="shared" si="147"/>
        <v>1378.02</v>
      </c>
      <c r="AG440" t="str">
        <f>_xlfn.XLOOKUP(H440, 'Customer Data'!A440,'Customer Data'!B440)</f>
        <v>Customer_440</v>
      </c>
      <c r="AH440" t="str">
        <f>_xlfn.XLOOKUP(H440,'Customer Data'!A440,'Customer Data'!C440)</f>
        <v>Female</v>
      </c>
      <c r="AI440">
        <f>_xlfn.XLOOKUP(H440,'Customer Data'!A440,'Customer Data'!D440)</f>
        <v>42</v>
      </c>
      <c r="AJ440" t="str">
        <f>_xlfn.XLOOKUP(H440,'Customer Data'!A440,'Customer Data'!E440)</f>
        <v>Lagos</v>
      </c>
      <c r="AK440" t="str">
        <f>VLOOKUP(K440,'Product Category'!A:B,2,FALSE)</f>
        <v>Electronics</v>
      </c>
      <c r="AL440">
        <f>VLOOKUP(Z440,Coupons!A:B,2,FALSE)</f>
        <v>0.1</v>
      </c>
      <c r="AM440" s="7">
        <f t="shared" si="148"/>
        <v>137.80199999999999</v>
      </c>
      <c r="AN440" s="7">
        <f t="shared" si="149"/>
        <v>321.53799999999995</v>
      </c>
      <c r="AO440" s="7">
        <f t="shared" si="150"/>
        <v>964.61399999999981</v>
      </c>
      <c r="AP440" s="7">
        <f t="shared" si="151"/>
        <v>1240.2180000000001</v>
      </c>
      <c r="AQ440" s="7">
        <f t="shared" si="152"/>
        <v>275.60400000000027</v>
      </c>
      <c r="AR440" s="12">
        <f t="shared" si="153"/>
        <v>1.285714285714286</v>
      </c>
    </row>
    <row r="441" spans="1:44" x14ac:dyDescent="0.35">
      <c r="A441" t="s">
        <v>453</v>
      </c>
      <c r="B441">
        <f t="shared" si="132"/>
        <v>200439</v>
      </c>
      <c r="C441" s="2">
        <v>45543</v>
      </c>
      <c r="D441" s="4">
        <v>45543</v>
      </c>
      <c r="E441">
        <f t="shared" si="133"/>
        <v>2024</v>
      </c>
      <c r="F441" s="4" t="str">
        <f t="shared" si="134"/>
        <v>September</v>
      </c>
      <c r="G441" s="4" t="str">
        <f t="shared" si="135"/>
        <v>Sunday</v>
      </c>
      <c r="H441" t="s">
        <v>1653</v>
      </c>
      <c r="I441">
        <f t="shared" si="136"/>
        <v>91155</v>
      </c>
      <c r="J441" t="s">
        <v>2405</v>
      </c>
      <c r="K441" t="str">
        <f t="shared" si="138"/>
        <v>Tablet</v>
      </c>
      <c r="L441">
        <v>1</v>
      </c>
      <c r="M441">
        <v>146.32</v>
      </c>
      <c r="N441" s="7">
        <f t="shared" si="137"/>
        <v>146.32</v>
      </c>
      <c r="O441" t="s">
        <v>2753</v>
      </c>
      <c r="P441" t="str">
        <f t="shared" si="139"/>
        <v>321</v>
      </c>
      <c r="Q441" t="str">
        <f t="shared" si="140"/>
        <v>Main St</v>
      </c>
      <c r="R441" t="s">
        <v>3066</v>
      </c>
      <c r="S441" t="str">
        <f t="shared" si="141"/>
        <v>Online</v>
      </c>
      <c r="T441" t="s">
        <v>3070</v>
      </c>
      <c r="U441" t="str">
        <f t="shared" si="142"/>
        <v>Shipped</v>
      </c>
      <c r="V441" t="s">
        <v>3514</v>
      </c>
      <c r="W441" t="str">
        <f t="shared" si="143"/>
        <v>36260319</v>
      </c>
      <c r="X441">
        <v>4</v>
      </c>
      <c r="Y441" t="s">
        <v>4277</v>
      </c>
      <c r="Z441" t="str">
        <f t="shared" si="144"/>
        <v>WINTER15</v>
      </c>
      <c r="AA441" t="str">
        <f t="shared" si="145"/>
        <v>YES</v>
      </c>
      <c r="AB441" t="s">
        <v>4281</v>
      </c>
      <c r="AC441" t="str">
        <f t="shared" si="146"/>
        <v>Facebook</v>
      </c>
      <c r="AD441">
        <v>146.32</v>
      </c>
      <c r="AE441" s="7">
        <v>146.32</v>
      </c>
      <c r="AF441" s="7">
        <f t="shared" si="147"/>
        <v>146.32</v>
      </c>
      <c r="AG441" t="str">
        <f>_xlfn.XLOOKUP(H441, 'Customer Data'!A441,'Customer Data'!B441)</f>
        <v>Customer_441</v>
      </c>
      <c r="AH441" t="str">
        <f>_xlfn.XLOOKUP(H441,'Customer Data'!A441,'Customer Data'!C441)</f>
        <v>Male</v>
      </c>
      <c r="AI441">
        <f>_xlfn.XLOOKUP(H441,'Customer Data'!A441,'Customer Data'!D441)</f>
        <v>25</v>
      </c>
      <c r="AJ441" t="str">
        <f>_xlfn.XLOOKUP(H441,'Customer Data'!A441,'Customer Data'!E441)</f>
        <v>Enugu</v>
      </c>
      <c r="AK441" t="str">
        <f>VLOOKUP(K441,'Product Category'!A:B,2,FALSE)</f>
        <v>Electronics</v>
      </c>
      <c r="AL441">
        <f>VLOOKUP(Z441,Coupons!A:B,2,FALSE)</f>
        <v>0.15</v>
      </c>
      <c r="AM441" s="7">
        <f t="shared" si="148"/>
        <v>21.947999999999997</v>
      </c>
      <c r="AN441" s="7">
        <f t="shared" si="149"/>
        <v>102.42399999999999</v>
      </c>
      <c r="AO441" s="7">
        <f t="shared" si="150"/>
        <v>102.42399999999999</v>
      </c>
      <c r="AP441" s="7">
        <f t="shared" si="151"/>
        <v>124.372</v>
      </c>
      <c r="AQ441" s="7">
        <f t="shared" si="152"/>
        <v>21.948000000000008</v>
      </c>
      <c r="AR441" s="12">
        <f t="shared" si="153"/>
        <v>1.2142857142857144</v>
      </c>
    </row>
    <row r="442" spans="1:44" x14ac:dyDescent="0.35">
      <c r="A442" t="s">
        <v>454</v>
      </c>
      <c r="B442">
        <f t="shared" si="132"/>
        <v>200440</v>
      </c>
      <c r="C442" s="2">
        <v>45601</v>
      </c>
      <c r="D442" s="4">
        <v>45601</v>
      </c>
      <c r="E442">
        <f t="shared" si="133"/>
        <v>2024</v>
      </c>
      <c r="F442" s="4" t="str">
        <f t="shared" si="134"/>
        <v>November</v>
      </c>
      <c r="G442" s="4" t="str">
        <f t="shared" si="135"/>
        <v>Tuesday</v>
      </c>
      <c r="H442" t="s">
        <v>1654</v>
      </c>
      <c r="I442">
        <f t="shared" si="136"/>
        <v>60215</v>
      </c>
      <c r="J442" t="s">
        <v>2409</v>
      </c>
      <c r="K442" t="str">
        <f t="shared" si="138"/>
        <v>Desk</v>
      </c>
      <c r="L442">
        <v>4</v>
      </c>
      <c r="M442">
        <v>83.6</v>
      </c>
      <c r="N442" s="7">
        <f t="shared" si="137"/>
        <v>83.6</v>
      </c>
      <c r="O442" t="s">
        <v>2674</v>
      </c>
      <c r="P442" t="str">
        <f t="shared" si="139"/>
        <v>978</v>
      </c>
      <c r="Q442" t="str">
        <f t="shared" si="140"/>
        <v>Main St</v>
      </c>
      <c r="R442" t="s">
        <v>3065</v>
      </c>
      <c r="S442" t="str">
        <f t="shared" si="141"/>
        <v>Debit Card</v>
      </c>
      <c r="T442" t="s">
        <v>3074</v>
      </c>
      <c r="U442" t="str">
        <f t="shared" si="142"/>
        <v>Pending</v>
      </c>
      <c r="V442" t="s">
        <v>3515</v>
      </c>
      <c r="W442" t="str">
        <f t="shared" si="143"/>
        <v>31727767</v>
      </c>
      <c r="X442">
        <v>4</v>
      </c>
      <c r="Y442" t="s">
        <v>4275</v>
      </c>
      <c r="Z442" t="str">
        <f t="shared" si="144"/>
        <v>SAVE10</v>
      </c>
      <c r="AA442" t="str">
        <f t="shared" si="145"/>
        <v>YES</v>
      </c>
      <c r="AB442" t="s">
        <v>4281</v>
      </c>
      <c r="AC442" t="str">
        <f t="shared" si="146"/>
        <v>Facebook</v>
      </c>
      <c r="AD442">
        <v>334.4</v>
      </c>
      <c r="AE442" s="7">
        <v>334.4</v>
      </c>
      <c r="AF442" s="7">
        <f t="shared" si="147"/>
        <v>334.4</v>
      </c>
      <c r="AG442" t="str">
        <f>_xlfn.XLOOKUP(H442, 'Customer Data'!A442,'Customer Data'!B442)</f>
        <v>Customer_442</v>
      </c>
      <c r="AH442" t="str">
        <f>_xlfn.XLOOKUP(H442,'Customer Data'!A442,'Customer Data'!C442)</f>
        <v>Female</v>
      </c>
      <c r="AI442">
        <f>_xlfn.XLOOKUP(H442,'Customer Data'!A442,'Customer Data'!D442)</f>
        <v>25</v>
      </c>
      <c r="AJ442" t="str">
        <f>_xlfn.XLOOKUP(H442,'Customer Data'!A442,'Customer Data'!E442)</f>
        <v>Lagos</v>
      </c>
      <c r="AK442" t="str">
        <f>VLOOKUP(K442,'Product Category'!A:B,2,FALSE)</f>
        <v>Furniture</v>
      </c>
      <c r="AL442">
        <f>VLOOKUP(Z442,Coupons!A:B,2,FALSE)</f>
        <v>0.1</v>
      </c>
      <c r="AM442" s="7">
        <f t="shared" si="148"/>
        <v>33.44</v>
      </c>
      <c r="AN442" s="7">
        <f t="shared" si="149"/>
        <v>58.519999999999989</v>
      </c>
      <c r="AO442" s="7">
        <f t="shared" si="150"/>
        <v>234.07999999999996</v>
      </c>
      <c r="AP442" s="7">
        <f t="shared" si="151"/>
        <v>300.95999999999998</v>
      </c>
      <c r="AQ442" s="7">
        <f t="shared" si="152"/>
        <v>66.880000000000024</v>
      </c>
      <c r="AR442" s="12">
        <f t="shared" si="153"/>
        <v>1.2857142857142858</v>
      </c>
    </row>
    <row r="443" spans="1:44" x14ac:dyDescent="0.35">
      <c r="A443" t="s">
        <v>455</v>
      </c>
      <c r="B443">
        <f t="shared" si="132"/>
        <v>200441</v>
      </c>
      <c r="C443" s="2">
        <v>45273</v>
      </c>
      <c r="D443" s="4">
        <v>45273</v>
      </c>
      <c r="E443">
        <f t="shared" si="133"/>
        <v>2023</v>
      </c>
      <c r="F443" s="4" t="str">
        <f t="shared" si="134"/>
        <v>December</v>
      </c>
      <c r="G443" s="4" t="str">
        <f t="shared" si="135"/>
        <v>Wednesday</v>
      </c>
      <c r="H443" t="s">
        <v>1655</v>
      </c>
      <c r="I443">
        <f t="shared" si="136"/>
        <v>52915</v>
      </c>
      <c r="J443" t="s">
        <v>2407</v>
      </c>
      <c r="K443" t="str">
        <f t="shared" si="138"/>
        <v>Printer</v>
      </c>
      <c r="L443">
        <v>2</v>
      </c>
      <c r="M443">
        <v>328.54</v>
      </c>
      <c r="N443" s="7">
        <f t="shared" si="137"/>
        <v>328.54</v>
      </c>
      <c r="O443" t="s">
        <v>2754</v>
      </c>
      <c r="P443" t="str">
        <f t="shared" si="139"/>
        <v>475</v>
      </c>
      <c r="Q443" t="str">
        <f t="shared" si="140"/>
        <v>Main St</v>
      </c>
      <c r="R443" t="s">
        <v>3068</v>
      </c>
      <c r="S443" t="str">
        <f t="shared" si="141"/>
        <v>Gift Card</v>
      </c>
      <c r="T443" t="s">
        <v>3072</v>
      </c>
      <c r="U443" t="str">
        <f t="shared" si="142"/>
        <v>Returned</v>
      </c>
      <c r="V443" t="s">
        <v>3516</v>
      </c>
      <c r="W443" t="str">
        <f t="shared" si="143"/>
        <v>79466982</v>
      </c>
      <c r="X443">
        <v>6</v>
      </c>
      <c r="Y443" t="s">
        <v>4276</v>
      </c>
      <c r="Z443" t="str">
        <f t="shared" si="144"/>
        <v>FREESHIP</v>
      </c>
      <c r="AA443" t="str">
        <f t="shared" si="145"/>
        <v>YES</v>
      </c>
      <c r="AB443" t="s">
        <v>4280</v>
      </c>
      <c r="AC443" t="str">
        <f t="shared" si="146"/>
        <v>Email</v>
      </c>
      <c r="AD443">
        <v>657.08</v>
      </c>
      <c r="AE443" s="7">
        <v>657.08</v>
      </c>
      <c r="AF443" s="7">
        <f t="shared" si="147"/>
        <v>657.08</v>
      </c>
      <c r="AG443" t="str">
        <f>_xlfn.XLOOKUP(H443, 'Customer Data'!A443,'Customer Data'!B443)</f>
        <v>Customer_443</v>
      </c>
      <c r="AH443" t="str">
        <f>_xlfn.XLOOKUP(H443,'Customer Data'!A443,'Customer Data'!C443)</f>
        <v>Female</v>
      </c>
      <c r="AI443">
        <f>_xlfn.XLOOKUP(H443,'Customer Data'!A443,'Customer Data'!D443)</f>
        <v>57</v>
      </c>
      <c r="AJ443" t="str">
        <f>_xlfn.XLOOKUP(H443,'Customer Data'!A443,'Customer Data'!E443)</f>
        <v>Enugu</v>
      </c>
      <c r="AK443" t="str">
        <f>VLOOKUP(K443,'Product Category'!A:B,2,FALSE)</f>
        <v>Electronics</v>
      </c>
      <c r="AL443">
        <f>VLOOKUP(Z443,Coupons!A:B,2,FALSE)</f>
        <v>0</v>
      </c>
      <c r="AM443" s="7">
        <f t="shared" si="148"/>
        <v>0</v>
      </c>
      <c r="AN443" s="7">
        <f t="shared" si="149"/>
        <v>229.97800000000001</v>
      </c>
      <c r="AO443" s="7">
        <f t="shared" si="150"/>
        <v>459.95600000000002</v>
      </c>
      <c r="AP443" s="7">
        <f t="shared" si="151"/>
        <v>657.08</v>
      </c>
      <c r="AQ443" s="7">
        <f t="shared" si="152"/>
        <v>197.12400000000002</v>
      </c>
      <c r="AR443" s="12">
        <f t="shared" si="153"/>
        <v>1.4285714285714286</v>
      </c>
    </row>
    <row r="444" spans="1:44" x14ac:dyDescent="0.35">
      <c r="A444" t="s">
        <v>456</v>
      </c>
      <c r="B444">
        <f t="shared" si="132"/>
        <v>200442</v>
      </c>
      <c r="C444" s="2">
        <v>45418</v>
      </c>
      <c r="D444" s="4">
        <v>45418</v>
      </c>
      <c r="E444">
        <f t="shared" si="133"/>
        <v>2024</v>
      </c>
      <c r="F444" s="4" t="str">
        <f t="shared" si="134"/>
        <v>May</v>
      </c>
      <c r="G444" s="4" t="str">
        <f t="shared" si="135"/>
        <v>Monday</v>
      </c>
      <c r="H444" t="s">
        <v>1656</v>
      </c>
      <c r="I444">
        <f t="shared" si="136"/>
        <v>72588</v>
      </c>
      <c r="J444" t="s">
        <v>2406</v>
      </c>
      <c r="K444" t="str">
        <f t="shared" si="138"/>
        <v>Chair</v>
      </c>
      <c r="L444">
        <v>5</v>
      </c>
      <c r="M444">
        <v>314.94</v>
      </c>
      <c r="N444" s="7">
        <f t="shared" si="137"/>
        <v>314.94</v>
      </c>
      <c r="O444" t="s">
        <v>2755</v>
      </c>
      <c r="P444" t="str">
        <f t="shared" si="139"/>
        <v>661</v>
      </c>
      <c r="Q444" t="str">
        <f t="shared" si="140"/>
        <v>Main St</v>
      </c>
      <c r="R444" t="s">
        <v>3069</v>
      </c>
      <c r="S444" t="str">
        <f t="shared" si="141"/>
        <v>Cash</v>
      </c>
      <c r="T444" t="s">
        <v>3074</v>
      </c>
      <c r="U444" t="str">
        <f t="shared" si="142"/>
        <v>Pending</v>
      </c>
      <c r="V444" t="s">
        <v>3517</v>
      </c>
      <c r="W444" t="str">
        <f t="shared" si="143"/>
        <v>43410829</v>
      </c>
      <c r="X444">
        <v>8</v>
      </c>
      <c r="Y444" t="s">
        <v>4275</v>
      </c>
      <c r="Z444" t="str">
        <f t="shared" si="144"/>
        <v>SAVE10</v>
      </c>
      <c r="AA444" t="str">
        <f t="shared" si="145"/>
        <v>YES</v>
      </c>
      <c r="AB444" t="s">
        <v>4278</v>
      </c>
      <c r="AC444" t="str">
        <f t="shared" si="146"/>
        <v>Instagram</v>
      </c>
      <c r="AD444">
        <v>1574.7</v>
      </c>
      <c r="AE444" s="7">
        <v>1574.7</v>
      </c>
      <c r="AF444" s="7">
        <f t="shared" si="147"/>
        <v>1574.7</v>
      </c>
      <c r="AG444" t="str">
        <f>_xlfn.XLOOKUP(H444, 'Customer Data'!A444,'Customer Data'!B444)</f>
        <v>Customer_444</v>
      </c>
      <c r="AH444" t="str">
        <f>_xlfn.XLOOKUP(H444,'Customer Data'!A444,'Customer Data'!C444)</f>
        <v>Male</v>
      </c>
      <c r="AI444">
        <f>_xlfn.XLOOKUP(H444,'Customer Data'!A444,'Customer Data'!D444)</f>
        <v>48</v>
      </c>
      <c r="AJ444" t="str">
        <f>_xlfn.XLOOKUP(H444,'Customer Data'!A444,'Customer Data'!E444)</f>
        <v>Enugu</v>
      </c>
      <c r="AK444" t="str">
        <f>VLOOKUP(K444,'Product Category'!A:B,2,FALSE)</f>
        <v>Furniture</v>
      </c>
      <c r="AL444">
        <f>VLOOKUP(Z444,Coupons!A:B,2,FALSE)</f>
        <v>0.1</v>
      </c>
      <c r="AM444" s="7">
        <f t="shared" si="148"/>
        <v>157.47000000000003</v>
      </c>
      <c r="AN444" s="7">
        <f t="shared" si="149"/>
        <v>220.458</v>
      </c>
      <c r="AO444" s="7">
        <f t="shared" si="150"/>
        <v>1102.29</v>
      </c>
      <c r="AP444" s="7">
        <f t="shared" si="151"/>
        <v>1417.23</v>
      </c>
      <c r="AQ444" s="7">
        <f t="shared" si="152"/>
        <v>314.94000000000005</v>
      </c>
      <c r="AR444" s="12">
        <f t="shared" si="153"/>
        <v>1.2857142857142858</v>
      </c>
    </row>
    <row r="445" spans="1:44" x14ac:dyDescent="0.35">
      <c r="A445" t="s">
        <v>457</v>
      </c>
      <c r="B445">
        <f t="shared" si="132"/>
        <v>200443</v>
      </c>
      <c r="C445" s="2">
        <v>45426</v>
      </c>
      <c r="D445" s="4">
        <v>45426</v>
      </c>
      <c r="E445">
        <f t="shared" si="133"/>
        <v>2024</v>
      </c>
      <c r="F445" s="4" t="str">
        <f t="shared" si="134"/>
        <v>May</v>
      </c>
      <c r="G445" s="4" t="str">
        <f t="shared" si="135"/>
        <v>Tuesday</v>
      </c>
      <c r="H445" t="s">
        <v>1657</v>
      </c>
      <c r="I445">
        <f t="shared" si="136"/>
        <v>61668</v>
      </c>
      <c r="J445" t="s">
        <v>2406</v>
      </c>
      <c r="K445" t="str">
        <f t="shared" si="138"/>
        <v>Chair</v>
      </c>
      <c r="L445">
        <v>2</v>
      </c>
      <c r="M445">
        <v>69.64</v>
      </c>
      <c r="N445" s="7">
        <f t="shared" si="137"/>
        <v>69.64</v>
      </c>
      <c r="O445" t="s">
        <v>2469</v>
      </c>
      <c r="P445" t="str">
        <f t="shared" si="139"/>
        <v>813</v>
      </c>
      <c r="Q445" t="str">
        <f t="shared" si="140"/>
        <v>Main St</v>
      </c>
      <c r="R445" t="s">
        <v>3069</v>
      </c>
      <c r="S445" t="str">
        <f t="shared" si="141"/>
        <v>Cash</v>
      </c>
      <c r="T445" t="s">
        <v>3072</v>
      </c>
      <c r="U445" t="str">
        <f t="shared" si="142"/>
        <v>Returned</v>
      </c>
      <c r="V445" t="s">
        <v>3518</v>
      </c>
      <c r="W445" t="str">
        <f t="shared" si="143"/>
        <v>58970302</v>
      </c>
      <c r="X445">
        <v>6</v>
      </c>
      <c r="Z445" t="str">
        <f t="shared" si="144"/>
        <v>NO COUPON</v>
      </c>
      <c r="AA445" t="str">
        <f t="shared" si="145"/>
        <v>NO</v>
      </c>
      <c r="AB445" t="s">
        <v>4281</v>
      </c>
      <c r="AC445" t="str">
        <f t="shared" si="146"/>
        <v>Facebook</v>
      </c>
      <c r="AD445">
        <v>139.28</v>
      </c>
      <c r="AE445" s="7">
        <v>139.28</v>
      </c>
      <c r="AF445" s="7">
        <f t="shared" si="147"/>
        <v>139.28</v>
      </c>
      <c r="AG445" t="str">
        <f>_xlfn.XLOOKUP(H445, 'Customer Data'!A445,'Customer Data'!B445)</f>
        <v>Customer_445</v>
      </c>
      <c r="AH445" t="str">
        <f>_xlfn.XLOOKUP(H445,'Customer Data'!A445,'Customer Data'!C445)</f>
        <v>Female</v>
      </c>
      <c r="AI445">
        <f>_xlfn.XLOOKUP(H445,'Customer Data'!A445,'Customer Data'!D445)</f>
        <v>29</v>
      </c>
      <c r="AJ445" t="str">
        <f>_xlfn.XLOOKUP(H445,'Customer Data'!A445,'Customer Data'!E445)</f>
        <v>Kano</v>
      </c>
      <c r="AK445" t="str">
        <f>VLOOKUP(K445,'Product Category'!A:B,2,FALSE)</f>
        <v>Furniture</v>
      </c>
      <c r="AL445">
        <f>VLOOKUP(Z445,Coupons!A:B,2,FALSE)</f>
        <v>0</v>
      </c>
      <c r="AM445" s="7">
        <f t="shared" si="148"/>
        <v>0</v>
      </c>
      <c r="AN445" s="7">
        <f t="shared" si="149"/>
        <v>48.747999999999998</v>
      </c>
      <c r="AO445" s="7">
        <f t="shared" si="150"/>
        <v>97.495999999999995</v>
      </c>
      <c r="AP445" s="7">
        <f t="shared" si="151"/>
        <v>139.28</v>
      </c>
      <c r="AQ445" s="7">
        <f t="shared" si="152"/>
        <v>41.784000000000006</v>
      </c>
      <c r="AR445" s="12">
        <f t="shared" si="153"/>
        <v>1.4285714285714286</v>
      </c>
    </row>
    <row r="446" spans="1:44" x14ac:dyDescent="0.35">
      <c r="A446" t="s">
        <v>458</v>
      </c>
      <c r="B446">
        <f t="shared" si="132"/>
        <v>200444</v>
      </c>
      <c r="C446" s="2">
        <v>45451</v>
      </c>
      <c r="D446" s="4">
        <v>45451</v>
      </c>
      <c r="E446">
        <f t="shared" si="133"/>
        <v>2024</v>
      </c>
      <c r="F446" s="4" t="str">
        <f t="shared" si="134"/>
        <v>June</v>
      </c>
      <c r="G446" s="4" t="str">
        <f t="shared" si="135"/>
        <v>Saturday</v>
      </c>
      <c r="H446" t="s">
        <v>1658</v>
      </c>
      <c r="I446">
        <f t="shared" si="136"/>
        <v>79508</v>
      </c>
      <c r="J446" t="s">
        <v>2407</v>
      </c>
      <c r="K446" t="str">
        <f t="shared" si="138"/>
        <v>Printer</v>
      </c>
      <c r="L446">
        <v>1</v>
      </c>
      <c r="M446">
        <v>135.16999999999999</v>
      </c>
      <c r="N446" s="7">
        <f t="shared" si="137"/>
        <v>135.16999999999999</v>
      </c>
      <c r="O446" t="s">
        <v>2756</v>
      </c>
      <c r="P446" t="str">
        <f t="shared" si="139"/>
        <v>585</v>
      </c>
      <c r="Q446" t="str">
        <f t="shared" si="140"/>
        <v>Main St</v>
      </c>
      <c r="R446" t="s">
        <v>3066</v>
      </c>
      <c r="S446" t="str">
        <f t="shared" si="141"/>
        <v>Online</v>
      </c>
      <c r="T446" t="s">
        <v>3070</v>
      </c>
      <c r="U446" t="str">
        <f t="shared" si="142"/>
        <v>Shipped</v>
      </c>
      <c r="V446" t="s">
        <v>3519</v>
      </c>
      <c r="W446" t="str">
        <f t="shared" si="143"/>
        <v>61882353</v>
      </c>
      <c r="X446">
        <v>6</v>
      </c>
      <c r="Y446" t="s">
        <v>4276</v>
      </c>
      <c r="Z446" t="str">
        <f t="shared" si="144"/>
        <v>FREESHIP</v>
      </c>
      <c r="AA446" t="str">
        <f t="shared" si="145"/>
        <v>YES</v>
      </c>
      <c r="AB446" t="s">
        <v>4278</v>
      </c>
      <c r="AC446" t="str">
        <f t="shared" si="146"/>
        <v>Instagram</v>
      </c>
      <c r="AD446">
        <v>135.16999999999999</v>
      </c>
      <c r="AE446" s="7">
        <v>135.16999999999999</v>
      </c>
      <c r="AF446" s="7">
        <f t="shared" si="147"/>
        <v>135.16999999999999</v>
      </c>
      <c r="AG446" t="str">
        <f>_xlfn.XLOOKUP(H446, 'Customer Data'!A446,'Customer Data'!B446)</f>
        <v>Customer_446</v>
      </c>
      <c r="AH446" t="str">
        <f>_xlfn.XLOOKUP(H446,'Customer Data'!A446,'Customer Data'!C446)</f>
        <v>Male</v>
      </c>
      <c r="AI446">
        <f>_xlfn.XLOOKUP(H446,'Customer Data'!A446,'Customer Data'!D446)</f>
        <v>59</v>
      </c>
      <c r="AJ446" t="str">
        <f>_xlfn.XLOOKUP(H446,'Customer Data'!A446,'Customer Data'!E446)</f>
        <v>Kano</v>
      </c>
      <c r="AK446" t="str">
        <f>VLOOKUP(K446,'Product Category'!A:B,2,FALSE)</f>
        <v>Electronics</v>
      </c>
      <c r="AL446">
        <f>VLOOKUP(Z446,Coupons!A:B,2,FALSE)</f>
        <v>0</v>
      </c>
      <c r="AM446" s="7">
        <f t="shared" si="148"/>
        <v>0</v>
      </c>
      <c r="AN446" s="7">
        <f t="shared" si="149"/>
        <v>94.618999999999986</v>
      </c>
      <c r="AO446" s="7">
        <f t="shared" si="150"/>
        <v>94.618999999999986</v>
      </c>
      <c r="AP446" s="7">
        <f t="shared" si="151"/>
        <v>135.16999999999999</v>
      </c>
      <c r="AQ446" s="7">
        <f t="shared" si="152"/>
        <v>40.551000000000002</v>
      </c>
      <c r="AR446" s="12">
        <f t="shared" si="153"/>
        <v>1.4285714285714286</v>
      </c>
    </row>
    <row r="447" spans="1:44" x14ac:dyDescent="0.35">
      <c r="A447" t="s">
        <v>459</v>
      </c>
      <c r="B447">
        <f t="shared" si="132"/>
        <v>200445</v>
      </c>
      <c r="C447" s="2">
        <v>45374</v>
      </c>
      <c r="D447" s="4">
        <v>45374</v>
      </c>
      <c r="E447">
        <f t="shared" si="133"/>
        <v>2024</v>
      </c>
      <c r="F447" s="4" t="str">
        <f t="shared" si="134"/>
        <v>March</v>
      </c>
      <c r="G447" s="4" t="str">
        <f t="shared" si="135"/>
        <v>Saturday</v>
      </c>
      <c r="H447" t="s">
        <v>1659</v>
      </c>
      <c r="I447">
        <f t="shared" si="136"/>
        <v>94569</v>
      </c>
      <c r="J447" t="s">
        <v>2404</v>
      </c>
      <c r="K447" t="str">
        <f t="shared" si="138"/>
        <v>Phone</v>
      </c>
      <c r="L447">
        <v>1</v>
      </c>
      <c r="M447">
        <v>487.21</v>
      </c>
      <c r="N447" s="7">
        <f t="shared" si="137"/>
        <v>487.21</v>
      </c>
      <c r="O447" t="s">
        <v>2757</v>
      </c>
      <c r="P447" t="str">
        <f t="shared" si="139"/>
        <v>227</v>
      </c>
      <c r="Q447" t="str">
        <f t="shared" si="140"/>
        <v>Main St</v>
      </c>
      <c r="R447" t="s">
        <v>3069</v>
      </c>
      <c r="S447" t="str">
        <f t="shared" si="141"/>
        <v>Cash</v>
      </c>
      <c r="T447" t="s">
        <v>3073</v>
      </c>
      <c r="U447" t="str">
        <f t="shared" si="142"/>
        <v>Delivered</v>
      </c>
      <c r="V447" t="s">
        <v>3520</v>
      </c>
      <c r="W447" t="str">
        <f t="shared" si="143"/>
        <v>31351770</v>
      </c>
      <c r="X447">
        <v>3</v>
      </c>
      <c r="Y447" t="s">
        <v>4275</v>
      </c>
      <c r="Z447" t="str">
        <f t="shared" si="144"/>
        <v>SAVE10</v>
      </c>
      <c r="AA447" t="str">
        <f t="shared" si="145"/>
        <v>YES</v>
      </c>
      <c r="AB447" t="s">
        <v>4279</v>
      </c>
      <c r="AC447" t="str">
        <f t="shared" si="146"/>
        <v>Referral</v>
      </c>
      <c r="AD447">
        <v>487.21</v>
      </c>
      <c r="AE447" s="7">
        <v>487.21</v>
      </c>
      <c r="AF447" s="7">
        <f t="shared" si="147"/>
        <v>487.21</v>
      </c>
      <c r="AG447" t="str">
        <f>_xlfn.XLOOKUP(H447, 'Customer Data'!A447,'Customer Data'!B447)</f>
        <v>Customer_447</v>
      </c>
      <c r="AH447" t="str">
        <f>_xlfn.XLOOKUP(H447,'Customer Data'!A447,'Customer Data'!C447)</f>
        <v>Female</v>
      </c>
      <c r="AI447">
        <f>_xlfn.XLOOKUP(H447,'Customer Data'!A447,'Customer Data'!D447)</f>
        <v>27</v>
      </c>
      <c r="AJ447" t="str">
        <f>_xlfn.XLOOKUP(H447,'Customer Data'!A447,'Customer Data'!E447)</f>
        <v>Port-Harcourt</v>
      </c>
      <c r="AK447" t="str">
        <f>VLOOKUP(K447,'Product Category'!A:B,2,FALSE)</f>
        <v>Electronics</v>
      </c>
      <c r="AL447">
        <f>VLOOKUP(Z447,Coupons!A:B,2,FALSE)</f>
        <v>0.1</v>
      </c>
      <c r="AM447" s="7">
        <f t="shared" si="148"/>
        <v>48.721000000000004</v>
      </c>
      <c r="AN447" s="7">
        <f t="shared" si="149"/>
        <v>341.04699999999997</v>
      </c>
      <c r="AO447" s="7">
        <f t="shared" si="150"/>
        <v>341.04699999999997</v>
      </c>
      <c r="AP447" s="7">
        <f t="shared" si="151"/>
        <v>438.48899999999998</v>
      </c>
      <c r="AQ447" s="7">
        <f t="shared" si="152"/>
        <v>97.442000000000007</v>
      </c>
      <c r="AR447" s="12">
        <f t="shared" si="153"/>
        <v>1.2857142857142858</v>
      </c>
    </row>
    <row r="448" spans="1:44" x14ac:dyDescent="0.35">
      <c r="A448" t="s">
        <v>460</v>
      </c>
      <c r="B448">
        <f t="shared" si="132"/>
        <v>200446</v>
      </c>
      <c r="C448" s="2">
        <v>45217</v>
      </c>
      <c r="D448" s="4">
        <v>45217</v>
      </c>
      <c r="E448">
        <f t="shared" si="133"/>
        <v>2023</v>
      </c>
      <c r="F448" s="4" t="str">
        <f t="shared" si="134"/>
        <v>October</v>
      </c>
      <c r="G448" s="4" t="str">
        <f t="shared" si="135"/>
        <v>Wednesday</v>
      </c>
      <c r="H448" t="s">
        <v>1660</v>
      </c>
      <c r="I448">
        <f t="shared" si="136"/>
        <v>89592</v>
      </c>
      <c r="J448" t="s">
        <v>2408</v>
      </c>
      <c r="K448" t="str">
        <f t="shared" si="138"/>
        <v>Laptop</v>
      </c>
      <c r="L448">
        <v>5</v>
      </c>
      <c r="M448">
        <v>509.58</v>
      </c>
      <c r="N448" s="7">
        <f t="shared" si="137"/>
        <v>509.58</v>
      </c>
      <c r="O448" t="s">
        <v>2758</v>
      </c>
      <c r="P448" t="str">
        <f t="shared" si="139"/>
        <v>262</v>
      </c>
      <c r="Q448" t="str">
        <f t="shared" si="140"/>
        <v>Main St</v>
      </c>
      <c r="R448" t="s">
        <v>3066</v>
      </c>
      <c r="S448" t="str">
        <f t="shared" si="141"/>
        <v>Online</v>
      </c>
      <c r="T448" t="s">
        <v>3073</v>
      </c>
      <c r="U448" t="str">
        <f t="shared" si="142"/>
        <v>Delivered</v>
      </c>
      <c r="V448" t="s">
        <v>3521</v>
      </c>
      <c r="W448" t="str">
        <f t="shared" si="143"/>
        <v>49442402</v>
      </c>
      <c r="X448">
        <v>6</v>
      </c>
      <c r="Y448" t="s">
        <v>4276</v>
      </c>
      <c r="Z448" t="str">
        <f t="shared" si="144"/>
        <v>FREESHIP</v>
      </c>
      <c r="AA448" t="str">
        <f t="shared" si="145"/>
        <v>YES</v>
      </c>
      <c r="AB448" t="s">
        <v>4278</v>
      </c>
      <c r="AC448" t="str">
        <f t="shared" si="146"/>
        <v>Instagram</v>
      </c>
      <c r="AD448">
        <v>2547.9</v>
      </c>
      <c r="AE448" s="7">
        <v>2547.9</v>
      </c>
      <c r="AF448" s="7">
        <f t="shared" si="147"/>
        <v>2547.9</v>
      </c>
      <c r="AG448" t="str">
        <f>_xlfn.XLOOKUP(H448, 'Customer Data'!A448,'Customer Data'!B448)</f>
        <v>Customer_448</v>
      </c>
      <c r="AH448" t="str">
        <f>_xlfn.XLOOKUP(H448,'Customer Data'!A448,'Customer Data'!C448)</f>
        <v>Female</v>
      </c>
      <c r="AI448">
        <f>_xlfn.XLOOKUP(H448,'Customer Data'!A448,'Customer Data'!D448)</f>
        <v>49</v>
      </c>
      <c r="AJ448" t="str">
        <f>_xlfn.XLOOKUP(H448,'Customer Data'!A448,'Customer Data'!E448)</f>
        <v>Owerri</v>
      </c>
      <c r="AK448" t="str">
        <f>VLOOKUP(K448,'Product Category'!A:B,2,FALSE)</f>
        <v>Electronics</v>
      </c>
      <c r="AL448">
        <f>VLOOKUP(Z448,Coupons!A:B,2,FALSE)</f>
        <v>0</v>
      </c>
      <c r="AM448" s="7">
        <f t="shared" si="148"/>
        <v>0</v>
      </c>
      <c r="AN448" s="7">
        <f t="shared" si="149"/>
        <v>356.70599999999996</v>
      </c>
      <c r="AO448" s="7">
        <f t="shared" si="150"/>
        <v>1783.5299999999997</v>
      </c>
      <c r="AP448" s="7">
        <f t="shared" si="151"/>
        <v>2547.9</v>
      </c>
      <c r="AQ448" s="7">
        <f t="shared" si="152"/>
        <v>764.37000000000035</v>
      </c>
      <c r="AR448" s="12">
        <f t="shared" si="153"/>
        <v>1.4285714285714288</v>
      </c>
    </row>
    <row r="449" spans="1:44" x14ac:dyDescent="0.35">
      <c r="A449" t="s">
        <v>461</v>
      </c>
      <c r="B449">
        <f t="shared" si="132"/>
        <v>200447</v>
      </c>
      <c r="C449" s="2">
        <v>45389</v>
      </c>
      <c r="D449" s="4">
        <v>45389</v>
      </c>
      <c r="E449">
        <f t="shared" si="133"/>
        <v>2024</v>
      </c>
      <c r="F449" s="4" t="str">
        <f t="shared" si="134"/>
        <v>April</v>
      </c>
      <c r="G449" s="4" t="str">
        <f t="shared" si="135"/>
        <v>Sunday</v>
      </c>
      <c r="H449" t="s">
        <v>1661</v>
      </c>
      <c r="I449">
        <f t="shared" si="136"/>
        <v>48207</v>
      </c>
      <c r="J449" t="s">
        <v>2407</v>
      </c>
      <c r="K449" t="str">
        <f t="shared" si="138"/>
        <v>Printer</v>
      </c>
      <c r="L449">
        <v>2</v>
      </c>
      <c r="M449">
        <v>416.81</v>
      </c>
      <c r="N449" s="7">
        <f t="shared" si="137"/>
        <v>416.81</v>
      </c>
      <c r="O449" t="s">
        <v>2759</v>
      </c>
      <c r="P449" t="str">
        <f t="shared" si="139"/>
        <v>356</v>
      </c>
      <c r="Q449" t="str">
        <f t="shared" si="140"/>
        <v>Main St</v>
      </c>
      <c r="R449" t="s">
        <v>3069</v>
      </c>
      <c r="S449" t="str">
        <f t="shared" si="141"/>
        <v>Cash</v>
      </c>
      <c r="T449" t="s">
        <v>3072</v>
      </c>
      <c r="U449" t="str">
        <f t="shared" si="142"/>
        <v>Returned</v>
      </c>
      <c r="V449" t="s">
        <v>3522</v>
      </c>
      <c r="W449" t="str">
        <f t="shared" si="143"/>
        <v>45355655</v>
      </c>
      <c r="X449">
        <v>2</v>
      </c>
      <c r="Z449" t="str">
        <f t="shared" si="144"/>
        <v>NO COUPON</v>
      </c>
      <c r="AA449" t="str">
        <f t="shared" si="145"/>
        <v>NO</v>
      </c>
      <c r="AB449" t="s">
        <v>4281</v>
      </c>
      <c r="AC449" t="str">
        <f t="shared" si="146"/>
        <v>Facebook</v>
      </c>
      <c r="AD449">
        <v>833.62</v>
      </c>
      <c r="AE449" s="7">
        <v>833.62</v>
      </c>
      <c r="AF449" s="7">
        <f t="shared" si="147"/>
        <v>833.62</v>
      </c>
      <c r="AG449" t="str">
        <f>_xlfn.XLOOKUP(H449, 'Customer Data'!A449,'Customer Data'!B449)</f>
        <v>Customer_449</v>
      </c>
      <c r="AH449" t="str">
        <f>_xlfn.XLOOKUP(H449,'Customer Data'!A449,'Customer Data'!C449)</f>
        <v>Female</v>
      </c>
      <c r="AI449">
        <f>_xlfn.XLOOKUP(H449,'Customer Data'!A449,'Customer Data'!D449)</f>
        <v>38</v>
      </c>
      <c r="AJ449" t="str">
        <f>_xlfn.XLOOKUP(H449,'Customer Data'!A449,'Customer Data'!E449)</f>
        <v>Port-Harcourt</v>
      </c>
      <c r="AK449" t="str">
        <f>VLOOKUP(K449,'Product Category'!A:B,2,FALSE)</f>
        <v>Electronics</v>
      </c>
      <c r="AL449">
        <f>VLOOKUP(Z449,Coupons!A:B,2,FALSE)</f>
        <v>0</v>
      </c>
      <c r="AM449" s="7">
        <f t="shared" si="148"/>
        <v>0</v>
      </c>
      <c r="AN449" s="7">
        <f t="shared" si="149"/>
        <v>291.767</v>
      </c>
      <c r="AO449" s="7">
        <f t="shared" si="150"/>
        <v>583.53399999999999</v>
      </c>
      <c r="AP449" s="7">
        <f t="shared" si="151"/>
        <v>833.62</v>
      </c>
      <c r="AQ449" s="7">
        <f t="shared" si="152"/>
        <v>250.08600000000001</v>
      </c>
      <c r="AR449" s="12">
        <f t="shared" si="153"/>
        <v>1.4285714285714286</v>
      </c>
    </row>
    <row r="450" spans="1:44" x14ac:dyDescent="0.35">
      <c r="A450" t="s">
        <v>462</v>
      </c>
      <c r="B450">
        <f t="shared" ref="B450:B513" si="154">(RIGHT(A450, LEN(A450)-3))*1</f>
        <v>200448</v>
      </c>
      <c r="C450" s="2">
        <v>45173</v>
      </c>
      <c r="D450" s="4">
        <v>45173</v>
      </c>
      <c r="E450">
        <f t="shared" ref="E450:E513" si="155">(TEXT(D450, "yyyy"))*1</f>
        <v>2023</v>
      </c>
      <c r="F450" s="4" t="str">
        <f t="shared" ref="F450:F513" si="156">TEXT(D450, "mmmm")</f>
        <v>September</v>
      </c>
      <c r="G450" s="4" t="str">
        <f t="shared" ref="G450:G513" si="157">TEXT(D450, "dddd")</f>
        <v>Monday</v>
      </c>
      <c r="H450" t="s">
        <v>1662</v>
      </c>
      <c r="I450">
        <f t="shared" ref="I450:I513" si="158">(RIGHT(H450, LEN(H450)-1))*1</f>
        <v>16776</v>
      </c>
      <c r="J450" t="s">
        <v>2408</v>
      </c>
      <c r="K450" t="str">
        <f t="shared" si="138"/>
        <v>Laptop</v>
      </c>
      <c r="L450">
        <v>2</v>
      </c>
      <c r="M450">
        <v>160</v>
      </c>
      <c r="N450" s="7">
        <f t="shared" ref="N450:N513" si="159">(TRIM(PROPER(M450)))*1</f>
        <v>160</v>
      </c>
      <c r="O450" t="s">
        <v>2760</v>
      </c>
      <c r="P450" t="str">
        <f t="shared" si="139"/>
        <v>854</v>
      </c>
      <c r="Q450" t="str">
        <f t="shared" si="140"/>
        <v>Main St</v>
      </c>
      <c r="R450" t="s">
        <v>3069</v>
      </c>
      <c r="S450" t="str">
        <f t="shared" si="141"/>
        <v>Cash</v>
      </c>
      <c r="T450" t="s">
        <v>3074</v>
      </c>
      <c r="U450" t="str">
        <f t="shared" si="142"/>
        <v>Pending</v>
      </c>
      <c r="V450" t="s">
        <v>3523</v>
      </c>
      <c r="W450" t="str">
        <f t="shared" si="143"/>
        <v>12860600</v>
      </c>
      <c r="X450">
        <v>4</v>
      </c>
      <c r="Y450" t="s">
        <v>4275</v>
      </c>
      <c r="Z450" t="str">
        <f t="shared" si="144"/>
        <v>SAVE10</v>
      </c>
      <c r="AA450" t="str">
        <f t="shared" si="145"/>
        <v>YES</v>
      </c>
      <c r="AB450" t="s">
        <v>4278</v>
      </c>
      <c r="AC450" t="str">
        <f t="shared" si="146"/>
        <v>Instagram</v>
      </c>
      <c r="AD450">
        <v>320</v>
      </c>
      <c r="AE450" s="7">
        <v>320</v>
      </c>
      <c r="AF450" s="7">
        <f t="shared" si="147"/>
        <v>320</v>
      </c>
      <c r="AG450" t="str">
        <f>_xlfn.XLOOKUP(H450, 'Customer Data'!A450,'Customer Data'!B450)</f>
        <v>Customer_450</v>
      </c>
      <c r="AH450" t="str">
        <f>_xlfn.XLOOKUP(H450,'Customer Data'!A450,'Customer Data'!C450)</f>
        <v>Male</v>
      </c>
      <c r="AI450">
        <f>_xlfn.XLOOKUP(H450,'Customer Data'!A450,'Customer Data'!D450)</f>
        <v>37</v>
      </c>
      <c r="AJ450" t="str">
        <f>_xlfn.XLOOKUP(H450,'Customer Data'!A450,'Customer Data'!E450)</f>
        <v>Kano</v>
      </c>
      <c r="AK450" t="str">
        <f>VLOOKUP(K450,'Product Category'!A:B,2,FALSE)</f>
        <v>Electronics</v>
      </c>
      <c r="AL450">
        <f>VLOOKUP(Z450,Coupons!A:B,2,FALSE)</f>
        <v>0.1</v>
      </c>
      <c r="AM450" s="7">
        <f t="shared" si="148"/>
        <v>32</v>
      </c>
      <c r="AN450" s="7">
        <f t="shared" si="149"/>
        <v>112</v>
      </c>
      <c r="AO450" s="7">
        <f t="shared" si="150"/>
        <v>224</v>
      </c>
      <c r="AP450" s="7">
        <f t="shared" si="151"/>
        <v>288</v>
      </c>
      <c r="AQ450" s="7">
        <f t="shared" si="152"/>
        <v>64</v>
      </c>
      <c r="AR450" s="12">
        <f t="shared" si="153"/>
        <v>1.2857142857142858</v>
      </c>
    </row>
    <row r="451" spans="1:44" x14ac:dyDescent="0.35">
      <c r="A451" t="s">
        <v>463</v>
      </c>
      <c r="B451">
        <f t="shared" si="154"/>
        <v>200449</v>
      </c>
      <c r="C451" s="2">
        <v>45530</v>
      </c>
      <c r="D451" s="4">
        <v>45530</v>
      </c>
      <c r="E451">
        <f t="shared" si="155"/>
        <v>2024</v>
      </c>
      <c r="F451" s="4" t="str">
        <f t="shared" si="156"/>
        <v>August</v>
      </c>
      <c r="G451" s="4" t="str">
        <f t="shared" si="157"/>
        <v>Monday</v>
      </c>
      <c r="H451" t="s">
        <v>1663</v>
      </c>
      <c r="I451">
        <f t="shared" si="158"/>
        <v>91518</v>
      </c>
      <c r="J451" t="s">
        <v>2405</v>
      </c>
      <c r="K451" t="str">
        <f t="shared" ref="K451:K514" si="160">TRIM(PROPER(J451))</f>
        <v>Tablet</v>
      </c>
      <c r="L451">
        <v>3</v>
      </c>
      <c r="M451">
        <v>253.05</v>
      </c>
      <c r="N451" s="7">
        <f t="shared" si="159"/>
        <v>253.05</v>
      </c>
      <c r="O451" t="s">
        <v>2761</v>
      </c>
      <c r="P451" t="str">
        <f t="shared" ref="P451:P514" si="161">LEFT(O451, FIND(" ", O451)-1)</f>
        <v>286</v>
      </c>
      <c r="Q451" t="str">
        <f t="shared" ref="Q451:Q514" si="162">RIGHT(O451, LEN(O451) - FIND(" ", O451))</f>
        <v>Main St</v>
      </c>
      <c r="R451" t="s">
        <v>3066</v>
      </c>
      <c r="S451" t="str">
        <f t="shared" ref="S451:S514" si="163">TRIM(PROPER(R451))</f>
        <v>Online</v>
      </c>
      <c r="T451" t="s">
        <v>3074</v>
      </c>
      <c r="U451" t="str">
        <f t="shared" ref="U451:U514" si="164">TRIM(PROPER(T451))</f>
        <v>Pending</v>
      </c>
      <c r="V451" t="s">
        <v>3524</v>
      </c>
      <c r="W451" t="str">
        <f t="shared" ref="W451:W514" si="165">RIGHT(V451, LEN(V451)-3)</f>
        <v>48688724</v>
      </c>
      <c r="X451">
        <v>3</v>
      </c>
      <c r="Z451" t="str">
        <f t="shared" ref="Z451:Z514" si="166">TRIM(UPPER(IF(Y451="", "NO COUPON", Y451)))</f>
        <v>NO COUPON</v>
      </c>
      <c r="AA451" t="str">
        <f t="shared" ref="AA451:AA514" si="167">IF(Z451="NO COUPON","NO","YES")</f>
        <v>NO</v>
      </c>
      <c r="AB451" t="s">
        <v>4278</v>
      </c>
      <c r="AC451" t="str">
        <f t="shared" ref="AC451:AC514" si="168">TRIM(PROPER(AB451))</f>
        <v>Instagram</v>
      </c>
      <c r="AD451">
        <v>759.15000000000009</v>
      </c>
      <c r="AE451" s="7">
        <v>759.15000000000009</v>
      </c>
      <c r="AF451" s="7">
        <f t="shared" ref="AF451:AF514" si="169">N451*L451</f>
        <v>759.15000000000009</v>
      </c>
      <c r="AG451" t="str">
        <f>_xlfn.XLOOKUP(H451, 'Customer Data'!A451,'Customer Data'!B451)</f>
        <v>Customer_451</v>
      </c>
      <c r="AH451" t="str">
        <f>_xlfn.XLOOKUP(H451,'Customer Data'!A451,'Customer Data'!C451)</f>
        <v>Female</v>
      </c>
      <c r="AI451">
        <f>_xlfn.XLOOKUP(H451,'Customer Data'!A451,'Customer Data'!D451)</f>
        <v>21</v>
      </c>
      <c r="AJ451" t="str">
        <f>_xlfn.XLOOKUP(H451,'Customer Data'!A451,'Customer Data'!E451)</f>
        <v>Port-Harcourt</v>
      </c>
      <c r="AK451" t="str">
        <f>VLOOKUP(K451,'Product Category'!A:B,2,FALSE)</f>
        <v>Electronics</v>
      </c>
      <c r="AL451">
        <f>VLOOKUP(Z451,Coupons!A:B,2,FALSE)</f>
        <v>0</v>
      </c>
      <c r="AM451" s="7">
        <f t="shared" ref="AM451:AM514" si="170">AE451*AL451</f>
        <v>0</v>
      </c>
      <c r="AN451" s="7">
        <f t="shared" ref="AN451:AN514" si="171">N451*0.7</f>
        <v>177.13499999999999</v>
      </c>
      <c r="AO451" s="7">
        <f t="shared" ref="AO451:AO514" si="172">AN451*L451</f>
        <v>531.40499999999997</v>
      </c>
      <c r="AP451" s="7">
        <f t="shared" ref="AP451:AP514" si="173">AF451-AM451</f>
        <v>759.15000000000009</v>
      </c>
      <c r="AQ451" s="7">
        <f t="shared" ref="AQ451:AQ514" si="174">AP451-AO451</f>
        <v>227.74500000000012</v>
      </c>
      <c r="AR451" s="12">
        <f t="shared" ref="AR451:AR514" si="175">AP451/AO451</f>
        <v>1.4285714285714288</v>
      </c>
    </row>
    <row r="452" spans="1:44" x14ac:dyDescent="0.35">
      <c r="A452" t="s">
        <v>464</v>
      </c>
      <c r="B452">
        <f t="shared" si="154"/>
        <v>200450</v>
      </c>
      <c r="C452" s="2">
        <v>45306</v>
      </c>
      <c r="D452" s="4">
        <v>45306</v>
      </c>
      <c r="E452">
        <f t="shared" si="155"/>
        <v>2024</v>
      </c>
      <c r="F452" s="4" t="str">
        <f t="shared" si="156"/>
        <v>January</v>
      </c>
      <c r="G452" s="4" t="str">
        <f t="shared" si="157"/>
        <v>Monday</v>
      </c>
      <c r="H452" t="s">
        <v>1664</v>
      </c>
      <c r="I452">
        <f t="shared" si="158"/>
        <v>36408</v>
      </c>
      <c r="J452" t="s">
        <v>2403</v>
      </c>
      <c r="K452" t="str">
        <f t="shared" si="160"/>
        <v>Monitor</v>
      </c>
      <c r="L452">
        <v>5</v>
      </c>
      <c r="M452">
        <v>615.1</v>
      </c>
      <c r="N452" s="7">
        <f t="shared" si="159"/>
        <v>615.1</v>
      </c>
      <c r="O452" t="s">
        <v>2762</v>
      </c>
      <c r="P452" t="str">
        <f t="shared" si="161"/>
        <v>160</v>
      </c>
      <c r="Q452" t="str">
        <f t="shared" si="162"/>
        <v>Main St</v>
      </c>
      <c r="R452" t="s">
        <v>3068</v>
      </c>
      <c r="S452" t="str">
        <f t="shared" si="163"/>
        <v>Gift Card</v>
      </c>
      <c r="T452" t="s">
        <v>3072</v>
      </c>
      <c r="U452" t="str">
        <f t="shared" si="164"/>
        <v>Returned</v>
      </c>
      <c r="V452" t="s">
        <v>3525</v>
      </c>
      <c r="W452" t="str">
        <f t="shared" si="165"/>
        <v>94023253</v>
      </c>
      <c r="X452">
        <v>10</v>
      </c>
      <c r="Y452" t="s">
        <v>4277</v>
      </c>
      <c r="Z452" t="str">
        <f t="shared" si="166"/>
        <v>WINTER15</v>
      </c>
      <c r="AA452" t="str">
        <f t="shared" si="167"/>
        <v>YES</v>
      </c>
      <c r="AB452" t="s">
        <v>4278</v>
      </c>
      <c r="AC452" t="str">
        <f t="shared" si="168"/>
        <v>Instagram</v>
      </c>
      <c r="AD452">
        <v>3075.5</v>
      </c>
      <c r="AE452" s="7">
        <v>3075.5</v>
      </c>
      <c r="AF452" s="7">
        <f t="shared" si="169"/>
        <v>3075.5</v>
      </c>
      <c r="AG452" t="str">
        <f>_xlfn.XLOOKUP(H452, 'Customer Data'!A452,'Customer Data'!B452)</f>
        <v>Customer_452</v>
      </c>
      <c r="AH452" t="str">
        <f>_xlfn.XLOOKUP(H452,'Customer Data'!A452,'Customer Data'!C452)</f>
        <v>Female</v>
      </c>
      <c r="AI452">
        <f>_xlfn.XLOOKUP(H452,'Customer Data'!A452,'Customer Data'!D452)</f>
        <v>39</v>
      </c>
      <c r="AJ452" t="str">
        <f>_xlfn.XLOOKUP(H452,'Customer Data'!A452,'Customer Data'!E452)</f>
        <v>Owerri</v>
      </c>
      <c r="AK452" t="str">
        <f>VLOOKUP(K452,'Product Category'!A:B,2,FALSE)</f>
        <v>Electronics</v>
      </c>
      <c r="AL452">
        <f>VLOOKUP(Z452,Coupons!A:B,2,FALSE)</f>
        <v>0.15</v>
      </c>
      <c r="AM452" s="7">
        <f t="shared" si="170"/>
        <v>461.32499999999999</v>
      </c>
      <c r="AN452" s="7">
        <f t="shared" si="171"/>
        <v>430.57</v>
      </c>
      <c r="AO452" s="7">
        <f t="shared" si="172"/>
        <v>2152.85</v>
      </c>
      <c r="AP452" s="7">
        <f t="shared" si="173"/>
        <v>2614.1750000000002</v>
      </c>
      <c r="AQ452" s="7">
        <f t="shared" si="174"/>
        <v>461.32500000000027</v>
      </c>
      <c r="AR452" s="12">
        <f t="shared" si="175"/>
        <v>1.2142857142857144</v>
      </c>
    </row>
    <row r="453" spans="1:44" x14ac:dyDescent="0.35">
      <c r="A453" t="s">
        <v>465</v>
      </c>
      <c r="B453">
        <f t="shared" si="154"/>
        <v>200451</v>
      </c>
      <c r="C453" s="2">
        <v>45017</v>
      </c>
      <c r="D453" s="4">
        <v>45017</v>
      </c>
      <c r="E453">
        <f t="shared" si="155"/>
        <v>2023</v>
      </c>
      <c r="F453" s="4" t="str">
        <f t="shared" si="156"/>
        <v>April</v>
      </c>
      <c r="G453" s="4" t="str">
        <f t="shared" si="157"/>
        <v>Saturday</v>
      </c>
      <c r="H453" t="s">
        <v>1665</v>
      </c>
      <c r="I453">
        <f t="shared" si="158"/>
        <v>14837</v>
      </c>
      <c r="J453" t="s">
        <v>2403</v>
      </c>
      <c r="K453" t="str">
        <f t="shared" si="160"/>
        <v>Monitor</v>
      </c>
      <c r="L453">
        <v>1</v>
      </c>
      <c r="M453">
        <v>183.18</v>
      </c>
      <c r="N453" s="7">
        <f t="shared" si="159"/>
        <v>183.18</v>
      </c>
      <c r="O453" t="s">
        <v>2507</v>
      </c>
      <c r="P453" t="str">
        <f t="shared" si="161"/>
        <v>647</v>
      </c>
      <c r="Q453" t="str">
        <f t="shared" si="162"/>
        <v>Main St</v>
      </c>
      <c r="R453" t="s">
        <v>3065</v>
      </c>
      <c r="S453" t="str">
        <f t="shared" si="163"/>
        <v>Debit Card</v>
      </c>
      <c r="T453" t="s">
        <v>3071</v>
      </c>
      <c r="U453" t="str">
        <f t="shared" si="164"/>
        <v>Cancelled</v>
      </c>
      <c r="V453" t="s">
        <v>3526</v>
      </c>
      <c r="W453" t="str">
        <f t="shared" si="165"/>
        <v>17501136</v>
      </c>
      <c r="X453">
        <v>6</v>
      </c>
      <c r="Y453" t="s">
        <v>4275</v>
      </c>
      <c r="Z453" t="str">
        <f t="shared" si="166"/>
        <v>SAVE10</v>
      </c>
      <c r="AA453" t="str">
        <f t="shared" si="167"/>
        <v>YES</v>
      </c>
      <c r="AB453" t="s">
        <v>4280</v>
      </c>
      <c r="AC453" t="str">
        <f t="shared" si="168"/>
        <v>Email</v>
      </c>
      <c r="AD453">
        <v>183.18</v>
      </c>
      <c r="AE453" s="7">
        <v>183.18</v>
      </c>
      <c r="AF453" s="7">
        <f t="shared" si="169"/>
        <v>183.18</v>
      </c>
      <c r="AG453" t="str">
        <f>_xlfn.XLOOKUP(H453, 'Customer Data'!A453,'Customer Data'!B453)</f>
        <v>Customer_453</v>
      </c>
      <c r="AH453" t="str">
        <f>_xlfn.XLOOKUP(H453,'Customer Data'!A453,'Customer Data'!C453)</f>
        <v>Female</v>
      </c>
      <c r="AI453">
        <f>_xlfn.XLOOKUP(H453,'Customer Data'!A453,'Customer Data'!D453)</f>
        <v>42</v>
      </c>
      <c r="AJ453" t="str">
        <f>_xlfn.XLOOKUP(H453,'Customer Data'!A453,'Customer Data'!E453)</f>
        <v>Abuja</v>
      </c>
      <c r="AK453" t="str">
        <f>VLOOKUP(K453,'Product Category'!A:B,2,FALSE)</f>
        <v>Electronics</v>
      </c>
      <c r="AL453">
        <f>VLOOKUP(Z453,Coupons!A:B,2,FALSE)</f>
        <v>0.1</v>
      </c>
      <c r="AM453" s="7">
        <f t="shared" si="170"/>
        <v>18.318000000000001</v>
      </c>
      <c r="AN453" s="7">
        <f t="shared" si="171"/>
        <v>128.226</v>
      </c>
      <c r="AO453" s="7">
        <f t="shared" si="172"/>
        <v>128.226</v>
      </c>
      <c r="AP453" s="7">
        <f t="shared" si="173"/>
        <v>164.86199999999999</v>
      </c>
      <c r="AQ453" s="7">
        <f t="shared" si="174"/>
        <v>36.635999999999996</v>
      </c>
      <c r="AR453" s="12">
        <f t="shared" si="175"/>
        <v>1.2857142857142856</v>
      </c>
    </row>
    <row r="454" spans="1:44" x14ac:dyDescent="0.35">
      <c r="A454" t="s">
        <v>466</v>
      </c>
      <c r="B454">
        <f t="shared" si="154"/>
        <v>200452</v>
      </c>
      <c r="C454" s="2">
        <v>45130</v>
      </c>
      <c r="D454" s="4">
        <v>45130</v>
      </c>
      <c r="E454">
        <f t="shared" si="155"/>
        <v>2023</v>
      </c>
      <c r="F454" s="4" t="str">
        <f t="shared" si="156"/>
        <v>July</v>
      </c>
      <c r="G454" s="4" t="str">
        <f t="shared" si="157"/>
        <v>Sunday</v>
      </c>
      <c r="H454" t="s">
        <v>1666</v>
      </c>
      <c r="I454">
        <f t="shared" si="158"/>
        <v>36467</v>
      </c>
      <c r="J454" t="s">
        <v>2407</v>
      </c>
      <c r="K454" t="str">
        <f t="shared" si="160"/>
        <v>Printer</v>
      </c>
      <c r="L454">
        <v>1</v>
      </c>
      <c r="M454">
        <v>75.78</v>
      </c>
      <c r="N454" s="7">
        <f t="shared" si="159"/>
        <v>75.78</v>
      </c>
      <c r="O454" t="s">
        <v>2763</v>
      </c>
      <c r="P454" t="str">
        <f t="shared" si="161"/>
        <v>581</v>
      </c>
      <c r="Q454" t="str">
        <f t="shared" si="162"/>
        <v>Main St</v>
      </c>
      <c r="R454" t="s">
        <v>3069</v>
      </c>
      <c r="S454" t="str">
        <f t="shared" si="163"/>
        <v>Cash</v>
      </c>
      <c r="T454" t="s">
        <v>3074</v>
      </c>
      <c r="U454" t="str">
        <f t="shared" si="164"/>
        <v>Pending</v>
      </c>
      <c r="V454" t="s">
        <v>3527</v>
      </c>
      <c r="W454" t="str">
        <f t="shared" si="165"/>
        <v>20863987</v>
      </c>
      <c r="X454">
        <v>5</v>
      </c>
      <c r="Y454" t="s">
        <v>4275</v>
      </c>
      <c r="Z454" t="str">
        <f t="shared" si="166"/>
        <v>SAVE10</v>
      </c>
      <c r="AA454" t="str">
        <f t="shared" si="167"/>
        <v>YES</v>
      </c>
      <c r="AB454" t="s">
        <v>4282</v>
      </c>
      <c r="AC454" t="str">
        <f t="shared" si="168"/>
        <v>Google</v>
      </c>
      <c r="AD454">
        <v>75.78</v>
      </c>
      <c r="AE454" s="7">
        <v>75.78</v>
      </c>
      <c r="AF454" s="7">
        <f t="shared" si="169"/>
        <v>75.78</v>
      </c>
      <c r="AG454" t="str">
        <f>_xlfn.XLOOKUP(H454, 'Customer Data'!A454,'Customer Data'!B454)</f>
        <v>Customer_454</v>
      </c>
      <c r="AH454" t="str">
        <f>_xlfn.XLOOKUP(H454,'Customer Data'!A454,'Customer Data'!C454)</f>
        <v>Female</v>
      </c>
      <c r="AI454">
        <f>_xlfn.XLOOKUP(H454,'Customer Data'!A454,'Customer Data'!D454)</f>
        <v>38</v>
      </c>
      <c r="AJ454" t="str">
        <f>_xlfn.XLOOKUP(H454,'Customer Data'!A454,'Customer Data'!E454)</f>
        <v>Enugu</v>
      </c>
      <c r="AK454" t="str">
        <f>VLOOKUP(K454,'Product Category'!A:B,2,FALSE)</f>
        <v>Electronics</v>
      </c>
      <c r="AL454">
        <f>VLOOKUP(Z454,Coupons!A:B,2,FALSE)</f>
        <v>0.1</v>
      </c>
      <c r="AM454" s="7">
        <f t="shared" si="170"/>
        <v>7.5780000000000003</v>
      </c>
      <c r="AN454" s="7">
        <f t="shared" si="171"/>
        <v>53.045999999999999</v>
      </c>
      <c r="AO454" s="7">
        <f t="shared" si="172"/>
        <v>53.045999999999999</v>
      </c>
      <c r="AP454" s="7">
        <f t="shared" si="173"/>
        <v>68.201999999999998</v>
      </c>
      <c r="AQ454" s="7">
        <f t="shared" si="174"/>
        <v>15.155999999999999</v>
      </c>
      <c r="AR454" s="12">
        <f t="shared" si="175"/>
        <v>1.2857142857142856</v>
      </c>
    </row>
    <row r="455" spans="1:44" x14ac:dyDescent="0.35">
      <c r="A455" t="s">
        <v>467</v>
      </c>
      <c r="B455">
        <f t="shared" si="154"/>
        <v>200453</v>
      </c>
      <c r="C455" s="2">
        <v>45779</v>
      </c>
      <c r="D455" s="4">
        <v>45779</v>
      </c>
      <c r="E455">
        <f t="shared" si="155"/>
        <v>2025</v>
      </c>
      <c r="F455" s="4" t="str">
        <f t="shared" si="156"/>
        <v>May</v>
      </c>
      <c r="G455" s="4" t="str">
        <f t="shared" si="157"/>
        <v>Friday</v>
      </c>
      <c r="H455" t="s">
        <v>1667</v>
      </c>
      <c r="I455">
        <f t="shared" si="158"/>
        <v>15017</v>
      </c>
      <c r="J455" t="s">
        <v>2405</v>
      </c>
      <c r="K455" t="str">
        <f t="shared" si="160"/>
        <v>Tablet</v>
      </c>
      <c r="L455">
        <v>1</v>
      </c>
      <c r="M455">
        <v>675.57</v>
      </c>
      <c r="N455" s="7">
        <f t="shared" si="159"/>
        <v>675.57</v>
      </c>
      <c r="O455" t="s">
        <v>2764</v>
      </c>
      <c r="P455" t="str">
        <f t="shared" si="161"/>
        <v>492</v>
      </c>
      <c r="Q455" t="str">
        <f t="shared" si="162"/>
        <v>Main St</v>
      </c>
      <c r="R455" t="s">
        <v>3069</v>
      </c>
      <c r="S455" t="str">
        <f t="shared" si="163"/>
        <v>Cash</v>
      </c>
      <c r="T455" t="s">
        <v>3070</v>
      </c>
      <c r="U455" t="str">
        <f t="shared" si="164"/>
        <v>Shipped</v>
      </c>
      <c r="V455" t="s">
        <v>3528</v>
      </c>
      <c r="W455" t="str">
        <f t="shared" si="165"/>
        <v>51241924</v>
      </c>
      <c r="X455">
        <v>1</v>
      </c>
      <c r="Y455" t="s">
        <v>4277</v>
      </c>
      <c r="Z455" t="str">
        <f t="shared" si="166"/>
        <v>WINTER15</v>
      </c>
      <c r="AA455" t="str">
        <f t="shared" si="167"/>
        <v>YES</v>
      </c>
      <c r="AB455" t="s">
        <v>4281</v>
      </c>
      <c r="AC455" t="str">
        <f t="shared" si="168"/>
        <v>Facebook</v>
      </c>
      <c r="AD455">
        <v>675.57</v>
      </c>
      <c r="AE455" s="7">
        <v>675.57</v>
      </c>
      <c r="AF455" s="7">
        <f t="shared" si="169"/>
        <v>675.57</v>
      </c>
      <c r="AG455" t="str">
        <f>_xlfn.XLOOKUP(H455, 'Customer Data'!A455,'Customer Data'!B455)</f>
        <v>Customer_455</v>
      </c>
      <c r="AH455" t="str">
        <f>_xlfn.XLOOKUP(H455,'Customer Data'!A455,'Customer Data'!C455)</f>
        <v>Female</v>
      </c>
      <c r="AI455">
        <f>_xlfn.XLOOKUP(H455,'Customer Data'!A455,'Customer Data'!D455)</f>
        <v>53</v>
      </c>
      <c r="AJ455" t="str">
        <f>_xlfn.XLOOKUP(H455,'Customer Data'!A455,'Customer Data'!E455)</f>
        <v>Owerri</v>
      </c>
      <c r="AK455" t="str">
        <f>VLOOKUP(K455,'Product Category'!A:B,2,FALSE)</f>
        <v>Electronics</v>
      </c>
      <c r="AL455">
        <f>VLOOKUP(Z455,Coupons!A:B,2,FALSE)</f>
        <v>0.15</v>
      </c>
      <c r="AM455" s="7">
        <f t="shared" si="170"/>
        <v>101.33550000000001</v>
      </c>
      <c r="AN455" s="7">
        <f t="shared" si="171"/>
        <v>472.899</v>
      </c>
      <c r="AO455" s="7">
        <f t="shared" si="172"/>
        <v>472.899</v>
      </c>
      <c r="AP455" s="7">
        <f t="shared" si="173"/>
        <v>574.23450000000003</v>
      </c>
      <c r="AQ455" s="7">
        <f t="shared" si="174"/>
        <v>101.33550000000002</v>
      </c>
      <c r="AR455" s="12">
        <f t="shared" si="175"/>
        <v>1.2142857142857144</v>
      </c>
    </row>
    <row r="456" spans="1:44" x14ac:dyDescent="0.35">
      <c r="A456" t="s">
        <v>468</v>
      </c>
      <c r="B456">
        <f t="shared" si="154"/>
        <v>200454</v>
      </c>
      <c r="C456" s="2">
        <v>45623</v>
      </c>
      <c r="D456" s="4">
        <v>45623</v>
      </c>
      <c r="E456">
        <f t="shared" si="155"/>
        <v>2024</v>
      </c>
      <c r="F456" s="4" t="str">
        <f t="shared" si="156"/>
        <v>November</v>
      </c>
      <c r="G456" s="4" t="str">
        <f t="shared" si="157"/>
        <v>Wednesday</v>
      </c>
      <c r="H456" t="s">
        <v>1668</v>
      </c>
      <c r="I456">
        <f t="shared" si="158"/>
        <v>54759</v>
      </c>
      <c r="J456" t="s">
        <v>2408</v>
      </c>
      <c r="K456" t="str">
        <f t="shared" si="160"/>
        <v>Laptop</v>
      </c>
      <c r="L456">
        <v>1</v>
      </c>
      <c r="M456">
        <v>109.29</v>
      </c>
      <c r="N456" s="7">
        <f t="shared" si="159"/>
        <v>109.29</v>
      </c>
      <c r="O456" t="s">
        <v>2765</v>
      </c>
      <c r="P456" t="str">
        <f t="shared" si="161"/>
        <v>686</v>
      </c>
      <c r="Q456" t="str">
        <f t="shared" si="162"/>
        <v>Main St</v>
      </c>
      <c r="R456" t="s">
        <v>3065</v>
      </c>
      <c r="S456" t="str">
        <f t="shared" si="163"/>
        <v>Debit Card</v>
      </c>
      <c r="T456" t="s">
        <v>3071</v>
      </c>
      <c r="U456" t="str">
        <f t="shared" si="164"/>
        <v>Cancelled</v>
      </c>
      <c r="V456" t="s">
        <v>3529</v>
      </c>
      <c r="W456" t="str">
        <f t="shared" si="165"/>
        <v>75583042</v>
      </c>
      <c r="X456">
        <v>5</v>
      </c>
      <c r="Y456" t="s">
        <v>4276</v>
      </c>
      <c r="Z456" t="str">
        <f t="shared" si="166"/>
        <v>FREESHIP</v>
      </c>
      <c r="AA456" t="str">
        <f t="shared" si="167"/>
        <v>YES</v>
      </c>
      <c r="AB456" t="s">
        <v>4282</v>
      </c>
      <c r="AC456" t="str">
        <f t="shared" si="168"/>
        <v>Google</v>
      </c>
      <c r="AD456">
        <v>109.29</v>
      </c>
      <c r="AE456" s="7">
        <v>109.29</v>
      </c>
      <c r="AF456" s="7">
        <f t="shared" si="169"/>
        <v>109.29</v>
      </c>
      <c r="AG456" t="str">
        <f>_xlfn.XLOOKUP(H456, 'Customer Data'!A456,'Customer Data'!B456)</f>
        <v>Customer_456</v>
      </c>
      <c r="AH456" t="str">
        <f>_xlfn.XLOOKUP(H456,'Customer Data'!A456,'Customer Data'!C456)</f>
        <v>Male</v>
      </c>
      <c r="AI456">
        <f>_xlfn.XLOOKUP(H456,'Customer Data'!A456,'Customer Data'!D456)</f>
        <v>54</v>
      </c>
      <c r="AJ456" t="str">
        <f>_xlfn.XLOOKUP(H456,'Customer Data'!A456,'Customer Data'!E456)</f>
        <v>Owerri</v>
      </c>
      <c r="AK456" t="str">
        <f>VLOOKUP(K456,'Product Category'!A:B,2,FALSE)</f>
        <v>Electronics</v>
      </c>
      <c r="AL456">
        <f>VLOOKUP(Z456,Coupons!A:B,2,FALSE)</f>
        <v>0</v>
      </c>
      <c r="AM456" s="7">
        <f t="shared" si="170"/>
        <v>0</v>
      </c>
      <c r="AN456" s="7">
        <f t="shared" si="171"/>
        <v>76.503</v>
      </c>
      <c r="AO456" s="7">
        <f t="shared" si="172"/>
        <v>76.503</v>
      </c>
      <c r="AP456" s="7">
        <f t="shared" si="173"/>
        <v>109.29</v>
      </c>
      <c r="AQ456" s="7">
        <f t="shared" si="174"/>
        <v>32.787000000000006</v>
      </c>
      <c r="AR456" s="12">
        <f t="shared" si="175"/>
        <v>1.4285714285714286</v>
      </c>
    </row>
    <row r="457" spans="1:44" x14ac:dyDescent="0.35">
      <c r="A457" t="s">
        <v>469</v>
      </c>
      <c r="B457">
        <f t="shared" si="154"/>
        <v>200455</v>
      </c>
      <c r="C457" s="2">
        <v>45377</v>
      </c>
      <c r="D457" s="4">
        <v>45377</v>
      </c>
      <c r="E457">
        <f t="shared" si="155"/>
        <v>2024</v>
      </c>
      <c r="F457" s="4" t="str">
        <f t="shared" si="156"/>
        <v>March</v>
      </c>
      <c r="G457" s="4" t="str">
        <f t="shared" si="157"/>
        <v>Tuesday</v>
      </c>
      <c r="H457" t="s">
        <v>1669</v>
      </c>
      <c r="I457">
        <f t="shared" si="158"/>
        <v>58341</v>
      </c>
      <c r="J457" t="s">
        <v>2404</v>
      </c>
      <c r="K457" t="str">
        <f t="shared" si="160"/>
        <v>Phone</v>
      </c>
      <c r="L457">
        <v>1</v>
      </c>
      <c r="M457">
        <v>639.83000000000004</v>
      </c>
      <c r="N457" s="7">
        <f t="shared" si="159"/>
        <v>639.83000000000004</v>
      </c>
      <c r="O457" t="s">
        <v>2766</v>
      </c>
      <c r="P457" t="str">
        <f t="shared" si="161"/>
        <v>874</v>
      </c>
      <c r="Q457" t="str">
        <f t="shared" si="162"/>
        <v>Main St</v>
      </c>
      <c r="R457" t="s">
        <v>3065</v>
      </c>
      <c r="S457" t="str">
        <f t="shared" si="163"/>
        <v>Debit Card</v>
      </c>
      <c r="T457" t="s">
        <v>3074</v>
      </c>
      <c r="U457" t="str">
        <f t="shared" si="164"/>
        <v>Pending</v>
      </c>
      <c r="V457" t="s">
        <v>3530</v>
      </c>
      <c r="W457" t="str">
        <f t="shared" si="165"/>
        <v>32856728</v>
      </c>
      <c r="X457">
        <v>2</v>
      </c>
      <c r="Y457" t="s">
        <v>4275</v>
      </c>
      <c r="Z457" t="str">
        <f t="shared" si="166"/>
        <v>SAVE10</v>
      </c>
      <c r="AA457" t="str">
        <f t="shared" si="167"/>
        <v>YES</v>
      </c>
      <c r="AB457" t="s">
        <v>4279</v>
      </c>
      <c r="AC457" t="str">
        <f t="shared" si="168"/>
        <v>Referral</v>
      </c>
      <c r="AD457">
        <v>639.83000000000004</v>
      </c>
      <c r="AE457" s="7">
        <v>639.83000000000004</v>
      </c>
      <c r="AF457" s="7">
        <f t="shared" si="169"/>
        <v>639.83000000000004</v>
      </c>
      <c r="AG457" t="str">
        <f>_xlfn.XLOOKUP(H457, 'Customer Data'!A457,'Customer Data'!B457)</f>
        <v>Customer_457</v>
      </c>
      <c r="AH457" t="str">
        <f>_xlfn.XLOOKUP(H457,'Customer Data'!A457,'Customer Data'!C457)</f>
        <v>Male</v>
      </c>
      <c r="AI457">
        <f>_xlfn.XLOOKUP(H457,'Customer Data'!A457,'Customer Data'!D457)</f>
        <v>25</v>
      </c>
      <c r="AJ457" t="str">
        <f>_xlfn.XLOOKUP(H457,'Customer Data'!A457,'Customer Data'!E457)</f>
        <v>Port-Harcourt</v>
      </c>
      <c r="AK457" t="str">
        <f>VLOOKUP(K457,'Product Category'!A:B,2,FALSE)</f>
        <v>Electronics</v>
      </c>
      <c r="AL457">
        <f>VLOOKUP(Z457,Coupons!A:B,2,FALSE)</f>
        <v>0.1</v>
      </c>
      <c r="AM457" s="7">
        <f t="shared" si="170"/>
        <v>63.983000000000004</v>
      </c>
      <c r="AN457" s="7">
        <f t="shared" si="171"/>
        <v>447.88099999999997</v>
      </c>
      <c r="AO457" s="7">
        <f t="shared" si="172"/>
        <v>447.88099999999997</v>
      </c>
      <c r="AP457" s="7">
        <f t="shared" si="173"/>
        <v>575.84699999999998</v>
      </c>
      <c r="AQ457" s="7">
        <f t="shared" si="174"/>
        <v>127.96600000000001</v>
      </c>
      <c r="AR457" s="12">
        <f t="shared" si="175"/>
        <v>1.2857142857142858</v>
      </c>
    </row>
    <row r="458" spans="1:44" x14ac:dyDescent="0.35">
      <c r="A458" t="s">
        <v>470</v>
      </c>
      <c r="B458">
        <f t="shared" si="154"/>
        <v>200456</v>
      </c>
      <c r="C458" s="2">
        <v>45103</v>
      </c>
      <c r="D458" s="4">
        <v>45103</v>
      </c>
      <c r="E458">
        <f t="shared" si="155"/>
        <v>2023</v>
      </c>
      <c r="F458" s="4" t="str">
        <f t="shared" si="156"/>
        <v>June</v>
      </c>
      <c r="G458" s="4" t="str">
        <f t="shared" si="157"/>
        <v>Monday</v>
      </c>
      <c r="H458" t="s">
        <v>1670</v>
      </c>
      <c r="I458">
        <f t="shared" si="158"/>
        <v>94479</v>
      </c>
      <c r="J458" t="s">
        <v>2409</v>
      </c>
      <c r="K458" t="str">
        <f t="shared" si="160"/>
        <v>Desk</v>
      </c>
      <c r="L458">
        <v>5</v>
      </c>
      <c r="M458">
        <v>62.81</v>
      </c>
      <c r="N458" s="7">
        <f t="shared" si="159"/>
        <v>62.81</v>
      </c>
      <c r="O458" t="s">
        <v>2698</v>
      </c>
      <c r="P458" t="str">
        <f t="shared" si="161"/>
        <v>259</v>
      </c>
      <c r="Q458" t="str">
        <f t="shared" si="162"/>
        <v>Main St</v>
      </c>
      <c r="R458" t="s">
        <v>3067</v>
      </c>
      <c r="S458" t="str">
        <f t="shared" si="163"/>
        <v>Credit Card</v>
      </c>
      <c r="T458" t="s">
        <v>3070</v>
      </c>
      <c r="U458" t="str">
        <f t="shared" si="164"/>
        <v>Shipped</v>
      </c>
      <c r="V458" t="s">
        <v>3531</v>
      </c>
      <c r="W458" t="str">
        <f t="shared" si="165"/>
        <v>69089975</v>
      </c>
      <c r="X458">
        <v>9</v>
      </c>
      <c r="Y458" t="s">
        <v>4275</v>
      </c>
      <c r="Z458" t="str">
        <f t="shared" si="166"/>
        <v>SAVE10</v>
      </c>
      <c r="AA458" t="str">
        <f t="shared" si="167"/>
        <v>YES</v>
      </c>
      <c r="AB458" t="s">
        <v>4281</v>
      </c>
      <c r="AC458" t="str">
        <f t="shared" si="168"/>
        <v>Facebook</v>
      </c>
      <c r="AD458">
        <v>314.05</v>
      </c>
      <c r="AE458" s="7">
        <v>314.05</v>
      </c>
      <c r="AF458" s="7">
        <f t="shared" si="169"/>
        <v>314.05</v>
      </c>
      <c r="AG458" t="str">
        <f>_xlfn.XLOOKUP(H458, 'Customer Data'!A458,'Customer Data'!B458)</f>
        <v>Customer_458</v>
      </c>
      <c r="AH458" t="str">
        <f>_xlfn.XLOOKUP(H458,'Customer Data'!A458,'Customer Data'!C458)</f>
        <v>Female</v>
      </c>
      <c r="AI458">
        <f>_xlfn.XLOOKUP(H458,'Customer Data'!A458,'Customer Data'!D458)</f>
        <v>18</v>
      </c>
      <c r="AJ458" t="str">
        <f>_xlfn.XLOOKUP(H458,'Customer Data'!A458,'Customer Data'!E458)</f>
        <v>Port-Harcourt</v>
      </c>
      <c r="AK458" t="str">
        <f>VLOOKUP(K458,'Product Category'!A:B,2,FALSE)</f>
        <v>Furniture</v>
      </c>
      <c r="AL458">
        <f>VLOOKUP(Z458,Coupons!A:B,2,FALSE)</f>
        <v>0.1</v>
      </c>
      <c r="AM458" s="7">
        <f t="shared" si="170"/>
        <v>31.405000000000001</v>
      </c>
      <c r="AN458" s="7">
        <f t="shared" si="171"/>
        <v>43.966999999999999</v>
      </c>
      <c r="AO458" s="7">
        <f t="shared" si="172"/>
        <v>219.83499999999998</v>
      </c>
      <c r="AP458" s="7">
        <f t="shared" si="173"/>
        <v>282.64499999999998</v>
      </c>
      <c r="AQ458" s="7">
        <f t="shared" si="174"/>
        <v>62.81</v>
      </c>
      <c r="AR458" s="12">
        <f t="shared" si="175"/>
        <v>1.2857142857142858</v>
      </c>
    </row>
    <row r="459" spans="1:44" x14ac:dyDescent="0.35">
      <c r="A459" t="s">
        <v>471</v>
      </c>
      <c r="B459">
        <f t="shared" si="154"/>
        <v>200457</v>
      </c>
      <c r="C459" s="2">
        <v>45802</v>
      </c>
      <c r="D459" s="4">
        <v>45802</v>
      </c>
      <c r="E459">
        <f t="shared" si="155"/>
        <v>2025</v>
      </c>
      <c r="F459" s="4" t="str">
        <f t="shared" si="156"/>
        <v>May</v>
      </c>
      <c r="G459" s="4" t="str">
        <f t="shared" si="157"/>
        <v>Sunday</v>
      </c>
      <c r="H459" t="s">
        <v>1671</v>
      </c>
      <c r="I459">
        <f t="shared" si="158"/>
        <v>50236</v>
      </c>
      <c r="J459" t="s">
        <v>2409</v>
      </c>
      <c r="K459" t="str">
        <f t="shared" si="160"/>
        <v>Desk</v>
      </c>
      <c r="L459">
        <v>4</v>
      </c>
      <c r="M459">
        <v>615.83000000000004</v>
      </c>
      <c r="N459" s="7">
        <f t="shared" si="159"/>
        <v>615.83000000000004</v>
      </c>
      <c r="O459" t="s">
        <v>2767</v>
      </c>
      <c r="P459" t="str">
        <f t="shared" si="161"/>
        <v>545</v>
      </c>
      <c r="Q459" t="str">
        <f t="shared" si="162"/>
        <v>Main St</v>
      </c>
      <c r="R459" t="s">
        <v>3066</v>
      </c>
      <c r="S459" t="str">
        <f t="shared" si="163"/>
        <v>Online</v>
      </c>
      <c r="T459" t="s">
        <v>3072</v>
      </c>
      <c r="U459" t="str">
        <f t="shared" si="164"/>
        <v>Returned</v>
      </c>
      <c r="V459" t="s">
        <v>3532</v>
      </c>
      <c r="W459" t="str">
        <f t="shared" si="165"/>
        <v>67692578</v>
      </c>
      <c r="X459">
        <v>4</v>
      </c>
      <c r="Y459" t="s">
        <v>4277</v>
      </c>
      <c r="Z459" t="str">
        <f t="shared" si="166"/>
        <v>WINTER15</v>
      </c>
      <c r="AA459" t="str">
        <f t="shared" si="167"/>
        <v>YES</v>
      </c>
      <c r="AB459" t="s">
        <v>4278</v>
      </c>
      <c r="AC459" t="str">
        <f t="shared" si="168"/>
        <v>Instagram</v>
      </c>
      <c r="AD459">
        <v>2463.3200000000002</v>
      </c>
      <c r="AE459" s="7">
        <v>2463.3200000000002</v>
      </c>
      <c r="AF459" s="7">
        <f t="shared" si="169"/>
        <v>2463.3200000000002</v>
      </c>
      <c r="AG459" t="str">
        <f>_xlfn.XLOOKUP(H459, 'Customer Data'!A459,'Customer Data'!B459)</f>
        <v>Customer_459</v>
      </c>
      <c r="AH459" t="str">
        <f>_xlfn.XLOOKUP(H459,'Customer Data'!A459,'Customer Data'!C459)</f>
        <v>Male</v>
      </c>
      <c r="AI459">
        <f>_xlfn.XLOOKUP(H459,'Customer Data'!A459,'Customer Data'!D459)</f>
        <v>56</v>
      </c>
      <c r="AJ459" t="str">
        <f>_xlfn.XLOOKUP(H459,'Customer Data'!A459,'Customer Data'!E459)</f>
        <v>Lagos</v>
      </c>
      <c r="AK459" t="str">
        <f>VLOOKUP(K459,'Product Category'!A:B,2,FALSE)</f>
        <v>Furniture</v>
      </c>
      <c r="AL459">
        <f>VLOOKUP(Z459,Coupons!A:B,2,FALSE)</f>
        <v>0.15</v>
      </c>
      <c r="AM459" s="7">
        <f t="shared" si="170"/>
        <v>369.49799999999999</v>
      </c>
      <c r="AN459" s="7">
        <f t="shared" si="171"/>
        <v>431.08100000000002</v>
      </c>
      <c r="AO459" s="7">
        <f t="shared" si="172"/>
        <v>1724.3240000000001</v>
      </c>
      <c r="AP459" s="7">
        <f t="shared" si="173"/>
        <v>2093.8220000000001</v>
      </c>
      <c r="AQ459" s="7">
        <f t="shared" si="174"/>
        <v>369.49800000000005</v>
      </c>
      <c r="AR459" s="12">
        <f t="shared" si="175"/>
        <v>1.2142857142857144</v>
      </c>
    </row>
    <row r="460" spans="1:44" x14ac:dyDescent="0.35">
      <c r="A460" t="s">
        <v>472</v>
      </c>
      <c r="B460">
        <f t="shared" si="154"/>
        <v>200458</v>
      </c>
      <c r="C460" s="2">
        <v>45475</v>
      </c>
      <c r="D460" s="4">
        <v>45475</v>
      </c>
      <c r="E460">
        <f t="shared" si="155"/>
        <v>2024</v>
      </c>
      <c r="F460" s="4" t="str">
        <f t="shared" si="156"/>
        <v>July</v>
      </c>
      <c r="G460" s="4" t="str">
        <f t="shared" si="157"/>
        <v>Tuesday</v>
      </c>
      <c r="H460" t="s">
        <v>1672</v>
      </c>
      <c r="I460">
        <f t="shared" si="158"/>
        <v>31412</v>
      </c>
      <c r="J460" t="s">
        <v>2403</v>
      </c>
      <c r="K460" t="str">
        <f t="shared" si="160"/>
        <v>Monitor</v>
      </c>
      <c r="L460">
        <v>4</v>
      </c>
      <c r="M460">
        <v>510.58</v>
      </c>
      <c r="N460" s="7">
        <f t="shared" si="159"/>
        <v>510.58</v>
      </c>
      <c r="O460" t="s">
        <v>2495</v>
      </c>
      <c r="P460" t="str">
        <f t="shared" si="161"/>
        <v>196</v>
      </c>
      <c r="Q460" t="str">
        <f t="shared" si="162"/>
        <v>Main St</v>
      </c>
      <c r="R460" t="s">
        <v>3067</v>
      </c>
      <c r="S460" t="str">
        <f t="shared" si="163"/>
        <v>Credit Card</v>
      </c>
      <c r="T460" t="s">
        <v>3072</v>
      </c>
      <c r="U460" t="str">
        <f t="shared" si="164"/>
        <v>Returned</v>
      </c>
      <c r="V460" t="s">
        <v>3533</v>
      </c>
      <c r="W460" t="str">
        <f t="shared" si="165"/>
        <v>61946127</v>
      </c>
      <c r="X460">
        <v>7</v>
      </c>
      <c r="Y460" t="s">
        <v>4277</v>
      </c>
      <c r="Z460" t="str">
        <f t="shared" si="166"/>
        <v>WINTER15</v>
      </c>
      <c r="AA460" t="str">
        <f t="shared" si="167"/>
        <v>YES</v>
      </c>
      <c r="AB460" t="s">
        <v>4280</v>
      </c>
      <c r="AC460" t="str">
        <f t="shared" si="168"/>
        <v>Email</v>
      </c>
      <c r="AD460">
        <v>2042.32</v>
      </c>
      <c r="AE460" s="7">
        <v>2042.32</v>
      </c>
      <c r="AF460" s="7">
        <f t="shared" si="169"/>
        <v>2042.32</v>
      </c>
      <c r="AG460" t="str">
        <f>_xlfn.XLOOKUP(H460, 'Customer Data'!A460,'Customer Data'!B460)</f>
        <v>Customer_460</v>
      </c>
      <c r="AH460" t="str">
        <f>_xlfn.XLOOKUP(H460,'Customer Data'!A460,'Customer Data'!C460)</f>
        <v>Male</v>
      </c>
      <c r="AI460">
        <f>_xlfn.XLOOKUP(H460,'Customer Data'!A460,'Customer Data'!D460)</f>
        <v>42</v>
      </c>
      <c r="AJ460" t="str">
        <f>_xlfn.XLOOKUP(H460,'Customer Data'!A460,'Customer Data'!E460)</f>
        <v>Enugu</v>
      </c>
      <c r="AK460" t="str">
        <f>VLOOKUP(K460,'Product Category'!A:B,2,FALSE)</f>
        <v>Electronics</v>
      </c>
      <c r="AL460">
        <f>VLOOKUP(Z460,Coupons!A:B,2,FALSE)</f>
        <v>0.15</v>
      </c>
      <c r="AM460" s="7">
        <f t="shared" si="170"/>
        <v>306.34799999999996</v>
      </c>
      <c r="AN460" s="7">
        <f t="shared" si="171"/>
        <v>357.40599999999995</v>
      </c>
      <c r="AO460" s="7">
        <f t="shared" si="172"/>
        <v>1429.6239999999998</v>
      </c>
      <c r="AP460" s="7">
        <f t="shared" si="173"/>
        <v>1735.972</v>
      </c>
      <c r="AQ460" s="7">
        <f t="shared" si="174"/>
        <v>306.34800000000018</v>
      </c>
      <c r="AR460" s="12">
        <f t="shared" si="175"/>
        <v>1.2142857142857144</v>
      </c>
    </row>
    <row r="461" spans="1:44" x14ac:dyDescent="0.35">
      <c r="A461" t="s">
        <v>473</v>
      </c>
      <c r="B461">
        <f t="shared" si="154"/>
        <v>200459</v>
      </c>
      <c r="C461" s="2">
        <v>45497</v>
      </c>
      <c r="D461" s="4">
        <v>45497</v>
      </c>
      <c r="E461">
        <f t="shared" si="155"/>
        <v>2024</v>
      </c>
      <c r="F461" s="4" t="str">
        <f t="shared" si="156"/>
        <v>July</v>
      </c>
      <c r="G461" s="4" t="str">
        <f t="shared" si="157"/>
        <v>Wednesday</v>
      </c>
      <c r="H461" t="s">
        <v>1673</v>
      </c>
      <c r="I461">
        <f t="shared" si="158"/>
        <v>90142</v>
      </c>
      <c r="J461" t="s">
        <v>2409</v>
      </c>
      <c r="K461" t="str">
        <f t="shared" si="160"/>
        <v>Desk</v>
      </c>
      <c r="L461">
        <v>1</v>
      </c>
      <c r="M461">
        <v>334.39</v>
      </c>
      <c r="N461" s="7">
        <f t="shared" si="159"/>
        <v>334.39</v>
      </c>
      <c r="O461" t="s">
        <v>2749</v>
      </c>
      <c r="P461" t="str">
        <f t="shared" si="161"/>
        <v>433</v>
      </c>
      <c r="Q461" t="str">
        <f t="shared" si="162"/>
        <v>Main St</v>
      </c>
      <c r="R461" t="s">
        <v>3067</v>
      </c>
      <c r="S461" t="str">
        <f t="shared" si="163"/>
        <v>Credit Card</v>
      </c>
      <c r="T461" t="s">
        <v>3072</v>
      </c>
      <c r="U461" t="str">
        <f t="shared" si="164"/>
        <v>Returned</v>
      </c>
      <c r="V461" t="s">
        <v>3534</v>
      </c>
      <c r="W461" t="str">
        <f t="shared" si="165"/>
        <v>39717191</v>
      </c>
      <c r="X461">
        <v>2</v>
      </c>
      <c r="Z461" t="str">
        <f t="shared" si="166"/>
        <v>NO COUPON</v>
      </c>
      <c r="AA461" t="str">
        <f t="shared" si="167"/>
        <v>NO</v>
      </c>
      <c r="AB461" t="s">
        <v>4278</v>
      </c>
      <c r="AC461" t="str">
        <f t="shared" si="168"/>
        <v>Instagram</v>
      </c>
      <c r="AD461">
        <v>334.39</v>
      </c>
      <c r="AE461" s="7">
        <v>334.39</v>
      </c>
      <c r="AF461" s="7">
        <f t="shared" si="169"/>
        <v>334.39</v>
      </c>
      <c r="AG461" t="str">
        <f>_xlfn.XLOOKUP(H461, 'Customer Data'!A461,'Customer Data'!B461)</f>
        <v>Customer_461</v>
      </c>
      <c r="AH461" t="str">
        <f>_xlfn.XLOOKUP(H461,'Customer Data'!A461,'Customer Data'!C461)</f>
        <v>Female</v>
      </c>
      <c r="AI461">
        <f>_xlfn.XLOOKUP(H461,'Customer Data'!A461,'Customer Data'!D461)</f>
        <v>36</v>
      </c>
      <c r="AJ461" t="str">
        <f>_xlfn.XLOOKUP(H461,'Customer Data'!A461,'Customer Data'!E461)</f>
        <v>Port-Harcourt</v>
      </c>
      <c r="AK461" t="str">
        <f>VLOOKUP(K461,'Product Category'!A:B,2,FALSE)</f>
        <v>Furniture</v>
      </c>
      <c r="AL461">
        <f>VLOOKUP(Z461,Coupons!A:B,2,FALSE)</f>
        <v>0</v>
      </c>
      <c r="AM461" s="7">
        <f t="shared" si="170"/>
        <v>0</v>
      </c>
      <c r="AN461" s="7">
        <f t="shared" si="171"/>
        <v>234.07299999999998</v>
      </c>
      <c r="AO461" s="7">
        <f t="shared" si="172"/>
        <v>234.07299999999998</v>
      </c>
      <c r="AP461" s="7">
        <f t="shared" si="173"/>
        <v>334.39</v>
      </c>
      <c r="AQ461" s="7">
        <f t="shared" si="174"/>
        <v>100.31700000000001</v>
      </c>
      <c r="AR461" s="12">
        <f t="shared" si="175"/>
        <v>1.4285714285714286</v>
      </c>
    </row>
    <row r="462" spans="1:44" x14ac:dyDescent="0.35">
      <c r="A462" t="s">
        <v>474</v>
      </c>
      <c r="B462">
        <f t="shared" si="154"/>
        <v>200460</v>
      </c>
      <c r="C462" s="2">
        <v>45571</v>
      </c>
      <c r="D462" s="4">
        <v>45571</v>
      </c>
      <c r="E462">
        <f t="shared" si="155"/>
        <v>2024</v>
      </c>
      <c r="F462" s="4" t="str">
        <f t="shared" si="156"/>
        <v>October</v>
      </c>
      <c r="G462" s="4" t="str">
        <f t="shared" si="157"/>
        <v>Sunday</v>
      </c>
      <c r="H462" t="s">
        <v>1674</v>
      </c>
      <c r="I462">
        <f t="shared" si="158"/>
        <v>83548</v>
      </c>
      <c r="J462" t="s">
        <v>2408</v>
      </c>
      <c r="K462" t="str">
        <f t="shared" si="160"/>
        <v>Laptop</v>
      </c>
      <c r="L462">
        <v>1</v>
      </c>
      <c r="M462">
        <v>144.25</v>
      </c>
      <c r="N462" s="7">
        <f t="shared" si="159"/>
        <v>144.25</v>
      </c>
      <c r="O462" t="s">
        <v>2768</v>
      </c>
      <c r="P462" t="str">
        <f t="shared" si="161"/>
        <v>474</v>
      </c>
      <c r="Q462" t="str">
        <f t="shared" si="162"/>
        <v>Main St</v>
      </c>
      <c r="R462" t="s">
        <v>3069</v>
      </c>
      <c r="S462" t="str">
        <f t="shared" si="163"/>
        <v>Cash</v>
      </c>
      <c r="T462" t="s">
        <v>3072</v>
      </c>
      <c r="U462" t="str">
        <f t="shared" si="164"/>
        <v>Returned</v>
      </c>
      <c r="V462" t="s">
        <v>3535</v>
      </c>
      <c r="W462" t="str">
        <f t="shared" si="165"/>
        <v>93822942</v>
      </c>
      <c r="X462">
        <v>2</v>
      </c>
      <c r="Y462" t="s">
        <v>4277</v>
      </c>
      <c r="Z462" t="str">
        <f t="shared" si="166"/>
        <v>WINTER15</v>
      </c>
      <c r="AA462" t="str">
        <f t="shared" si="167"/>
        <v>YES</v>
      </c>
      <c r="AB462" t="s">
        <v>4279</v>
      </c>
      <c r="AC462" t="str">
        <f t="shared" si="168"/>
        <v>Referral</v>
      </c>
      <c r="AD462">
        <v>144.25</v>
      </c>
      <c r="AE462" s="7">
        <v>144.25</v>
      </c>
      <c r="AF462" s="7">
        <f t="shared" si="169"/>
        <v>144.25</v>
      </c>
      <c r="AG462" t="str">
        <f>_xlfn.XLOOKUP(H462, 'Customer Data'!A462,'Customer Data'!B462)</f>
        <v>Customer_462</v>
      </c>
      <c r="AH462" t="str">
        <f>_xlfn.XLOOKUP(H462,'Customer Data'!A462,'Customer Data'!C462)</f>
        <v>Male</v>
      </c>
      <c r="AI462">
        <f>_xlfn.XLOOKUP(H462,'Customer Data'!A462,'Customer Data'!D462)</f>
        <v>18</v>
      </c>
      <c r="AJ462" t="str">
        <f>_xlfn.XLOOKUP(H462,'Customer Data'!A462,'Customer Data'!E462)</f>
        <v>Enugu</v>
      </c>
      <c r="AK462" t="str">
        <f>VLOOKUP(K462,'Product Category'!A:B,2,FALSE)</f>
        <v>Electronics</v>
      </c>
      <c r="AL462">
        <f>VLOOKUP(Z462,Coupons!A:B,2,FALSE)</f>
        <v>0.15</v>
      </c>
      <c r="AM462" s="7">
        <f t="shared" si="170"/>
        <v>21.637499999999999</v>
      </c>
      <c r="AN462" s="7">
        <f t="shared" si="171"/>
        <v>100.97499999999999</v>
      </c>
      <c r="AO462" s="7">
        <f t="shared" si="172"/>
        <v>100.97499999999999</v>
      </c>
      <c r="AP462" s="7">
        <f t="shared" si="173"/>
        <v>122.6125</v>
      </c>
      <c r="AQ462" s="7">
        <f t="shared" si="174"/>
        <v>21.637500000000003</v>
      </c>
      <c r="AR462" s="12">
        <f t="shared" si="175"/>
        <v>1.2142857142857144</v>
      </c>
    </row>
    <row r="463" spans="1:44" x14ac:dyDescent="0.35">
      <c r="A463" t="s">
        <v>475</v>
      </c>
      <c r="B463">
        <f t="shared" si="154"/>
        <v>200461</v>
      </c>
      <c r="C463" s="2">
        <v>45451</v>
      </c>
      <c r="D463" s="4">
        <v>45451</v>
      </c>
      <c r="E463">
        <f t="shared" si="155"/>
        <v>2024</v>
      </c>
      <c r="F463" s="4" t="str">
        <f t="shared" si="156"/>
        <v>June</v>
      </c>
      <c r="G463" s="4" t="str">
        <f t="shared" si="157"/>
        <v>Saturday</v>
      </c>
      <c r="H463" t="s">
        <v>1675</v>
      </c>
      <c r="I463">
        <f t="shared" si="158"/>
        <v>29697</v>
      </c>
      <c r="J463" t="s">
        <v>2405</v>
      </c>
      <c r="K463" t="str">
        <f t="shared" si="160"/>
        <v>Tablet</v>
      </c>
      <c r="L463">
        <v>1</v>
      </c>
      <c r="M463">
        <v>401.82</v>
      </c>
      <c r="N463" s="7">
        <f t="shared" si="159"/>
        <v>401.82</v>
      </c>
      <c r="O463" t="s">
        <v>2618</v>
      </c>
      <c r="P463" t="str">
        <f t="shared" si="161"/>
        <v>407</v>
      </c>
      <c r="Q463" t="str">
        <f t="shared" si="162"/>
        <v>Main St</v>
      </c>
      <c r="R463" t="s">
        <v>3067</v>
      </c>
      <c r="S463" t="str">
        <f t="shared" si="163"/>
        <v>Credit Card</v>
      </c>
      <c r="T463" t="s">
        <v>3070</v>
      </c>
      <c r="U463" t="str">
        <f t="shared" si="164"/>
        <v>Shipped</v>
      </c>
      <c r="V463" t="s">
        <v>3536</v>
      </c>
      <c r="W463" t="str">
        <f t="shared" si="165"/>
        <v>47776482</v>
      </c>
      <c r="X463">
        <v>5</v>
      </c>
      <c r="Y463" t="s">
        <v>4276</v>
      </c>
      <c r="Z463" t="str">
        <f t="shared" si="166"/>
        <v>FREESHIP</v>
      </c>
      <c r="AA463" t="str">
        <f t="shared" si="167"/>
        <v>YES</v>
      </c>
      <c r="AB463" t="s">
        <v>4282</v>
      </c>
      <c r="AC463" t="str">
        <f t="shared" si="168"/>
        <v>Google</v>
      </c>
      <c r="AD463">
        <v>401.82</v>
      </c>
      <c r="AE463" s="7">
        <v>401.82</v>
      </c>
      <c r="AF463" s="7">
        <f t="shared" si="169"/>
        <v>401.82</v>
      </c>
      <c r="AG463" t="str">
        <f>_xlfn.XLOOKUP(H463, 'Customer Data'!A463,'Customer Data'!B463)</f>
        <v>Customer_463</v>
      </c>
      <c r="AH463" t="str">
        <f>_xlfn.XLOOKUP(H463,'Customer Data'!A463,'Customer Data'!C463)</f>
        <v>Male</v>
      </c>
      <c r="AI463">
        <f>_xlfn.XLOOKUP(H463,'Customer Data'!A463,'Customer Data'!D463)</f>
        <v>19</v>
      </c>
      <c r="AJ463" t="str">
        <f>_xlfn.XLOOKUP(H463,'Customer Data'!A463,'Customer Data'!E463)</f>
        <v>Lagos</v>
      </c>
      <c r="AK463" t="str">
        <f>VLOOKUP(K463,'Product Category'!A:B,2,FALSE)</f>
        <v>Electronics</v>
      </c>
      <c r="AL463">
        <f>VLOOKUP(Z463,Coupons!A:B,2,FALSE)</f>
        <v>0</v>
      </c>
      <c r="AM463" s="7">
        <f t="shared" si="170"/>
        <v>0</v>
      </c>
      <c r="AN463" s="7">
        <f t="shared" si="171"/>
        <v>281.274</v>
      </c>
      <c r="AO463" s="7">
        <f t="shared" si="172"/>
        <v>281.274</v>
      </c>
      <c r="AP463" s="7">
        <f t="shared" si="173"/>
        <v>401.82</v>
      </c>
      <c r="AQ463" s="7">
        <f t="shared" si="174"/>
        <v>120.54599999999999</v>
      </c>
      <c r="AR463" s="12">
        <f t="shared" si="175"/>
        <v>1.4285714285714286</v>
      </c>
    </row>
    <row r="464" spans="1:44" x14ac:dyDescent="0.35">
      <c r="A464" t="s">
        <v>476</v>
      </c>
      <c r="B464">
        <f t="shared" si="154"/>
        <v>200462</v>
      </c>
      <c r="C464" s="2">
        <v>45747</v>
      </c>
      <c r="D464" s="4">
        <v>45747</v>
      </c>
      <c r="E464">
        <f t="shared" si="155"/>
        <v>2025</v>
      </c>
      <c r="F464" s="4" t="str">
        <f t="shared" si="156"/>
        <v>March</v>
      </c>
      <c r="G464" s="4" t="str">
        <f t="shared" si="157"/>
        <v>Monday</v>
      </c>
      <c r="H464" t="s">
        <v>1676</v>
      </c>
      <c r="I464">
        <f t="shared" si="158"/>
        <v>22991</v>
      </c>
      <c r="J464" t="s">
        <v>2404</v>
      </c>
      <c r="K464" t="str">
        <f t="shared" si="160"/>
        <v>Phone</v>
      </c>
      <c r="L464">
        <v>1</v>
      </c>
      <c r="M464">
        <v>252.68</v>
      </c>
      <c r="N464" s="7">
        <f t="shared" si="159"/>
        <v>252.68</v>
      </c>
      <c r="O464" t="s">
        <v>2769</v>
      </c>
      <c r="P464" t="str">
        <f t="shared" si="161"/>
        <v>731</v>
      </c>
      <c r="Q464" t="str">
        <f t="shared" si="162"/>
        <v>Main St</v>
      </c>
      <c r="R464" t="s">
        <v>3066</v>
      </c>
      <c r="S464" t="str">
        <f t="shared" si="163"/>
        <v>Online</v>
      </c>
      <c r="T464" t="s">
        <v>3071</v>
      </c>
      <c r="U464" t="str">
        <f t="shared" si="164"/>
        <v>Cancelled</v>
      </c>
      <c r="V464" t="s">
        <v>3537</v>
      </c>
      <c r="W464" t="str">
        <f t="shared" si="165"/>
        <v>32796086</v>
      </c>
      <c r="X464">
        <v>1</v>
      </c>
      <c r="Z464" t="str">
        <f t="shared" si="166"/>
        <v>NO COUPON</v>
      </c>
      <c r="AA464" t="str">
        <f t="shared" si="167"/>
        <v>NO</v>
      </c>
      <c r="AB464" t="s">
        <v>4279</v>
      </c>
      <c r="AC464" t="str">
        <f t="shared" si="168"/>
        <v>Referral</v>
      </c>
      <c r="AD464">
        <v>252.68</v>
      </c>
      <c r="AE464" s="7">
        <v>252.68</v>
      </c>
      <c r="AF464" s="7">
        <f t="shared" si="169"/>
        <v>252.68</v>
      </c>
      <c r="AG464" t="str">
        <f>_xlfn.XLOOKUP(H464, 'Customer Data'!A464,'Customer Data'!B464)</f>
        <v>Customer_464</v>
      </c>
      <c r="AH464" t="str">
        <f>_xlfn.XLOOKUP(H464,'Customer Data'!A464,'Customer Data'!C464)</f>
        <v>Male</v>
      </c>
      <c r="AI464">
        <f>_xlfn.XLOOKUP(H464,'Customer Data'!A464,'Customer Data'!D464)</f>
        <v>52</v>
      </c>
      <c r="AJ464" t="str">
        <f>_xlfn.XLOOKUP(H464,'Customer Data'!A464,'Customer Data'!E464)</f>
        <v>Kano</v>
      </c>
      <c r="AK464" t="str">
        <f>VLOOKUP(K464,'Product Category'!A:B,2,FALSE)</f>
        <v>Electronics</v>
      </c>
      <c r="AL464">
        <f>VLOOKUP(Z464,Coupons!A:B,2,FALSE)</f>
        <v>0</v>
      </c>
      <c r="AM464" s="7">
        <f t="shared" si="170"/>
        <v>0</v>
      </c>
      <c r="AN464" s="7">
        <f t="shared" si="171"/>
        <v>176.876</v>
      </c>
      <c r="AO464" s="7">
        <f t="shared" si="172"/>
        <v>176.876</v>
      </c>
      <c r="AP464" s="7">
        <f t="shared" si="173"/>
        <v>252.68</v>
      </c>
      <c r="AQ464" s="7">
        <f t="shared" si="174"/>
        <v>75.804000000000002</v>
      </c>
      <c r="AR464" s="12">
        <f t="shared" si="175"/>
        <v>1.4285714285714286</v>
      </c>
    </row>
    <row r="465" spans="1:44" x14ac:dyDescent="0.35">
      <c r="A465" t="s">
        <v>477</v>
      </c>
      <c r="B465">
        <f t="shared" si="154"/>
        <v>200463</v>
      </c>
      <c r="C465" s="2">
        <v>45072</v>
      </c>
      <c r="D465" s="4">
        <v>45072</v>
      </c>
      <c r="E465">
        <f t="shared" si="155"/>
        <v>2023</v>
      </c>
      <c r="F465" s="4" t="str">
        <f t="shared" si="156"/>
        <v>May</v>
      </c>
      <c r="G465" s="4" t="str">
        <f t="shared" si="157"/>
        <v>Friday</v>
      </c>
      <c r="H465" t="s">
        <v>1677</v>
      </c>
      <c r="I465">
        <f t="shared" si="158"/>
        <v>25276</v>
      </c>
      <c r="J465" t="s">
        <v>2408</v>
      </c>
      <c r="K465" t="str">
        <f t="shared" si="160"/>
        <v>Laptop</v>
      </c>
      <c r="L465">
        <v>5</v>
      </c>
      <c r="M465">
        <v>662.78</v>
      </c>
      <c r="N465" s="7">
        <f t="shared" si="159"/>
        <v>662.78</v>
      </c>
      <c r="O465" t="s">
        <v>2770</v>
      </c>
      <c r="P465" t="str">
        <f t="shared" si="161"/>
        <v>214</v>
      </c>
      <c r="Q465" t="str">
        <f t="shared" si="162"/>
        <v>Main St</v>
      </c>
      <c r="R465" t="s">
        <v>3065</v>
      </c>
      <c r="S465" t="str">
        <f t="shared" si="163"/>
        <v>Debit Card</v>
      </c>
      <c r="T465" t="s">
        <v>3070</v>
      </c>
      <c r="U465" t="str">
        <f t="shared" si="164"/>
        <v>Shipped</v>
      </c>
      <c r="V465" t="s">
        <v>3538</v>
      </c>
      <c r="W465" t="str">
        <f t="shared" si="165"/>
        <v>14011732</v>
      </c>
      <c r="X465">
        <v>9</v>
      </c>
      <c r="Y465" t="s">
        <v>4275</v>
      </c>
      <c r="Z465" t="str">
        <f t="shared" si="166"/>
        <v>SAVE10</v>
      </c>
      <c r="AA465" t="str">
        <f t="shared" si="167"/>
        <v>YES</v>
      </c>
      <c r="AB465" t="s">
        <v>4278</v>
      </c>
      <c r="AC465" t="str">
        <f t="shared" si="168"/>
        <v>Instagram</v>
      </c>
      <c r="AD465">
        <v>3313.9</v>
      </c>
      <c r="AE465" s="7">
        <v>3313.9</v>
      </c>
      <c r="AF465" s="7">
        <f t="shared" si="169"/>
        <v>3313.8999999999996</v>
      </c>
      <c r="AG465" t="str">
        <f>_xlfn.XLOOKUP(H465, 'Customer Data'!A465,'Customer Data'!B465)</f>
        <v>Customer_465</v>
      </c>
      <c r="AH465" t="str">
        <f>_xlfn.XLOOKUP(H465,'Customer Data'!A465,'Customer Data'!C465)</f>
        <v>Female</v>
      </c>
      <c r="AI465">
        <f>_xlfn.XLOOKUP(H465,'Customer Data'!A465,'Customer Data'!D465)</f>
        <v>39</v>
      </c>
      <c r="AJ465" t="str">
        <f>_xlfn.XLOOKUP(H465,'Customer Data'!A465,'Customer Data'!E465)</f>
        <v>Kano</v>
      </c>
      <c r="AK465" t="str">
        <f>VLOOKUP(K465,'Product Category'!A:B,2,FALSE)</f>
        <v>Electronics</v>
      </c>
      <c r="AL465">
        <f>VLOOKUP(Z465,Coupons!A:B,2,FALSE)</f>
        <v>0.1</v>
      </c>
      <c r="AM465" s="7">
        <f t="shared" si="170"/>
        <v>331.39000000000004</v>
      </c>
      <c r="AN465" s="7">
        <f t="shared" si="171"/>
        <v>463.94599999999997</v>
      </c>
      <c r="AO465" s="7">
        <f t="shared" si="172"/>
        <v>2319.73</v>
      </c>
      <c r="AP465" s="7">
        <f t="shared" si="173"/>
        <v>2982.5099999999998</v>
      </c>
      <c r="AQ465" s="7">
        <f t="shared" si="174"/>
        <v>662.77999999999975</v>
      </c>
      <c r="AR465" s="12">
        <f t="shared" si="175"/>
        <v>1.2857142857142856</v>
      </c>
    </row>
    <row r="466" spans="1:44" x14ac:dyDescent="0.35">
      <c r="A466" t="s">
        <v>478</v>
      </c>
      <c r="B466">
        <f t="shared" si="154"/>
        <v>200464</v>
      </c>
      <c r="C466" s="2">
        <v>44999</v>
      </c>
      <c r="D466" s="4">
        <v>44999</v>
      </c>
      <c r="E466">
        <f t="shared" si="155"/>
        <v>2023</v>
      </c>
      <c r="F466" s="4" t="str">
        <f t="shared" si="156"/>
        <v>March</v>
      </c>
      <c r="G466" s="4" t="str">
        <f t="shared" si="157"/>
        <v>Tuesday</v>
      </c>
      <c r="H466" t="s">
        <v>1678</v>
      </c>
      <c r="I466">
        <f t="shared" si="158"/>
        <v>39176</v>
      </c>
      <c r="J466" t="s">
        <v>2405</v>
      </c>
      <c r="K466" t="str">
        <f t="shared" si="160"/>
        <v>Tablet</v>
      </c>
      <c r="L466">
        <v>4</v>
      </c>
      <c r="M466">
        <v>434.42</v>
      </c>
      <c r="N466" s="7">
        <f t="shared" si="159"/>
        <v>434.42</v>
      </c>
      <c r="O466" t="s">
        <v>2771</v>
      </c>
      <c r="P466" t="str">
        <f t="shared" si="161"/>
        <v>739</v>
      </c>
      <c r="Q466" t="str">
        <f t="shared" si="162"/>
        <v>Main St</v>
      </c>
      <c r="R466" t="s">
        <v>3066</v>
      </c>
      <c r="S466" t="str">
        <f t="shared" si="163"/>
        <v>Online</v>
      </c>
      <c r="T466" t="s">
        <v>3071</v>
      </c>
      <c r="U466" t="str">
        <f t="shared" si="164"/>
        <v>Cancelled</v>
      </c>
      <c r="V466" t="s">
        <v>3539</v>
      </c>
      <c r="W466" t="str">
        <f t="shared" si="165"/>
        <v>71418686</v>
      </c>
      <c r="X466">
        <v>6</v>
      </c>
      <c r="Y466" t="s">
        <v>4276</v>
      </c>
      <c r="Z466" t="str">
        <f t="shared" si="166"/>
        <v>FREESHIP</v>
      </c>
      <c r="AA466" t="str">
        <f t="shared" si="167"/>
        <v>YES</v>
      </c>
      <c r="AB466" t="s">
        <v>4282</v>
      </c>
      <c r="AC466" t="str">
        <f t="shared" si="168"/>
        <v>Google</v>
      </c>
      <c r="AD466">
        <v>1737.68</v>
      </c>
      <c r="AE466" s="7">
        <v>1737.68</v>
      </c>
      <c r="AF466" s="7">
        <f t="shared" si="169"/>
        <v>1737.68</v>
      </c>
      <c r="AG466" t="str">
        <f>_xlfn.XLOOKUP(H466, 'Customer Data'!A466,'Customer Data'!B466)</f>
        <v>Customer_466</v>
      </c>
      <c r="AH466" t="str">
        <f>_xlfn.XLOOKUP(H466,'Customer Data'!A466,'Customer Data'!C466)</f>
        <v>Female</v>
      </c>
      <c r="AI466">
        <f>_xlfn.XLOOKUP(H466,'Customer Data'!A466,'Customer Data'!D466)</f>
        <v>45</v>
      </c>
      <c r="AJ466" t="str">
        <f>_xlfn.XLOOKUP(H466,'Customer Data'!A466,'Customer Data'!E466)</f>
        <v>Lagos</v>
      </c>
      <c r="AK466" t="str">
        <f>VLOOKUP(K466,'Product Category'!A:B,2,FALSE)</f>
        <v>Electronics</v>
      </c>
      <c r="AL466">
        <f>VLOOKUP(Z466,Coupons!A:B,2,FALSE)</f>
        <v>0</v>
      </c>
      <c r="AM466" s="7">
        <f t="shared" si="170"/>
        <v>0</v>
      </c>
      <c r="AN466" s="7">
        <f t="shared" si="171"/>
        <v>304.09399999999999</v>
      </c>
      <c r="AO466" s="7">
        <f t="shared" si="172"/>
        <v>1216.376</v>
      </c>
      <c r="AP466" s="7">
        <f t="shared" si="173"/>
        <v>1737.68</v>
      </c>
      <c r="AQ466" s="7">
        <f t="shared" si="174"/>
        <v>521.30400000000009</v>
      </c>
      <c r="AR466" s="12">
        <f t="shared" si="175"/>
        <v>1.4285714285714286</v>
      </c>
    </row>
    <row r="467" spans="1:44" x14ac:dyDescent="0.35">
      <c r="A467" t="s">
        <v>479</v>
      </c>
      <c r="B467">
        <f t="shared" si="154"/>
        <v>200465</v>
      </c>
      <c r="C467" s="2">
        <v>45348</v>
      </c>
      <c r="D467" s="4">
        <v>45348</v>
      </c>
      <c r="E467">
        <f t="shared" si="155"/>
        <v>2024</v>
      </c>
      <c r="F467" s="4" t="str">
        <f t="shared" si="156"/>
        <v>February</v>
      </c>
      <c r="G467" s="4" t="str">
        <f t="shared" si="157"/>
        <v>Monday</v>
      </c>
      <c r="H467" t="s">
        <v>1679</v>
      </c>
      <c r="I467">
        <f t="shared" si="158"/>
        <v>58773</v>
      </c>
      <c r="J467" t="s">
        <v>2407</v>
      </c>
      <c r="K467" t="str">
        <f t="shared" si="160"/>
        <v>Printer</v>
      </c>
      <c r="L467">
        <v>5</v>
      </c>
      <c r="M467">
        <v>513.49</v>
      </c>
      <c r="N467" s="7">
        <f t="shared" si="159"/>
        <v>513.49</v>
      </c>
      <c r="O467" t="s">
        <v>2772</v>
      </c>
      <c r="P467" t="str">
        <f t="shared" si="161"/>
        <v>391</v>
      </c>
      <c r="Q467" t="str">
        <f t="shared" si="162"/>
        <v>Main St</v>
      </c>
      <c r="R467" t="s">
        <v>3068</v>
      </c>
      <c r="S467" t="str">
        <f t="shared" si="163"/>
        <v>Gift Card</v>
      </c>
      <c r="T467" t="s">
        <v>3071</v>
      </c>
      <c r="U467" t="str">
        <f t="shared" si="164"/>
        <v>Cancelled</v>
      </c>
      <c r="V467" t="s">
        <v>3540</v>
      </c>
      <c r="W467" t="str">
        <f t="shared" si="165"/>
        <v>65438300</v>
      </c>
      <c r="X467">
        <v>8</v>
      </c>
      <c r="Z467" t="str">
        <f t="shared" si="166"/>
        <v>NO COUPON</v>
      </c>
      <c r="AA467" t="str">
        <f t="shared" si="167"/>
        <v>NO</v>
      </c>
      <c r="AB467" t="s">
        <v>4282</v>
      </c>
      <c r="AC467" t="str">
        <f t="shared" si="168"/>
        <v>Google</v>
      </c>
      <c r="AD467">
        <v>2567.4499999999998</v>
      </c>
      <c r="AE467" s="7">
        <v>2567.4499999999998</v>
      </c>
      <c r="AF467" s="7">
        <f t="shared" si="169"/>
        <v>2567.4499999999998</v>
      </c>
      <c r="AG467" t="str">
        <f>_xlfn.XLOOKUP(H467, 'Customer Data'!A467,'Customer Data'!B467)</f>
        <v>Customer_467</v>
      </c>
      <c r="AH467" t="str">
        <f>_xlfn.XLOOKUP(H467,'Customer Data'!A467,'Customer Data'!C467)</f>
        <v>Male</v>
      </c>
      <c r="AI467">
        <f>_xlfn.XLOOKUP(H467,'Customer Data'!A467,'Customer Data'!D467)</f>
        <v>20</v>
      </c>
      <c r="AJ467" t="str">
        <f>_xlfn.XLOOKUP(H467,'Customer Data'!A467,'Customer Data'!E467)</f>
        <v>Kano</v>
      </c>
      <c r="AK467" t="str">
        <f>VLOOKUP(K467,'Product Category'!A:B,2,FALSE)</f>
        <v>Electronics</v>
      </c>
      <c r="AL467">
        <f>VLOOKUP(Z467,Coupons!A:B,2,FALSE)</f>
        <v>0</v>
      </c>
      <c r="AM467" s="7">
        <f t="shared" si="170"/>
        <v>0</v>
      </c>
      <c r="AN467" s="7">
        <f t="shared" si="171"/>
        <v>359.44299999999998</v>
      </c>
      <c r="AO467" s="7">
        <f t="shared" si="172"/>
        <v>1797.2149999999999</v>
      </c>
      <c r="AP467" s="7">
        <f t="shared" si="173"/>
        <v>2567.4499999999998</v>
      </c>
      <c r="AQ467" s="7">
        <f t="shared" si="174"/>
        <v>770.2349999999999</v>
      </c>
      <c r="AR467" s="12">
        <f t="shared" si="175"/>
        <v>1.4285714285714286</v>
      </c>
    </row>
    <row r="468" spans="1:44" x14ac:dyDescent="0.35">
      <c r="A468" t="s">
        <v>480</v>
      </c>
      <c r="B468">
        <f t="shared" si="154"/>
        <v>200466</v>
      </c>
      <c r="C468" s="2">
        <v>45125</v>
      </c>
      <c r="D468" s="4">
        <v>45125</v>
      </c>
      <c r="E468">
        <f t="shared" si="155"/>
        <v>2023</v>
      </c>
      <c r="F468" s="4" t="str">
        <f t="shared" si="156"/>
        <v>July</v>
      </c>
      <c r="G468" s="4" t="str">
        <f t="shared" si="157"/>
        <v>Tuesday</v>
      </c>
      <c r="H468" t="s">
        <v>1680</v>
      </c>
      <c r="I468">
        <f t="shared" si="158"/>
        <v>37412</v>
      </c>
      <c r="J468" t="s">
        <v>2404</v>
      </c>
      <c r="K468" t="str">
        <f t="shared" si="160"/>
        <v>Phone</v>
      </c>
      <c r="L468">
        <v>1</v>
      </c>
      <c r="M468">
        <v>432.47</v>
      </c>
      <c r="N468" s="7">
        <f t="shared" si="159"/>
        <v>432.47</v>
      </c>
      <c r="O468" t="s">
        <v>2440</v>
      </c>
      <c r="P468" t="str">
        <f t="shared" si="161"/>
        <v>895</v>
      </c>
      <c r="Q468" t="str">
        <f t="shared" si="162"/>
        <v>Main St</v>
      </c>
      <c r="R468" t="s">
        <v>3069</v>
      </c>
      <c r="S468" t="str">
        <f t="shared" si="163"/>
        <v>Cash</v>
      </c>
      <c r="T468" t="s">
        <v>3073</v>
      </c>
      <c r="U468" t="str">
        <f t="shared" si="164"/>
        <v>Delivered</v>
      </c>
      <c r="V468" t="s">
        <v>3541</v>
      </c>
      <c r="W468" t="str">
        <f t="shared" si="165"/>
        <v>97829604</v>
      </c>
      <c r="X468">
        <v>4</v>
      </c>
      <c r="Y468" t="s">
        <v>4276</v>
      </c>
      <c r="Z468" t="str">
        <f t="shared" si="166"/>
        <v>FREESHIP</v>
      </c>
      <c r="AA468" t="str">
        <f t="shared" si="167"/>
        <v>YES</v>
      </c>
      <c r="AB468" t="s">
        <v>4279</v>
      </c>
      <c r="AC468" t="str">
        <f t="shared" si="168"/>
        <v>Referral</v>
      </c>
      <c r="AD468">
        <v>432.47</v>
      </c>
      <c r="AE468" s="7">
        <v>432.47</v>
      </c>
      <c r="AF468" s="7">
        <f t="shared" si="169"/>
        <v>432.47</v>
      </c>
      <c r="AG468" t="str">
        <f>_xlfn.XLOOKUP(H468, 'Customer Data'!A468,'Customer Data'!B468)</f>
        <v>Customer_468</v>
      </c>
      <c r="AH468" t="str">
        <f>_xlfn.XLOOKUP(H468,'Customer Data'!A468,'Customer Data'!C468)</f>
        <v>Male</v>
      </c>
      <c r="AI468">
        <f>_xlfn.XLOOKUP(H468,'Customer Data'!A468,'Customer Data'!D468)</f>
        <v>45</v>
      </c>
      <c r="AJ468" t="str">
        <f>_xlfn.XLOOKUP(H468,'Customer Data'!A468,'Customer Data'!E468)</f>
        <v>Kano</v>
      </c>
      <c r="AK468" t="str">
        <f>VLOOKUP(K468,'Product Category'!A:B,2,FALSE)</f>
        <v>Electronics</v>
      </c>
      <c r="AL468">
        <f>VLOOKUP(Z468,Coupons!A:B,2,FALSE)</f>
        <v>0</v>
      </c>
      <c r="AM468" s="7">
        <f t="shared" si="170"/>
        <v>0</v>
      </c>
      <c r="AN468" s="7">
        <f t="shared" si="171"/>
        <v>302.72899999999998</v>
      </c>
      <c r="AO468" s="7">
        <f t="shared" si="172"/>
        <v>302.72899999999998</v>
      </c>
      <c r="AP468" s="7">
        <f t="shared" si="173"/>
        <v>432.47</v>
      </c>
      <c r="AQ468" s="7">
        <f t="shared" si="174"/>
        <v>129.74100000000004</v>
      </c>
      <c r="AR468" s="12">
        <f t="shared" si="175"/>
        <v>1.4285714285714288</v>
      </c>
    </row>
    <row r="469" spans="1:44" x14ac:dyDescent="0.35">
      <c r="A469" t="s">
        <v>481</v>
      </c>
      <c r="B469">
        <f t="shared" si="154"/>
        <v>200467</v>
      </c>
      <c r="C469" s="2">
        <v>45534</v>
      </c>
      <c r="D469" s="4">
        <v>45534</v>
      </c>
      <c r="E469">
        <f t="shared" si="155"/>
        <v>2024</v>
      </c>
      <c r="F469" s="4" t="str">
        <f t="shared" si="156"/>
        <v>August</v>
      </c>
      <c r="G469" s="4" t="str">
        <f t="shared" si="157"/>
        <v>Friday</v>
      </c>
      <c r="H469" t="s">
        <v>1681</v>
      </c>
      <c r="I469">
        <f t="shared" si="158"/>
        <v>36492</v>
      </c>
      <c r="J469" t="s">
        <v>2409</v>
      </c>
      <c r="K469" t="str">
        <f t="shared" si="160"/>
        <v>Desk</v>
      </c>
      <c r="L469">
        <v>1</v>
      </c>
      <c r="M469">
        <v>45.94</v>
      </c>
      <c r="N469" s="7">
        <f t="shared" si="159"/>
        <v>45.94</v>
      </c>
      <c r="O469" t="s">
        <v>2577</v>
      </c>
      <c r="P469" t="str">
        <f t="shared" si="161"/>
        <v>572</v>
      </c>
      <c r="Q469" t="str">
        <f t="shared" si="162"/>
        <v>Main St</v>
      </c>
      <c r="R469" t="s">
        <v>3069</v>
      </c>
      <c r="S469" t="str">
        <f t="shared" si="163"/>
        <v>Cash</v>
      </c>
      <c r="T469" t="s">
        <v>3071</v>
      </c>
      <c r="U469" t="str">
        <f t="shared" si="164"/>
        <v>Cancelled</v>
      </c>
      <c r="V469" t="s">
        <v>3542</v>
      </c>
      <c r="W469" t="str">
        <f t="shared" si="165"/>
        <v>44350440</v>
      </c>
      <c r="X469">
        <v>2</v>
      </c>
      <c r="Y469" t="s">
        <v>4277</v>
      </c>
      <c r="Z469" t="str">
        <f t="shared" si="166"/>
        <v>WINTER15</v>
      </c>
      <c r="AA469" t="str">
        <f t="shared" si="167"/>
        <v>YES</v>
      </c>
      <c r="AB469" t="s">
        <v>4280</v>
      </c>
      <c r="AC469" t="str">
        <f t="shared" si="168"/>
        <v>Email</v>
      </c>
      <c r="AD469">
        <v>45.94</v>
      </c>
      <c r="AE469" s="7">
        <v>45.94</v>
      </c>
      <c r="AF469" s="7">
        <f t="shared" si="169"/>
        <v>45.94</v>
      </c>
      <c r="AG469" t="str">
        <f>_xlfn.XLOOKUP(H469, 'Customer Data'!A469,'Customer Data'!B469)</f>
        <v>Customer_469</v>
      </c>
      <c r="AH469" t="str">
        <f>_xlfn.XLOOKUP(H469,'Customer Data'!A469,'Customer Data'!C469)</f>
        <v>Female</v>
      </c>
      <c r="AI469">
        <f>_xlfn.XLOOKUP(H469,'Customer Data'!A469,'Customer Data'!D469)</f>
        <v>43</v>
      </c>
      <c r="AJ469" t="str">
        <f>_xlfn.XLOOKUP(H469,'Customer Data'!A469,'Customer Data'!E469)</f>
        <v>Abuja</v>
      </c>
      <c r="AK469" t="str">
        <f>VLOOKUP(K469,'Product Category'!A:B,2,FALSE)</f>
        <v>Furniture</v>
      </c>
      <c r="AL469">
        <f>VLOOKUP(Z469,Coupons!A:B,2,FALSE)</f>
        <v>0.15</v>
      </c>
      <c r="AM469" s="7">
        <f t="shared" si="170"/>
        <v>6.8909999999999991</v>
      </c>
      <c r="AN469" s="7">
        <f t="shared" si="171"/>
        <v>32.157999999999994</v>
      </c>
      <c r="AO469" s="7">
        <f t="shared" si="172"/>
        <v>32.157999999999994</v>
      </c>
      <c r="AP469" s="7">
        <f t="shared" si="173"/>
        <v>39.048999999999999</v>
      </c>
      <c r="AQ469" s="7">
        <f t="shared" si="174"/>
        <v>6.8910000000000053</v>
      </c>
      <c r="AR469" s="12">
        <f t="shared" si="175"/>
        <v>1.2142857142857144</v>
      </c>
    </row>
    <row r="470" spans="1:44" x14ac:dyDescent="0.35">
      <c r="A470" t="s">
        <v>482</v>
      </c>
      <c r="B470">
        <f t="shared" si="154"/>
        <v>200468</v>
      </c>
      <c r="C470" s="2">
        <v>45829</v>
      </c>
      <c r="D470" s="4">
        <v>45829</v>
      </c>
      <c r="E470">
        <f t="shared" si="155"/>
        <v>2025</v>
      </c>
      <c r="F470" s="4" t="str">
        <f t="shared" si="156"/>
        <v>June</v>
      </c>
      <c r="G470" s="4" t="str">
        <f t="shared" si="157"/>
        <v>Saturday</v>
      </c>
      <c r="H470" t="s">
        <v>1682</v>
      </c>
      <c r="I470">
        <f t="shared" si="158"/>
        <v>90110</v>
      </c>
      <c r="J470" t="s">
        <v>2404</v>
      </c>
      <c r="K470" t="str">
        <f t="shared" si="160"/>
        <v>Phone</v>
      </c>
      <c r="L470">
        <v>1</v>
      </c>
      <c r="M470">
        <v>418.36</v>
      </c>
      <c r="N470" s="7">
        <f t="shared" si="159"/>
        <v>418.36</v>
      </c>
      <c r="O470" t="s">
        <v>2773</v>
      </c>
      <c r="P470" t="str">
        <f t="shared" si="161"/>
        <v>998</v>
      </c>
      <c r="Q470" t="str">
        <f t="shared" si="162"/>
        <v>Main St</v>
      </c>
      <c r="R470" t="s">
        <v>3067</v>
      </c>
      <c r="S470" t="str">
        <f t="shared" si="163"/>
        <v>Credit Card</v>
      </c>
      <c r="T470" t="s">
        <v>3073</v>
      </c>
      <c r="U470" t="str">
        <f t="shared" si="164"/>
        <v>Delivered</v>
      </c>
      <c r="V470" t="s">
        <v>3543</v>
      </c>
      <c r="W470" t="str">
        <f t="shared" si="165"/>
        <v>60203957</v>
      </c>
      <c r="X470">
        <v>5</v>
      </c>
      <c r="Y470" t="s">
        <v>4276</v>
      </c>
      <c r="Z470" t="str">
        <f t="shared" si="166"/>
        <v>FREESHIP</v>
      </c>
      <c r="AA470" t="str">
        <f t="shared" si="167"/>
        <v>YES</v>
      </c>
      <c r="AB470" t="s">
        <v>4280</v>
      </c>
      <c r="AC470" t="str">
        <f t="shared" si="168"/>
        <v>Email</v>
      </c>
      <c r="AD470">
        <v>418.36</v>
      </c>
      <c r="AE470" s="7">
        <v>418.36</v>
      </c>
      <c r="AF470" s="7">
        <f t="shared" si="169"/>
        <v>418.36</v>
      </c>
      <c r="AG470" t="str">
        <f>_xlfn.XLOOKUP(H470, 'Customer Data'!A470,'Customer Data'!B470)</f>
        <v>Customer_470</v>
      </c>
      <c r="AH470" t="str">
        <f>_xlfn.XLOOKUP(H470,'Customer Data'!A470,'Customer Data'!C470)</f>
        <v>Male</v>
      </c>
      <c r="AI470">
        <f>_xlfn.XLOOKUP(H470,'Customer Data'!A470,'Customer Data'!D470)</f>
        <v>43</v>
      </c>
      <c r="AJ470" t="str">
        <f>_xlfn.XLOOKUP(H470,'Customer Data'!A470,'Customer Data'!E470)</f>
        <v>Kano</v>
      </c>
      <c r="AK470" t="str">
        <f>VLOOKUP(K470,'Product Category'!A:B,2,FALSE)</f>
        <v>Electronics</v>
      </c>
      <c r="AL470">
        <f>VLOOKUP(Z470,Coupons!A:B,2,FALSE)</f>
        <v>0</v>
      </c>
      <c r="AM470" s="7">
        <f t="shared" si="170"/>
        <v>0</v>
      </c>
      <c r="AN470" s="7">
        <f t="shared" si="171"/>
        <v>292.85199999999998</v>
      </c>
      <c r="AO470" s="7">
        <f t="shared" si="172"/>
        <v>292.85199999999998</v>
      </c>
      <c r="AP470" s="7">
        <f t="shared" si="173"/>
        <v>418.36</v>
      </c>
      <c r="AQ470" s="7">
        <f t="shared" si="174"/>
        <v>125.50800000000004</v>
      </c>
      <c r="AR470" s="12">
        <f t="shared" si="175"/>
        <v>1.4285714285714288</v>
      </c>
    </row>
    <row r="471" spans="1:44" x14ac:dyDescent="0.35">
      <c r="A471" t="s">
        <v>483</v>
      </c>
      <c r="B471">
        <f t="shared" si="154"/>
        <v>200469</v>
      </c>
      <c r="C471" s="2">
        <v>45256</v>
      </c>
      <c r="D471" s="4">
        <v>45256</v>
      </c>
      <c r="E471">
        <f t="shared" si="155"/>
        <v>2023</v>
      </c>
      <c r="F471" s="4" t="str">
        <f t="shared" si="156"/>
        <v>November</v>
      </c>
      <c r="G471" s="4" t="str">
        <f t="shared" si="157"/>
        <v>Sunday</v>
      </c>
      <c r="H471" t="s">
        <v>1683</v>
      </c>
      <c r="I471">
        <f t="shared" si="158"/>
        <v>13877</v>
      </c>
      <c r="J471" t="s">
        <v>2406</v>
      </c>
      <c r="K471" t="str">
        <f t="shared" si="160"/>
        <v>Chair</v>
      </c>
      <c r="L471">
        <v>5</v>
      </c>
      <c r="M471">
        <v>676.98</v>
      </c>
      <c r="N471" s="7">
        <f t="shared" si="159"/>
        <v>676.98</v>
      </c>
      <c r="O471" t="s">
        <v>2546</v>
      </c>
      <c r="P471" t="str">
        <f t="shared" si="161"/>
        <v>893</v>
      </c>
      <c r="Q471" t="str">
        <f t="shared" si="162"/>
        <v>Main St</v>
      </c>
      <c r="R471" t="s">
        <v>3069</v>
      </c>
      <c r="S471" t="str">
        <f t="shared" si="163"/>
        <v>Cash</v>
      </c>
      <c r="T471" t="s">
        <v>3071</v>
      </c>
      <c r="U471" t="str">
        <f t="shared" si="164"/>
        <v>Cancelled</v>
      </c>
      <c r="V471" t="s">
        <v>3544</v>
      </c>
      <c r="W471" t="str">
        <f t="shared" si="165"/>
        <v>17254691</v>
      </c>
      <c r="X471">
        <v>5</v>
      </c>
      <c r="Z471" t="str">
        <f t="shared" si="166"/>
        <v>NO COUPON</v>
      </c>
      <c r="AA471" t="str">
        <f t="shared" si="167"/>
        <v>NO</v>
      </c>
      <c r="AB471" t="s">
        <v>4281</v>
      </c>
      <c r="AC471" t="str">
        <f t="shared" si="168"/>
        <v>Facebook</v>
      </c>
      <c r="AD471">
        <v>3384.9</v>
      </c>
      <c r="AE471" s="7">
        <v>3384.9</v>
      </c>
      <c r="AF471" s="7">
        <f t="shared" si="169"/>
        <v>3384.9</v>
      </c>
      <c r="AG471" t="str">
        <f>_xlfn.XLOOKUP(H471, 'Customer Data'!A471,'Customer Data'!B471)</f>
        <v>Customer_471</v>
      </c>
      <c r="AH471" t="str">
        <f>_xlfn.XLOOKUP(H471,'Customer Data'!A471,'Customer Data'!C471)</f>
        <v>Male</v>
      </c>
      <c r="AI471">
        <f>_xlfn.XLOOKUP(H471,'Customer Data'!A471,'Customer Data'!D471)</f>
        <v>52</v>
      </c>
      <c r="AJ471" t="str">
        <f>_xlfn.XLOOKUP(H471,'Customer Data'!A471,'Customer Data'!E471)</f>
        <v>Port-Harcourt</v>
      </c>
      <c r="AK471" t="str">
        <f>VLOOKUP(K471,'Product Category'!A:B,2,FALSE)</f>
        <v>Furniture</v>
      </c>
      <c r="AL471">
        <f>VLOOKUP(Z471,Coupons!A:B,2,FALSE)</f>
        <v>0</v>
      </c>
      <c r="AM471" s="7">
        <f t="shared" si="170"/>
        <v>0</v>
      </c>
      <c r="AN471" s="7">
        <f t="shared" si="171"/>
        <v>473.88599999999997</v>
      </c>
      <c r="AO471" s="7">
        <f t="shared" si="172"/>
        <v>2369.4299999999998</v>
      </c>
      <c r="AP471" s="7">
        <f t="shared" si="173"/>
        <v>3384.9</v>
      </c>
      <c r="AQ471" s="7">
        <f t="shared" si="174"/>
        <v>1015.4700000000003</v>
      </c>
      <c r="AR471" s="12">
        <f t="shared" si="175"/>
        <v>1.4285714285714286</v>
      </c>
    </row>
    <row r="472" spans="1:44" x14ac:dyDescent="0.35">
      <c r="A472" t="s">
        <v>484</v>
      </c>
      <c r="B472">
        <f t="shared" si="154"/>
        <v>200470</v>
      </c>
      <c r="C472" s="2">
        <v>45198</v>
      </c>
      <c r="D472" s="4">
        <v>45198</v>
      </c>
      <c r="E472">
        <f t="shared" si="155"/>
        <v>2023</v>
      </c>
      <c r="F472" s="4" t="str">
        <f t="shared" si="156"/>
        <v>September</v>
      </c>
      <c r="G472" s="4" t="str">
        <f t="shared" si="157"/>
        <v>Friday</v>
      </c>
      <c r="H472" t="s">
        <v>1684</v>
      </c>
      <c r="I472">
        <f t="shared" si="158"/>
        <v>25149</v>
      </c>
      <c r="J472" t="s">
        <v>2405</v>
      </c>
      <c r="K472" t="str">
        <f t="shared" si="160"/>
        <v>Tablet</v>
      </c>
      <c r="L472">
        <v>4</v>
      </c>
      <c r="M472">
        <v>263.62</v>
      </c>
      <c r="N472" s="7">
        <f t="shared" si="159"/>
        <v>263.62</v>
      </c>
      <c r="O472" t="s">
        <v>2774</v>
      </c>
      <c r="P472" t="str">
        <f t="shared" si="161"/>
        <v>672</v>
      </c>
      <c r="Q472" t="str">
        <f t="shared" si="162"/>
        <v>Main St</v>
      </c>
      <c r="R472" t="s">
        <v>3069</v>
      </c>
      <c r="S472" t="str">
        <f t="shared" si="163"/>
        <v>Cash</v>
      </c>
      <c r="T472" t="s">
        <v>3070</v>
      </c>
      <c r="U472" t="str">
        <f t="shared" si="164"/>
        <v>Shipped</v>
      </c>
      <c r="V472" t="s">
        <v>3545</v>
      </c>
      <c r="W472" t="str">
        <f t="shared" si="165"/>
        <v>33538608</v>
      </c>
      <c r="X472">
        <v>5</v>
      </c>
      <c r="Y472" t="s">
        <v>4275</v>
      </c>
      <c r="Z472" t="str">
        <f t="shared" si="166"/>
        <v>SAVE10</v>
      </c>
      <c r="AA472" t="str">
        <f t="shared" si="167"/>
        <v>YES</v>
      </c>
      <c r="AB472" t="s">
        <v>4280</v>
      </c>
      <c r="AC472" t="str">
        <f t="shared" si="168"/>
        <v>Email</v>
      </c>
      <c r="AD472">
        <v>1054.48</v>
      </c>
      <c r="AE472" s="7">
        <v>1054.48</v>
      </c>
      <c r="AF472" s="7">
        <f t="shared" si="169"/>
        <v>1054.48</v>
      </c>
      <c r="AG472" t="str">
        <f>_xlfn.XLOOKUP(H472, 'Customer Data'!A472,'Customer Data'!B472)</f>
        <v>Customer_472</v>
      </c>
      <c r="AH472" t="str">
        <f>_xlfn.XLOOKUP(H472,'Customer Data'!A472,'Customer Data'!C472)</f>
        <v>Male</v>
      </c>
      <c r="AI472">
        <f>_xlfn.XLOOKUP(H472,'Customer Data'!A472,'Customer Data'!D472)</f>
        <v>40</v>
      </c>
      <c r="AJ472" t="str">
        <f>_xlfn.XLOOKUP(H472,'Customer Data'!A472,'Customer Data'!E472)</f>
        <v>Lagos</v>
      </c>
      <c r="AK472" t="str">
        <f>VLOOKUP(K472,'Product Category'!A:B,2,FALSE)</f>
        <v>Electronics</v>
      </c>
      <c r="AL472">
        <f>VLOOKUP(Z472,Coupons!A:B,2,FALSE)</f>
        <v>0.1</v>
      </c>
      <c r="AM472" s="7">
        <f t="shared" si="170"/>
        <v>105.44800000000001</v>
      </c>
      <c r="AN472" s="7">
        <f t="shared" si="171"/>
        <v>184.53399999999999</v>
      </c>
      <c r="AO472" s="7">
        <f t="shared" si="172"/>
        <v>738.13599999999997</v>
      </c>
      <c r="AP472" s="7">
        <f t="shared" si="173"/>
        <v>949.03200000000004</v>
      </c>
      <c r="AQ472" s="7">
        <f t="shared" si="174"/>
        <v>210.89600000000007</v>
      </c>
      <c r="AR472" s="12">
        <f t="shared" si="175"/>
        <v>1.2857142857142858</v>
      </c>
    </row>
    <row r="473" spans="1:44" x14ac:dyDescent="0.35">
      <c r="A473" t="s">
        <v>485</v>
      </c>
      <c r="B473">
        <f t="shared" si="154"/>
        <v>200471</v>
      </c>
      <c r="C473" s="2">
        <v>45766</v>
      </c>
      <c r="D473" s="4">
        <v>45766</v>
      </c>
      <c r="E473">
        <f t="shared" si="155"/>
        <v>2025</v>
      </c>
      <c r="F473" s="4" t="str">
        <f t="shared" si="156"/>
        <v>April</v>
      </c>
      <c r="G473" s="4" t="str">
        <f t="shared" si="157"/>
        <v>Saturday</v>
      </c>
      <c r="H473" t="s">
        <v>1685</v>
      </c>
      <c r="I473">
        <f t="shared" si="158"/>
        <v>52717</v>
      </c>
      <c r="J473" t="s">
        <v>2409</v>
      </c>
      <c r="K473" t="str">
        <f t="shared" si="160"/>
        <v>Desk</v>
      </c>
      <c r="L473">
        <v>5</v>
      </c>
      <c r="M473">
        <v>551.27</v>
      </c>
      <c r="N473" s="7">
        <f t="shared" si="159"/>
        <v>551.27</v>
      </c>
      <c r="O473" t="s">
        <v>2775</v>
      </c>
      <c r="P473" t="str">
        <f t="shared" si="161"/>
        <v>395</v>
      </c>
      <c r="Q473" t="str">
        <f t="shared" si="162"/>
        <v>Main St</v>
      </c>
      <c r="R473" t="s">
        <v>3066</v>
      </c>
      <c r="S473" t="str">
        <f t="shared" si="163"/>
        <v>Online</v>
      </c>
      <c r="T473" t="s">
        <v>3071</v>
      </c>
      <c r="U473" t="str">
        <f t="shared" si="164"/>
        <v>Cancelled</v>
      </c>
      <c r="V473" t="s">
        <v>3546</v>
      </c>
      <c r="W473" t="str">
        <f t="shared" si="165"/>
        <v>27625571</v>
      </c>
      <c r="X473">
        <v>7</v>
      </c>
      <c r="Y473" t="s">
        <v>4276</v>
      </c>
      <c r="Z473" t="str">
        <f t="shared" si="166"/>
        <v>FREESHIP</v>
      </c>
      <c r="AA473" t="str">
        <f t="shared" si="167"/>
        <v>YES</v>
      </c>
      <c r="AB473" t="s">
        <v>4279</v>
      </c>
      <c r="AC473" t="str">
        <f t="shared" si="168"/>
        <v>Referral</v>
      </c>
      <c r="AD473">
        <v>2756.35</v>
      </c>
      <c r="AE473" s="7">
        <v>2756.35</v>
      </c>
      <c r="AF473" s="7">
        <f t="shared" si="169"/>
        <v>2756.35</v>
      </c>
      <c r="AG473" t="str">
        <f>_xlfn.XLOOKUP(H473, 'Customer Data'!A473,'Customer Data'!B473)</f>
        <v>Customer_473</v>
      </c>
      <c r="AH473" t="str">
        <f>_xlfn.XLOOKUP(H473,'Customer Data'!A473,'Customer Data'!C473)</f>
        <v>Male</v>
      </c>
      <c r="AI473">
        <f>_xlfn.XLOOKUP(H473,'Customer Data'!A473,'Customer Data'!D473)</f>
        <v>51</v>
      </c>
      <c r="AJ473" t="str">
        <f>_xlfn.XLOOKUP(H473,'Customer Data'!A473,'Customer Data'!E473)</f>
        <v>Port-Harcourt</v>
      </c>
      <c r="AK473" t="str">
        <f>VLOOKUP(K473,'Product Category'!A:B,2,FALSE)</f>
        <v>Furniture</v>
      </c>
      <c r="AL473">
        <f>VLOOKUP(Z473,Coupons!A:B,2,FALSE)</f>
        <v>0</v>
      </c>
      <c r="AM473" s="7">
        <f t="shared" si="170"/>
        <v>0</v>
      </c>
      <c r="AN473" s="7">
        <f t="shared" si="171"/>
        <v>385.88899999999995</v>
      </c>
      <c r="AO473" s="7">
        <f t="shared" si="172"/>
        <v>1929.4449999999997</v>
      </c>
      <c r="AP473" s="7">
        <f t="shared" si="173"/>
        <v>2756.35</v>
      </c>
      <c r="AQ473" s="7">
        <f t="shared" si="174"/>
        <v>826.9050000000002</v>
      </c>
      <c r="AR473" s="12">
        <f t="shared" si="175"/>
        <v>1.4285714285714288</v>
      </c>
    </row>
    <row r="474" spans="1:44" x14ac:dyDescent="0.35">
      <c r="A474" t="s">
        <v>486</v>
      </c>
      <c r="B474">
        <f t="shared" si="154"/>
        <v>200472</v>
      </c>
      <c r="C474" s="2">
        <v>44932</v>
      </c>
      <c r="D474" s="4">
        <v>44932</v>
      </c>
      <c r="E474">
        <f t="shared" si="155"/>
        <v>2023</v>
      </c>
      <c r="F474" s="4" t="str">
        <f t="shared" si="156"/>
        <v>January</v>
      </c>
      <c r="G474" s="4" t="str">
        <f t="shared" si="157"/>
        <v>Friday</v>
      </c>
      <c r="H474" t="s">
        <v>1686</v>
      </c>
      <c r="I474">
        <f t="shared" si="158"/>
        <v>60029</v>
      </c>
      <c r="J474" t="s">
        <v>2406</v>
      </c>
      <c r="K474" t="str">
        <f t="shared" si="160"/>
        <v>Chair</v>
      </c>
      <c r="L474">
        <v>3</v>
      </c>
      <c r="M474">
        <v>508.12</v>
      </c>
      <c r="N474" s="7">
        <f t="shared" si="159"/>
        <v>508.12</v>
      </c>
      <c r="O474" t="s">
        <v>2776</v>
      </c>
      <c r="P474" t="str">
        <f t="shared" si="161"/>
        <v>796</v>
      </c>
      <c r="Q474" t="str">
        <f t="shared" si="162"/>
        <v>Main St</v>
      </c>
      <c r="R474" t="s">
        <v>3067</v>
      </c>
      <c r="S474" t="str">
        <f t="shared" si="163"/>
        <v>Credit Card</v>
      </c>
      <c r="T474" t="s">
        <v>3071</v>
      </c>
      <c r="U474" t="str">
        <f t="shared" si="164"/>
        <v>Cancelled</v>
      </c>
      <c r="V474" t="s">
        <v>3547</v>
      </c>
      <c r="W474" t="str">
        <f t="shared" si="165"/>
        <v>86461316</v>
      </c>
      <c r="X474">
        <v>8</v>
      </c>
      <c r="Y474" t="s">
        <v>4276</v>
      </c>
      <c r="Z474" t="str">
        <f t="shared" si="166"/>
        <v>FREESHIP</v>
      </c>
      <c r="AA474" t="str">
        <f t="shared" si="167"/>
        <v>YES</v>
      </c>
      <c r="AB474" t="s">
        <v>4279</v>
      </c>
      <c r="AC474" t="str">
        <f t="shared" si="168"/>
        <v>Referral</v>
      </c>
      <c r="AD474">
        <v>1524.36</v>
      </c>
      <c r="AE474" s="7">
        <v>1524.36</v>
      </c>
      <c r="AF474" s="7">
        <f t="shared" si="169"/>
        <v>1524.3600000000001</v>
      </c>
      <c r="AG474" t="str">
        <f>_xlfn.XLOOKUP(H474, 'Customer Data'!A474,'Customer Data'!B474)</f>
        <v>Customer_474</v>
      </c>
      <c r="AH474" t="str">
        <f>_xlfn.XLOOKUP(H474,'Customer Data'!A474,'Customer Data'!C474)</f>
        <v>Male</v>
      </c>
      <c r="AI474">
        <f>_xlfn.XLOOKUP(H474,'Customer Data'!A474,'Customer Data'!D474)</f>
        <v>45</v>
      </c>
      <c r="AJ474" t="str">
        <f>_xlfn.XLOOKUP(H474,'Customer Data'!A474,'Customer Data'!E474)</f>
        <v>Port-Harcourt</v>
      </c>
      <c r="AK474" t="str">
        <f>VLOOKUP(K474,'Product Category'!A:B,2,FALSE)</f>
        <v>Furniture</v>
      </c>
      <c r="AL474">
        <f>VLOOKUP(Z474,Coupons!A:B,2,FALSE)</f>
        <v>0</v>
      </c>
      <c r="AM474" s="7">
        <f t="shared" si="170"/>
        <v>0</v>
      </c>
      <c r="AN474" s="7">
        <f t="shared" si="171"/>
        <v>355.68399999999997</v>
      </c>
      <c r="AO474" s="7">
        <f t="shared" si="172"/>
        <v>1067.0519999999999</v>
      </c>
      <c r="AP474" s="7">
        <f t="shared" si="173"/>
        <v>1524.3600000000001</v>
      </c>
      <c r="AQ474" s="7">
        <f t="shared" si="174"/>
        <v>457.30800000000022</v>
      </c>
      <c r="AR474" s="12">
        <f t="shared" si="175"/>
        <v>1.4285714285714288</v>
      </c>
    </row>
    <row r="475" spans="1:44" x14ac:dyDescent="0.35">
      <c r="A475" t="s">
        <v>487</v>
      </c>
      <c r="B475">
        <f t="shared" si="154"/>
        <v>200473</v>
      </c>
      <c r="C475" s="2">
        <v>45713</v>
      </c>
      <c r="D475" s="4">
        <v>45713</v>
      </c>
      <c r="E475">
        <f t="shared" si="155"/>
        <v>2025</v>
      </c>
      <c r="F475" s="4" t="str">
        <f t="shared" si="156"/>
        <v>February</v>
      </c>
      <c r="G475" s="4" t="str">
        <f t="shared" si="157"/>
        <v>Tuesday</v>
      </c>
      <c r="H475" t="s">
        <v>1687</v>
      </c>
      <c r="I475">
        <f t="shared" si="158"/>
        <v>28552</v>
      </c>
      <c r="J475" t="s">
        <v>2406</v>
      </c>
      <c r="K475" t="str">
        <f t="shared" si="160"/>
        <v>Chair</v>
      </c>
      <c r="L475">
        <v>2</v>
      </c>
      <c r="M475">
        <v>14.93</v>
      </c>
      <c r="N475" s="7">
        <f t="shared" si="159"/>
        <v>14.93</v>
      </c>
      <c r="O475" t="s">
        <v>2777</v>
      </c>
      <c r="P475" t="str">
        <f t="shared" si="161"/>
        <v>449</v>
      </c>
      <c r="Q475" t="str">
        <f t="shared" si="162"/>
        <v>Main St</v>
      </c>
      <c r="R475" t="s">
        <v>3066</v>
      </c>
      <c r="S475" t="str">
        <f t="shared" si="163"/>
        <v>Online</v>
      </c>
      <c r="T475" t="s">
        <v>3070</v>
      </c>
      <c r="U475" t="str">
        <f t="shared" si="164"/>
        <v>Shipped</v>
      </c>
      <c r="V475" t="s">
        <v>3548</v>
      </c>
      <c r="W475" t="str">
        <f t="shared" si="165"/>
        <v>71597160</v>
      </c>
      <c r="X475">
        <v>4</v>
      </c>
      <c r="Z475" t="str">
        <f t="shared" si="166"/>
        <v>NO COUPON</v>
      </c>
      <c r="AA475" t="str">
        <f t="shared" si="167"/>
        <v>NO</v>
      </c>
      <c r="AB475" t="s">
        <v>4281</v>
      </c>
      <c r="AC475" t="str">
        <f t="shared" si="168"/>
        <v>Facebook</v>
      </c>
      <c r="AD475">
        <v>29.86</v>
      </c>
      <c r="AE475" s="7">
        <v>29.86</v>
      </c>
      <c r="AF475" s="7">
        <f t="shared" si="169"/>
        <v>29.86</v>
      </c>
      <c r="AG475" t="str">
        <f>_xlfn.XLOOKUP(H475, 'Customer Data'!A475,'Customer Data'!B475)</f>
        <v>Customer_475</v>
      </c>
      <c r="AH475" t="str">
        <f>_xlfn.XLOOKUP(H475,'Customer Data'!A475,'Customer Data'!C475)</f>
        <v>Female</v>
      </c>
      <c r="AI475">
        <f>_xlfn.XLOOKUP(H475,'Customer Data'!A475,'Customer Data'!D475)</f>
        <v>21</v>
      </c>
      <c r="AJ475" t="str">
        <f>_xlfn.XLOOKUP(H475,'Customer Data'!A475,'Customer Data'!E475)</f>
        <v>Lagos</v>
      </c>
      <c r="AK475" t="str">
        <f>VLOOKUP(K475,'Product Category'!A:B,2,FALSE)</f>
        <v>Furniture</v>
      </c>
      <c r="AL475">
        <f>VLOOKUP(Z475,Coupons!A:B,2,FALSE)</f>
        <v>0</v>
      </c>
      <c r="AM475" s="7">
        <f t="shared" si="170"/>
        <v>0</v>
      </c>
      <c r="AN475" s="7">
        <f t="shared" si="171"/>
        <v>10.450999999999999</v>
      </c>
      <c r="AO475" s="7">
        <f t="shared" si="172"/>
        <v>20.901999999999997</v>
      </c>
      <c r="AP475" s="7">
        <f t="shared" si="173"/>
        <v>29.86</v>
      </c>
      <c r="AQ475" s="7">
        <f t="shared" si="174"/>
        <v>8.958000000000002</v>
      </c>
      <c r="AR475" s="12">
        <f t="shared" si="175"/>
        <v>1.4285714285714288</v>
      </c>
    </row>
    <row r="476" spans="1:44" x14ac:dyDescent="0.35">
      <c r="A476" t="s">
        <v>488</v>
      </c>
      <c r="B476">
        <f t="shared" si="154"/>
        <v>200474</v>
      </c>
      <c r="C476" s="2">
        <v>45245</v>
      </c>
      <c r="D476" s="4">
        <v>45245</v>
      </c>
      <c r="E476">
        <f t="shared" si="155"/>
        <v>2023</v>
      </c>
      <c r="F476" s="4" t="str">
        <f t="shared" si="156"/>
        <v>November</v>
      </c>
      <c r="G476" s="4" t="str">
        <f t="shared" si="157"/>
        <v>Wednesday</v>
      </c>
      <c r="H476" t="s">
        <v>1688</v>
      </c>
      <c r="I476">
        <f t="shared" si="158"/>
        <v>72293</v>
      </c>
      <c r="J476" t="s">
        <v>2407</v>
      </c>
      <c r="K476" t="str">
        <f t="shared" si="160"/>
        <v>Printer</v>
      </c>
      <c r="L476">
        <v>3</v>
      </c>
      <c r="M476">
        <v>229.34</v>
      </c>
      <c r="N476" s="7">
        <f t="shared" si="159"/>
        <v>229.34</v>
      </c>
      <c r="O476" t="s">
        <v>2692</v>
      </c>
      <c r="P476" t="str">
        <f t="shared" si="161"/>
        <v>398</v>
      </c>
      <c r="Q476" t="str">
        <f t="shared" si="162"/>
        <v>Main St</v>
      </c>
      <c r="R476" t="s">
        <v>3067</v>
      </c>
      <c r="S476" t="str">
        <f t="shared" si="163"/>
        <v>Credit Card</v>
      </c>
      <c r="T476" t="s">
        <v>3070</v>
      </c>
      <c r="U476" t="str">
        <f t="shared" si="164"/>
        <v>Shipped</v>
      </c>
      <c r="V476" t="s">
        <v>3549</v>
      </c>
      <c r="W476" t="str">
        <f t="shared" si="165"/>
        <v>84378003</v>
      </c>
      <c r="X476">
        <v>6</v>
      </c>
      <c r="Y476" t="s">
        <v>4275</v>
      </c>
      <c r="Z476" t="str">
        <f t="shared" si="166"/>
        <v>SAVE10</v>
      </c>
      <c r="AA476" t="str">
        <f t="shared" si="167"/>
        <v>YES</v>
      </c>
      <c r="AB476" t="s">
        <v>4279</v>
      </c>
      <c r="AC476" t="str">
        <f t="shared" si="168"/>
        <v>Referral</v>
      </c>
      <c r="AD476">
        <v>688.02</v>
      </c>
      <c r="AE476" s="7">
        <v>688.02</v>
      </c>
      <c r="AF476" s="7">
        <f t="shared" si="169"/>
        <v>688.02</v>
      </c>
      <c r="AG476" t="str">
        <f>_xlfn.XLOOKUP(H476, 'Customer Data'!A476,'Customer Data'!B476)</f>
        <v>Customer_476</v>
      </c>
      <c r="AH476" t="str">
        <f>_xlfn.XLOOKUP(H476,'Customer Data'!A476,'Customer Data'!C476)</f>
        <v>Female</v>
      </c>
      <c r="AI476">
        <f>_xlfn.XLOOKUP(H476,'Customer Data'!A476,'Customer Data'!D476)</f>
        <v>50</v>
      </c>
      <c r="AJ476" t="str">
        <f>_xlfn.XLOOKUP(H476,'Customer Data'!A476,'Customer Data'!E476)</f>
        <v>Enugu</v>
      </c>
      <c r="AK476" t="str">
        <f>VLOOKUP(K476,'Product Category'!A:B,2,FALSE)</f>
        <v>Electronics</v>
      </c>
      <c r="AL476">
        <f>VLOOKUP(Z476,Coupons!A:B,2,FALSE)</f>
        <v>0.1</v>
      </c>
      <c r="AM476" s="7">
        <f t="shared" si="170"/>
        <v>68.802000000000007</v>
      </c>
      <c r="AN476" s="7">
        <f t="shared" si="171"/>
        <v>160.53799999999998</v>
      </c>
      <c r="AO476" s="7">
        <f t="shared" si="172"/>
        <v>481.61399999999992</v>
      </c>
      <c r="AP476" s="7">
        <f t="shared" si="173"/>
        <v>619.21799999999996</v>
      </c>
      <c r="AQ476" s="7">
        <f t="shared" si="174"/>
        <v>137.60400000000004</v>
      </c>
      <c r="AR476" s="12">
        <f t="shared" si="175"/>
        <v>1.2857142857142858</v>
      </c>
    </row>
    <row r="477" spans="1:44" x14ac:dyDescent="0.35">
      <c r="A477" t="s">
        <v>489</v>
      </c>
      <c r="B477">
        <f t="shared" si="154"/>
        <v>200475</v>
      </c>
      <c r="C477" s="2">
        <v>45766</v>
      </c>
      <c r="D477" s="4">
        <v>45766</v>
      </c>
      <c r="E477">
        <f t="shared" si="155"/>
        <v>2025</v>
      </c>
      <c r="F477" s="4" t="str">
        <f t="shared" si="156"/>
        <v>April</v>
      </c>
      <c r="G477" s="4" t="str">
        <f t="shared" si="157"/>
        <v>Saturday</v>
      </c>
      <c r="H477" t="s">
        <v>1689</v>
      </c>
      <c r="I477">
        <f t="shared" si="158"/>
        <v>29844</v>
      </c>
      <c r="J477" t="s">
        <v>2405</v>
      </c>
      <c r="K477" t="str">
        <f t="shared" si="160"/>
        <v>Tablet</v>
      </c>
      <c r="L477">
        <v>2</v>
      </c>
      <c r="M477">
        <v>438.62</v>
      </c>
      <c r="N477" s="7">
        <f t="shared" si="159"/>
        <v>438.62</v>
      </c>
      <c r="O477" t="s">
        <v>2778</v>
      </c>
      <c r="P477" t="str">
        <f t="shared" si="161"/>
        <v>363</v>
      </c>
      <c r="Q477" t="str">
        <f t="shared" si="162"/>
        <v>Main St</v>
      </c>
      <c r="R477" t="s">
        <v>3069</v>
      </c>
      <c r="S477" t="str">
        <f t="shared" si="163"/>
        <v>Cash</v>
      </c>
      <c r="T477" t="s">
        <v>3071</v>
      </c>
      <c r="U477" t="str">
        <f t="shared" si="164"/>
        <v>Cancelled</v>
      </c>
      <c r="V477" t="s">
        <v>3550</v>
      </c>
      <c r="W477" t="str">
        <f t="shared" si="165"/>
        <v>91642337</v>
      </c>
      <c r="X477">
        <v>3</v>
      </c>
      <c r="Y477" t="s">
        <v>4275</v>
      </c>
      <c r="Z477" t="str">
        <f t="shared" si="166"/>
        <v>SAVE10</v>
      </c>
      <c r="AA477" t="str">
        <f t="shared" si="167"/>
        <v>YES</v>
      </c>
      <c r="AB477" t="s">
        <v>4281</v>
      </c>
      <c r="AC477" t="str">
        <f t="shared" si="168"/>
        <v>Facebook</v>
      </c>
      <c r="AD477">
        <v>877.24</v>
      </c>
      <c r="AE477" s="7">
        <v>877.24</v>
      </c>
      <c r="AF477" s="7">
        <f t="shared" si="169"/>
        <v>877.24</v>
      </c>
      <c r="AG477" t="str">
        <f>_xlfn.XLOOKUP(H477, 'Customer Data'!A477,'Customer Data'!B477)</f>
        <v>Customer_477</v>
      </c>
      <c r="AH477" t="str">
        <f>_xlfn.XLOOKUP(H477,'Customer Data'!A477,'Customer Data'!C477)</f>
        <v>Female</v>
      </c>
      <c r="AI477">
        <f>_xlfn.XLOOKUP(H477,'Customer Data'!A477,'Customer Data'!D477)</f>
        <v>30</v>
      </c>
      <c r="AJ477" t="str">
        <f>_xlfn.XLOOKUP(H477,'Customer Data'!A477,'Customer Data'!E477)</f>
        <v>Abuja</v>
      </c>
      <c r="AK477" t="str">
        <f>VLOOKUP(K477,'Product Category'!A:B,2,FALSE)</f>
        <v>Electronics</v>
      </c>
      <c r="AL477">
        <f>VLOOKUP(Z477,Coupons!A:B,2,FALSE)</f>
        <v>0.1</v>
      </c>
      <c r="AM477" s="7">
        <f t="shared" si="170"/>
        <v>87.724000000000004</v>
      </c>
      <c r="AN477" s="7">
        <f t="shared" si="171"/>
        <v>307.03399999999999</v>
      </c>
      <c r="AO477" s="7">
        <f t="shared" si="172"/>
        <v>614.06799999999998</v>
      </c>
      <c r="AP477" s="7">
        <f t="shared" si="173"/>
        <v>789.51599999999996</v>
      </c>
      <c r="AQ477" s="7">
        <f t="shared" si="174"/>
        <v>175.44799999999998</v>
      </c>
      <c r="AR477" s="12">
        <f t="shared" si="175"/>
        <v>1.2857142857142856</v>
      </c>
    </row>
    <row r="478" spans="1:44" x14ac:dyDescent="0.35">
      <c r="A478" t="s">
        <v>490</v>
      </c>
      <c r="B478">
        <f t="shared" si="154"/>
        <v>200476</v>
      </c>
      <c r="C478" s="2">
        <v>45306</v>
      </c>
      <c r="D478" s="4">
        <v>45306</v>
      </c>
      <c r="E478">
        <f t="shared" si="155"/>
        <v>2024</v>
      </c>
      <c r="F478" s="4" t="str">
        <f t="shared" si="156"/>
        <v>January</v>
      </c>
      <c r="G478" s="4" t="str">
        <f t="shared" si="157"/>
        <v>Monday</v>
      </c>
      <c r="H478" t="s">
        <v>1690</v>
      </c>
      <c r="I478">
        <f t="shared" si="158"/>
        <v>77872</v>
      </c>
      <c r="J478" t="s">
        <v>2404</v>
      </c>
      <c r="K478" t="str">
        <f t="shared" si="160"/>
        <v>Phone</v>
      </c>
      <c r="L478">
        <v>2</v>
      </c>
      <c r="M478">
        <v>513.59</v>
      </c>
      <c r="N478" s="7">
        <f t="shared" si="159"/>
        <v>513.59</v>
      </c>
      <c r="O478" t="s">
        <v>2779</v>
      </c>
      <c r="P478" t="str">
        <f t="shared" si="161"/>
        <v>867</v>
      </c>
      <c r="Q478" t="str">
        <f t="shared" si="162"/>
        <v>Main St</v>
      </c>
      <c r="R478" t="s">
        <v>3066</v>
      </c>
      <c r="S478" t="str">
        <f t="shared" si="163"/>
        <v>Online</v>
      </c>
      <c r="T478" t="s">
        <v>3072</v>
      </c>
      <c r="U478" t="str">
        <f t="shared" si="164"/>
        <v>Returned</v>
      </c>
      <c r="V478" t="s">
        <v>3551</v>
      </c>
      <c r="W478" t="str">
        <f t="shared" si="165"/>
        <v>19292184</v>
      </c>
      <c r="X478">
        <v>4</v>
      </c>
      <c r="Y478" t="s">
        <v>4276</v>
      </c>
      <c r="Z478" t="str">
        <f t="shared" si="166"/>
        <v>FREESHIP</v>
      </c>
      <c r="AA478" t="str">
        <f t="shared" si="167"/>
        <v>YES</v>
      </c>
      <c r="AB478" t="s">
        <v>4279</v>
      </c>
      <c r="AC478" t="str">
        <f t="shared" si="168"/>
        <v>Referral</v>
      </c>
      <c r="AD478">
        <v>1027.18</v>
      </c>
      <c r="AE478" s="7">
        <v>1027.18</v>
      </c>
      <c r="AF478" s="7">
        <f t="shared" si="169"/>
        <v>1027.18</v>
      </c>
      <c r="AG478" t="str">
        <f>_xlfn.XLOOKUP(H478, 'Customer Data'!A478,'Customer Data'!B478)</f>
        <v>Customer_478</v>
      </c>
      <c r="AH478" t="str">
        <f>_xlfn.XLOOKUP(H478,'Customer Data'!A478,'Customer Data'!C478)</f>
        <v>Male</v>
      </c>
      <c r="AI478">
        <f>_xlfn.XLOOKUP(H478,'Customer Data'!A478,'Customer Data'!D478)</f>
        <v>29</v>
      </c>
      <c r="AJ478" t="str">
        <f>_xlfn.XLOOKUP(H478,'Customer Data'!A478,'Customer Data'!E478)</f>
        <v>Kano</v>
      </c>
      <c r="AK478" t="str">
        <f>VLOOKUP(K478,'Product Category'!A:B,2,FALSE)</f>
        <v>Electronics</v>
      </c>
      <c r="AL478">
        <f>VLOOKUP(Z478,Coupons!A:B,2,FALSE)</f>
        <v>0</v>
      </c>
      <c r="AM478" s="7">
        <f t="shared" si="170"/>
        <v>0</v>
      </c>
      <c r="AN478" s="7">
        <f t="shared" si="171"/>
        <v>359.51299999999998</v>
      </c>
      <c r="AO478" s="7">
        <f t="shared" si="172"/>
        <v>719.02599999999995</v>
      </c>
      <c r="AP478" s="7">
        <f t="shared" si="173"/>
        <v>1027.18</v>
      </c>
      <c r="AQ478" s="7">
        <f t="shared" si="174"/>
        <v>308.15400000000011</v>
      </c>
      <c r="AR478" s="12">
        <f t="shared" si="175"/>
        <v>1.4285714285714288</v>
      </c>
    </row>
    <row r="479" spans="1:44" x14ac:dyDescent="0.35">
      <c r="A479" t="s">
        <v>491</v>
      </c>
      <c r="B479">
        <f t="shared" si="154"/>
        <v>200477</v>
      </c>
      <c r="C479" s="2">
        <v>45721</v>
      </c>
      <c r="D479" s="4">
        <v>45721</v>
      </c>
      <c r="E479">
        <f t="shared" si="155"/>
        <v>2025</v>
      </c>
      <c r="F479" s="4" t="str">
        <f t="shared" si="156"/>
        <v>March</v>
      </c>
      <c r="G479" s="4" t="str">
        <f t="shared" si="157"/>
        <v>Wednesday</v>
      </c>
      <c r="H479" t="s">
        <v>1691</v>
      </c>
      <c r="I479">
        <f t="shared" si="158"/>
        <v>56564</v>
      </c>
      <c r="J479" t="s">
        <v>2404</v>
      </c>
      <c r="K479" t="str">
        <f t="shared" si="160"/>
        <v>Phone</v>
      </c>
      <c r="L479">
        <v>2</v>
      </c>
      <c r="M479">
        <v>253.74</v>
      </c>
      <c r="N479" s="7">
        <f t="shared" si="159"/>
        <v>253.74</v>
      </c>
      <c r="O479" t="s">
        <v>2780</v>
      </c>
      <c r="P479" t="str">
        <f t="shared" si="161"/>
        <v>481</v>
      </c>
      <c r="Q479" t="str">
        <f t="shared" si="162"/>
        <v>Main St</v>
      </c>
      <c r="R479" t="s">
        <v>3066</v>
      </c>
      <c r="S479" t="str">
        <f t="shared" si="163"/>
        <v>Online</v>
      </c>
      <c r="T479" t="s">
        <v>3070</v>
      </c>
      <c r="U479" t="str">
        <f t="shared" si="164"/>
        <v>Shipped</v>
      </c>
      <c r="V479" t="s">
        <v>3552</v>
      </c>
      <c r="W479" t="str">
        <f t="shared" si="165"/>
        <v>13166044</v>
      </c>
      <c r="X479">
        <v>5</v>
      </c>
      <c r="Y479" t="s">
        <v>4275</v>
      </c>
      <c r="Z479" t="str">
        <f t="shared" si="166"/>
        <v>SAVE10</v>
      </c>
      <c r="AA479" t="str">
        <f t="shared" si="167"/>
        <v>YES</v>
      </c>
      <c r="AB479" t="s">
        <v>4282</v>
      </c>
      <c r="AC479" t="str">
        <f t="shared" si="168"/>
        <v>Google</v>
      </c>
      <c r="AD479">
        <v>507.48</v>
      </c>
      <c r="AE479" s="7">
        <v>507.48</v>
      </c>
      <c r="AF479" s="7">
        <f t="shared" si="169"/>
        <v>507.48</v>
      </c>
      <c r="AG479" t="str">
        <f>_xlfn.XLOOKUP(H479, 'Customer Data'!A479,'Customer Data'!B479)</f>
        <v>Customer_479</v>
      </c>
      <c r="AH479" t="str">
        <f>_xlfn.XLOOKUP(H479,'Customer Data'!A479,'Customer Data'!C479)</f>
        <v>Male</v>
      </c>
      <c r="AI479">
        <f>_xlfn.XLOOKUP(H479,'Customer Data'!A479,'Customer Data'!D479)</f>
        <v>26</v>
      </c>
      <c r="AJ479" t="str">
        <f>_xlfn.XLOOKUP(H479,'Customer Data'!A479,'Customer Data'!E479)</f>
        <v>Owerri</v>
      </c>
      <c r="AK479" t="str">
        <f>VLOOKUP(K479,'Product Category'!A:B,2,FALSE)</f>
        <v>Electronics</v>
      </c>
      <c r="AL479">
        <f>VLOOKUP(Z479,Coupons!A:B,2,FALSE)</f>
        <v>0.1</v>
      </c>
      <c r="AM479" s="7">
        <f t="shared" si="170"/>
        <v>50.748000000000005</v>
      </c>
      <c r="AN479" s="7">
        <f t="shared" si="171"/>
        <v>177.61799999999999</v>
      </c>
      <c r="AO479" s="7">
        <f t="shared" si="172"/>
        <v>355.23599999999999</v>
      </c>
      <c r="AP479" s="7">
        <f t="shared" si="173"/>
        <v>456.73200000000003</v>
      </c>
      <c r="AQ479" s="7">
        <f t="shared" si="174"/>
        <v>101.49600000000004</v>
      </c>
      <c r="AR479" s="12">
        <f t="shared" si="175"/>
        <v>1.2857142857142858</v>
      </c>
    </row>
    <row r="480" spans="1:44" x14ac:dyDescent="0.35">
      <c r="A480" t="s">
        <v>492</v>
      </c>
      <c r="B480">
        <f t="shared" si="154"/>
        <v>200478</v>
      </c>
      <c r="C480" s="2">
        <v>45597</v>
      </c>
      <c r="D480" s="4">
        <v>45597</v>
      </c>
      <c r="E480">
        <f t="shared" si="155"/>
        <v>2024</v>
      </c>
      <c r="F480" s="4" t="str">
        <f t="shared" si="156"/>
        <v>November</v>
      </c>
      <c r="G480" s="4" t="str">
        <f t="shared" si="157"/>
        <v>Friday</v>
      </c>
      <c r="H480" t="s">
        <v>1692</v>
      </c>
      <c r="I480">
        <f t="shared" si="158"/>
        <v>16758</v>
      </c>
      <c r="J480" t="s">
        <v>2405</v>
      </c>
      <c r="K480" t="str">
        <f t="shared" si="160"/>
        <v>Tablet</v>
      </c>
      <c r="L480">
        <v>3</v>
      </c>
      <c r="M480">
        <v>62.77</v>
      </c>
      <c r="N480" s="7">
        <f t="shared" si="159"/>
        <v>62.77</v>
      </c>
      <c r="O480" t="s">
        <v>2426</v>
      </c>
      <c r="P480" t="str">
        <f t="shared" si="161"/>
        <v>914</v>
      </c>
      <c r="Q480" t="str">
        <f t="shared" si="162"/>
        <v>Main St</v>
      </c>
      <c r="R480" t="s">
        <v>3068</v>
      </c>
      <c r="S480" t="str">
        <f t="shared" si="163"/>
        <v>Gift Card</v>
      </c>
      <c r="T480" t="s">
        <v>3070</v>
      </c>
      <c r="U480" t="str">
        <f t="shared" si="164"/>
        <v>Shipped</v>
      </c>
      <c r="V480" t="s">
        <v>3553</v>
      </c>
      <c r="W480" t="str">
        <f t="shared" si="165"/>
        <v>88544431</v>
      </c>
      <c r="X480">
        <v>6</v>
      </c>
      <c r="Y480" t="s">
        <v>4276</v>
      </c>
      <c r="Z480" t="str">
        <f t="shared" si="166"/>
        <v>FREESHIP</v>
      </c>
      <c r="AA480" t="str">
        <f t="shared" si="167"/>
        <v>YES</v>
      </c>
      <c r="AB480" t="s">
        <v>4279</v>
      </c>
      <c r="AC480" t="str">
        <f t="shared" si="168"/>
        <v>Referral</v>
      </c>
      <c r="AD480">
        <v>188.31</v>
      </c>
      <c r="AE480" s="7">
        <v>188.31</v>
      </c>
      <c r="AF480" s="7">
        <f t="shared" si="169"/>
        <v>188.31</v>
      </c>
      <c r="AG480" t="str">
        <f>_xlfn.XLOOKUP(H480, 'Customer Data'!A480,'Customer Data'!B480)</f>
        <v>Customer_480</v>
      </c>
      <c r="AH480" t="str">
        <f>_xlfn.XLOOKUP(H480,'Customer Data'!A480,'Customer Data'!C480)</f>
        <v>Male</v>
      </c>
      <c r="AI480">
        <f>_xlfn.XLOOKUP(H480,'Customer Data'!A480,'Customer Data'!D480)</f>
        <v>23</v>
      </c>
      <c r="AJ480" t="str">
        <f>_xlfn.XLOOKUP(H480,'Customer Data'!A480,'Customer Data'!E480)</f>
        <v>Port-Harcourt</v>
      </c>
      <c r="AK480" t="str">
        <f>VLOOKUP(K480,'Product Category'!A:B,2,FALSE)</f>
        <v>Electronics</v>
      </c>
      <c r="AL480">
        <f>VLOOKUP(Z480,Coupons!A:B,2,FALSE)</f>
        <v>0</v>
      </c>
      <c r="AM480" s="7">
        <f t="shared" si="170"/>
        <v>0</v>
      </c>
      <c r="AN480" s="7">
        <f t="shared" si="171"/>
        <v>43.939</v>
      </c>
      <c r="AO480" s="7">
        <f t="shared" si="172"/>
        <v>131.81700000000001</v>
      </c>
      <c r="AP480" s="7">
        <f t="shared" si="173"/>
        <v>188.31</v>
      </c>
      <c r="AQ480" s="7">
        <f t="shared" si="174"/>
        <v>56.492999999999995</v>
      </c>
      <c r="AR480" s="12">
        <f t="shared" si="175"/>
        <v>1.4285714285714286</v>
      </c>
    </row>
    <row r="481" spans="1:44" x14ac:dyDescent="0.35">
      <c r="A481" t="s">
        <v>493</v>
      </c>
      <c r="B481">
        <f t="shared" si="154"/>
        <v>200479</v>
      </c>
      <c r="C481" s="2">
        <v>44975</v>
      </c>
      <c r="D481" s="4">
        <v>44975</v>
      </c>
      <c r="E481">
        <f t="shared" si="155"/>
        <v>2023</v>
      </c>
      <c r="F481" s="4" t="str">
        <f t="shared" si="156"/>
        <v>February</v>
      </c>
      <c r="G481" s="4" t="str">
        <f t="shared" si="157"/>
        <v>Saturday</v>
      </c>
      <c r="H481" t="s">
        <v>1693</v>
      </c>
      <c r="I481">
        <f t="shared" si="158"/>
        <v>87011</v>
      </c>
      <c r="J481" t="s">
        <v>2403</v>
      </c>
      <c r="K481" t="str">
        <f t="shared" si="160"/>
        <v>Monitor</v>
      </c>
      <c r="L481">
        <v>4</v>
      </c>
      <c r="M481">
        <v>25.29</v>
      </c>
      <c r="N481" s="7">
        <f t="shared" si="159"/>
        <v>25.29</v>
      </c>
      <c r="O481" t="s">
        <v>2781</v>
      </c>
      <c r="P481" t="str">
        <f t="shared" si="161"/>
        <v>943</v>
      </c>
      <c r="Q481" t="str">
        <f t="shared" si="162"/>
        <v>Main St</v>
      </c>
      <c r="R481" t="s">
        <v>3067</v>
      </c>
      <c r="S481" t="str">
        <f t="shared" si="163"/>
        <v>Credit Card</v>
      </c>
      <c r="T481" t="s">
        <v>3074</v>
      </c>
      <c r="U481" t="str">
        <f t="shared" si="164"/>
        <v>Pending</v>
      </c>
      <c r="V481" t="s">
        <v>3554</v>
      </c>
      <c r="W481" t="str">
        <f t="shared" si="165"/>
        <v>21429162</v>
      </c>
      <c r="X481">
        <v>8</v>
      </c>
      <c r="Z481" t="str">
        <f t="shared" si="166"/>
        <v>NO COUPON</v>
      </c>
      <c r="AA481" t="str">
        <f t="shared" si="167"/>
        <v>NO</v>
      </c>
      <c r="AB481" t="s">
        <v>4282</v>
      </c>
      <c r="AC481" t="str">
        <f t="shared" si="168"/>
        <v>Google</v>
      </c>
      <c r="AD481">
        <v>101.16</v>
      </c>
      <c r="AE481" s="7">
        <v>101.16</v>
      </c>
      <c r="AF481" s="7">
        <f t="shared" si="169"/>
        <v>101.16</v>
      </c>
      <c r="AG481" t="str">
        <f>_xlfn.XLOOKUP(H481, 'Customer Data'!A481,'Customer Data'!B481)</f>
        <v>Customer_481</v>
      </c>
      <c r="AH481" t="str">
        <f>_xlfn.XLOOKUP(H481,'Customer Data'!A481,'Customer Data'!C481)</f>
        <v>Male</v>
      </c>
      <c r="AI481">
        <f>_xlfn.XLOOKUP(H481,'Customer Data'!A481,'Customer Data'!D481)</f>
        <v>31</v>
      </c>
      <c r="AJ481" t="str">
        <f>_xlfn.XLOOKUP(H481,'Customer Data'!A481,'Customer Data'!E481)</f>
        <v>Enugu</v>
      </c>
      <c r="AK481" t="str">
        <f>VLOOKUP(K481,'Product Category'!A:B,2,FALSE)</f>
        <v>Electronics</v>
      </c>
      <c r="AL481">
        <f>VLOOKUP(Z481,Coupons!A:B,2,FALSE)</f>
        <v>0</v>
      </c>
      <c r="AM481" s="7">
        <f t="shared" si="170"/>
        <v>0</v>
      </c>
      <c r="AN481" s="7">
        <f t="shared" si="171"/>
        <v>17.702999999999999</v>
      </c>
      <c r="AO481" s="7">
        <f t="shared" si="172"/>
        <v>70.811999999999998</v>
      </c>
      <c r="AP481" s="7">
        <f t="shared" si="173"/>
        <v>101.16</v>
      </c>
      <c r="AQ481" s="7">
        <f t="shared" si="174"/>
        <v>30.347999999999999</v>
      </c>
      <c r="AR481" s="12">
        <f t="shared" si="175"/>
        <v>1.4285714285714286</v>
      </c>
    </row>
    <row r="482" spans="1:44" x14ac:dyDescent="0.35">
      <c r="A482" t="s">
        <v>494</v>
      </c>
      <c r="B482">
        <f t="shared" si="154"/>
        <v>200480</v>
      </c>
      <c r="C482" s="2">
        <v>45093</v>
      </c>
      <c r="D482" s="4">
        <v>45093</v>
      </c>
      <c r="E482">
        <f t="shared" si="155"/>
        <v>2023</v>
      </c>
      <c r="F482" s="4" t="str">
        <f t="shared" si="156"/>
        <v>June</v>
      </c>
      <c r="G482" s="4" t="str">
        <f t="shared" si="157"/>
        <v>Friday</v>
      </c>
      <c r="H482" t="s">
        <v>1694</v>
      </c>
      <c r="I482">
        <f t="shared" si="158"/>
        <v>21147</v>
      </c>
      <c r="J482" t="s">
        <v>2406</v>
      </c>
      <c r="K482" t="str">
        <f t="shared" si="160"/>
        <v>Chair</v>
      </c>
      <c r="L482">
        <v>1</v>
      </c>
      <c r="M482">
        <v>335.1</v>
      </c>
      <c r="N482" s="7">
        <f t="shared" si="159"/>
        <v>335.1</v>
      </c>
      <c r="O482" t="s">
        <v>2509</v>
      </c>
      <c r="P482" t="str">
        <f t="shared" si="161"/>
        <v>126</v>
      </c>
      <c r="Q482" t="str">
        <f t="shared" si="162"/>
        <v>Main St</v>
      </c>
      <c r="R482" t="s">
        <v>3065</v>
      </c>
      <c r="S482" t="str">
        <f t="shared" si="163"/>
        <v>Debit Card</v>
      </c>
      <c r="T482" t="s">
        <v>3074</v>
      </c>
      <c r="U482" t="str">
        <f t="shared" si="164"/>
        <v>Pending</v>
      </c>
      <c r="V482" t="s">
        <v>3555</v>
      </c>
      <c r="W482" t="str">
        <f t="shared" si="165"/>
        <v>93171043</v>
      </c>
      <c r="X482">
        <v>6</v>
      </c>
      <c r="Y482" t="s">
        <v>4276</v>
      </c>
      <c r="Z482" t="str">
        <f t="shared" si="166"/>
        <v>FREESHIP</v>
      </c>
      <c r="AA482" t="str">
        <f t="shared" si="167"/>
        <v>YES</v>
      </c>
      <c r="AB482" t="s">
        <v>4279</v>
      </c>
      <c r="AC482" t="str">
        <f t="shared" si="168"/>
        <v>Referral</v>
      </c>
      <c r="AD482">
        <v>335.1</v>
      </c>
      <c r="AE482" s="7">
        <v>335.1</v>
      </c>
      <c r="AF482" s="7">
        <f t="shared" si="169"/>
        <v>335.1</v>
      </c>
      <c r="AG482" t="str">
        <f>_xlfn.XLOOKUP(H482, 'Customer Data'!A482,'Customer Data'!B482)</f>
        <v>Customer_482</v>
      </c>
      <c r="AH482" t="str">
        <f>_xlfn.XLOOKUP(H482,'Customer Data'!A482,'Customer Data'!C482)</f>
        <v>Male</v>
      </c>
      <c r="AI482">
        <f>_xlfn.XLOOKUP(H482,'Customer Data'!A482,'Customer Data'!D482)</f>
        <v>37</v>
      </c>
      <c r="AJ482" t="str">
        <f>_xlfn.XLOOKUP(H482,'Customer Data'!A482,'Customer Data'!E482)</f>
        <v>Owerri</v>
      </c>
      <c r="AK482" t="str">
        <f>VLOOKUP(K482,'Product Category'!A:B,2,FALSE)</f>
        <v>Furniture</v>
      </c>
      <c r="AL482">
        <f>VLOOKUP(Z482,Coupons!A:B,2,FALSE)</f>
        <v>0</v>
      </c>
      <c r="AM482" s="7">
        <f t="shared" si="170"/>
        <v>0</v>
      </c>
      <c r="AN482" s="7">
        <f t="shared" si="171"/>
        <v>234.57</v>
      </c>
      <c r="AO482" s="7">
        <f t="shared" si="172"/>
        <v>234.57</v>
      </c>
      <c r="AP482" s="7">
        <f t="shared" si="173"/>
        <v>335.1</v>
      </c>
      <c r="AQ482" s="7">
        <f t="shared" si="174"/>
        <v>100.53000000000003</v>
      </c>
      <c r="AR482" s="12">
        <f t="shared" si="175"/>
        <v>1.4285714285714286</v>
      </c>
    </row>
    <row r="483" spans="1:44" x14ac:dyDescent="0.35">
      <c r="A483" t="s">
        <v>495</v>
      </c>
      <c r="B483">
        <f t="shared" si="154"/>
        <v>200481</v>
      </c>
      <c r="C483" s="2">
        <v>45039</v>
      </c>
      <c r="D483" s="4">
        <v>45039</v>
      </c>
      <c r="E483">
        <f t="shared" si="155"/>
        <v>2023</v>
      </c>
      <c r="F483" s="4" t="str">
        <f t="shared" si="156"/>
        <v>April</v>
      </c>
      <c r="G483" s="4" t="str">
        <f t="shared" si="157"/>
        <v>Sunday</v>
      </c>
      <c r="H483" t="s">
        <v>1695</v>
      </c>
      <c r="I483">
        <f t="shared" si="158"/>
        <v>94568</v>
      </c>
      <c r="J483" t="s">
        <v>2408</v>
      </c>
      <c r="K483" t="str">
        <f t="shared" si="160"/>
        <v>Laptop</v>
      </c>
      <c r="L483">
        <v>4</v>
      </c>
      <c r="M483">
        <v>484.85</v>
      </c>
      <c r="N483" s="7">
        <f t="shared" si="159"/>
        <v>484.85</v>
      </c>
      <c r="O483" t="s">
        <v>2596</v>
      </c>
      <c r="P483" t="str">
        <f t="shared" si="161"/>
        <v>317</v>
      </c>
      <c r="Q483" t="str">
        <f t="shared" si="162"/>
        <v>Main St</v>
      </c>
      <c r="R483" t="s">
        <v>3065</v>
      </c>
      <c r="S483" t="str">
        <f t="shared" si="163"/>
        <v>Debit Card</v>
      </c>
      <c r="T483" t="s">
        <v>3073</v>
      </c>
      <c r="U483" t="str">
        <f t="shared" si="164"/>
        <v>Delivered</v>
      </c>
      <c r="V483" t="s">
        <v>3556</v>
      </c>
      <c r="W483" t="str">
        <f t="shared" si="165"/>
        <v>58653915</v>
      </c>
      <c r="X483">
        <v>5</v>
      </c>
      <c r="Y483" t="s">
        <v>4277</v>
      </c>
      <c r="Z483" t="str">
        <f t="shared" si="166"/>
        <v>WINTER15</v>
      </c>
      <c r="AA483" t="str">
        <f t="shared" si="167"/>
        <v>YES</v>
      </c>
      <c r="AB483" t="s">
        <v>4279</v>
      </c>
      <c r="AC483" t="str">
        <f t="shared" si="168"/>
        <v>Referral</v>
      </c>
      <c r="AD483">
        <v>1939.4</v>
      </c>
      <c r="AE483" s="7">
        <v>1939.4</v>
      </c>
      <c r="AF483" s="7">
        <f t="shared" si="169"/>
        <v>1939.4</v>
      </c>
      <c r="AG483" t="str">
        <f>_xlfn.XLOOKUP(H483, 'Customer Data'!A483,'Customer Data'!B483)</f>
        <v>Customer_483</v>
      </c>
      <c r="AH483" t="str">
        <f>_xlfn.XLOOKUP(H483,'Customer Data'!A483,'Customer Data'!C483)</f>
        <v>Female</v>
      </c>
      <c r="AI483">
        <f>_xlfn.XLOOKUP(H483,'Customer Data'!A483,'Customer Data'!D483)</f>
        <v>33</v>
      </c>
      <c r="AJ483" t="str">
        <f>_xlfn.XLOOKUP(H483,'Customer Data'!A483,'Customer Data'!E483)</f>
        <v>Owerri</v>
      </c>
      <c r="AK483" t="str">
        <f>VLOOKUP(K483,'Product Category'!A:B,2,FALSE)</f>
        <v>Electronics</v>
      </c>
      <c r="AL483">
        <f>VLOOKUP(Z483,Coupons!A:B,2,FALSE)</f>
        <v>0.15</v>
      </c>
      <c r="AM483" s="7">
        <f t="shared" si="170"/>
        <v>290.91000000000003</v>
      </c>
      <c r="AN483" s="7">
        <f t="shared" si="171"/>
        <v>339.39499999999998</v>
      </c>
      <c r="AO483" s="7">
        <f t="shared" si="172"/>
        <v>1357.58</v>
      </c>
      <c r="AP483" s="7">
        <f t="shared" si="173"/>
        <v>1648.49</v>
      </c>
      <c r="AQ483" s="7">
        <f t="shared" si="174"/>
        <v>290.91000000000008</v>
      </c>
      <c r="AR483" s="12">
        <f t="shared" si="175"/>
        <v>1.2142857142857144</v>
      </c>
    </row>
    <row r="484" spans="1:44" x14ac:dyDescent="0.35">
      <c r="A484" t="s">
        <v>496</v>
      </c>
      <c r="B484">
        <f t="shared" si="154"/>
        <v>200482</v>
      </c>
      <c r="C484" s="2">
        <v>45718</v>
      </c>
      <c r="D484" s="4">
        <v>45718</v>
      </c>
      <c r="E484">
        <f t="shared" si="155"/>
        <v>2025</v>
      </c>
      <c r="F484" s="4" t="str">
        <f t="shared" si="156"/>
        <v>March</v>
      </c>
      <c r="G484" s="4" t="str">
        <f t="shared" si="157"/>
        <v>Sunday</v>
      </c>
      <c r="H484" t="s">
        <v>1696</v>
      </c>
      <c r="I484">
        <f t="shared" si="158"/>
        <v>35852</v>
      </c>
      <c r="J484" t="s">
        <v>2403</v>
      </c>
      <c r="K484" t="str">
        <f t="shared" si="160"/>
        <v>Monitor</v>
      </c>
      <c r="L484">
        <v>3</v>
      </c>
      <c r="M484">
        <v>381.41</v>
      </c>
      <c r="N484" s="7">
        <f t="shared" si="159"/>
        <v>381.41</v>
      </c>
      <c r="O484" t="s">
        <v>2487</v>
      </c>
      <c r="P484" t="str">
        <f t="shared" si="161"/>
        <v>989</v>
      </c>
      <c r="Q484" t="str">
        <f t="shared" si="162"/>
        <v>Main St</v>
      </c>
      <c r="R484" t="s">
        <v>3066</v>
      </c>
      <c r="S484" t="str">
        <f t="shared" si="163"/>
        <v>Online</v>
      </c>
      <c r="T484" t="s">
        <v>3074</v>
      </c>
      <c r="U484" t="str">
        <f t="shared" si="164"/>
        <v>Pending</v>
      </c>
      <c r="V484" t="s">
        <v>3557</v>
      </c>
      <c r="W484" t="str">
        <f t="shared" si="165"/>
        <v>22302049</v>
      </c>
      <c r="X484">
        <v>6</v>
      </c>
      <c r="Z484" t="str">
        <f t="shared" si="166"/>
        <v>NO COUPON</v>
      </c>
      <c r="AA484" t="str">
        <f t="shared" si="167"/>
        <v>NO</v>
      </c>
      <c r="AB484" t="s">
        <v>4278</v>
      </c>
      <c r="AC484" t="str">
        <f t="shared" si="168"/>
        <v>Instagram</v>
      </c>
      <c r="AD484">
        <v>1144.23</v>
      </c>
      <c r="AE484" s="7">
        <v>1144.23</v>
      </c>
      <c r="AF484" s="7">
        <f t="shared" si="169"/>
        <v>1144.23</v>
      </c>
      <c r="AG484" t="str">
        <f>_xlfn.XLOOKUP(H484, 'Customer Data'!A484,'Customer Data'!B484)</f>
        <v>Customer_484</v>
      </c>
      <c r="AH484" t="str">
        <f>_xlfn.XLOOKUP(H484,'Customer Data'!A484,'Customer Data'!C484)</f>
        <v>Female</v>
      </c>
      <c r="AI484">
        <f>_xlfn.XLOOKUP(H484,'Customer Data'!A484,'Customer Data'!D484)</f>
        <v>38</v>
      </c>
      <c r="AJ484" t="str">
        <f>_xlfn.XLOOKUP(H484,'Customer Data'!A484,'Customer Data'!E484)</f>
        <v>Kano</v>
      </c>
      <c r="AK484" t="str">
        <f>VLOOKUP(K484,'Product Category'!A:B,2,FALSE)</f>
        <v>Electronics</v>
      </c>
      <c r="AL484">
        <f>VLOOKUP(Z484,Coupons!A:B,2,FALSE)</f>
        <v>0</v>
      </c>
      <c r="AM484" s="7">
        <f t="shared" si="170"/>
        <v>0</v>
      </c>
      <c r="AN484" s="7">
        <f t="shared" si="171"/>
        <v>266.98700000000002</v>
      </c>
      <c r="AO484" s="7">
        <f t="shared" si="172"/>
        <v>800.96100000000001</v>
      </c>
      <c r="AP484" s="7">
        <f t="shared" si="173"/>
        <v>1144.23</v>
      </c>
      <c r="AQ484" s="7">
        <f t="shared" si="174"/>
        <v>343.26900000000001</v>
      </c>
      <c r="AR484" s="12">
        <f t="shared" si="175"/>
        <v>1.4285714285714286</v>
      </c>
    </row>
    <row r="485" spans="1:44" x14ac:dyDescent="0.35">
      <c r="A485" t="s">
        <v>497</v>
      </c>
      <c r="B485">
        <f t="shared" si="154"/>
        <v>200483</v>
      </c>
      <c r="C485" s="2">
        <v>44944</v>
      </c>
      <c r="D485" s="4">
        <v>44944</v>
      </c>
      <c r="E485">
        <f t="shared" si="155"/>
        <v>2023</v>
      </c>
      <c r="F485" s="4" t="str">
        <f t="shared" si="156"/>
        <v>January</v>
      </c>
      <c r="G485" s="4" t="str">
        <f t="shared" si="157"/>
        <v>Wednesday</v>
      </c>
      <c r="H485" t="s">
        <v>1697</v>
      </c>
      <c r="I485">
        <f t="shared" si="158"/>
        <v>66462</v>
      </c>
      <c r="J485" t="s">
        <v>2404</v>
      </c>
      <c r="K485" t="str">
        <f t="shared" si="160"/>
        <v>Phone</v>
      </c>
      <c r="L485">
        <v>5</v>
      </c>
      <c r="M485">
        <v>347.92</v>
      </c>
      <c r="N485" s="7">
        <f t="shared" si="159"/>
        <v>347.92</v>
      </c>
      <c r="O485" t="s">
        <v>2782</v>
      </c>
      <c r="P485" t="str">
        <f t="shared" si="161"/>
        <v>982</v>
      </c>
      <c r="Q485" t="str">
        <f t="shared" si="162"/>
        <v>Main St</v>
      </c>
      <c r="R485" t="s">
        <v>3069</v>
      </c>
      <c r="S485" t="str">
        <f t="shared" si="163"/>
        <v>Cash</v>
      </c>
      <c r="T485" t="s">
        <v>3074</v>
      </c>
      <c r="U485" t="str">
        <f t="shared" si="164"/>
        <v>Pending</v>
      </c>
      <c r="V485" t="s">
        <v>3558</v>
      </c>
      <c r="W485" t="str">
        <f t="shared" si="165"/>
        <v>52743700</v>
      </c>
      <c r="X485">
        <v>6</v>
      </c>
      <c r="Y485" t="s">
        <v>4277</v>
      </c>
      <c r="Z485" t="str">
        <f t="shared" si="166"/>
        <v>WINTER15</v>
      </c>
      <c r="AA485" t="str">
        <f t="shared" si="167"/>
        <v>YES</v>
      </c>
      <c r="AB485" t="s">
        <v>4282</v>
      </c>
      <c r="AC485" t="str">
        <f t="shared" si="168"/>
        <v>Google</v>
      </c>
      <c r="AD485">
        <v>1739.6</v>
      </c>
      <c r="AE485" s="7">
        <v>1739.6</v>
      </c>
      <c r="AF485" s="7">
        <f t="shared" si="169"/>
        <v>1739.6000000000001</v>
      </c>
      <c r="AG485" t="str">
        <f>_xlfn.XLOOKUP(H485, 'Customer Data'!A485,'Customer Data'!B485)</f>
        <v>Customer_485</v>
      </c>
      <c r="AH485" t="str">
        <f>_xlfn.XLOOKUP(H485,'Customer Data'!A485,'Customer Data'!C485)</f>
        <v>Female</v>
      </c>
      <c r="AI485">
        <f>_xlfn.XLOOKUP(H485,'Customer Data'!A485,'Customer Data'!D485)</f>
        <v>45</v>
      </c>
      <c r="AJ485" t="str">
        <f>_xlfn.XLOOKUP(H485,'Customer Data'!A485,'Customer Data'!E485)</f>
        <v>Enugu</v>
      </c>
      <c r="AK485" t="str">
        <f>VLOOKUP(K485,'Product Category'!A:B,2,FALSE)</f>
        <v>Electronics</v>
      </c>
      <c r="AL485">
        <f>VLOOKUP(Z485,Coupons!A:B,2,FALSE)</f>
        <v>0.15</v>
      </c>
      <c r="AM485" s="7">
        <f t="shared" si="170"/>
        <v>260.94</v>
      </c>
      <c r="AN485" s="7">
        <f t="shared" si="171"/>
        <v>243.54399999999998</v>
      </c>
      <c r="AO485" s="7">
        <f t="shared" si="172"/>
        <v>1217.7199999999998</v>
      </c>
      <c r="AP485" s="7">
        <f t="shared" si="173"/>
        <v>1478.66</v>
      </c>
      <c r="AQ485" s="7">
        <f t="shared" si="174"/>
        <v>260.94000000000028</v>
      </c>
      <c r="AR485" s="12">
        <f t="shared" si="175"/>
        <v>1.2142857142857146</v>
      </c>
    </row>
    <row r="486" spans="1:44" x14ac:dyDescent="0.35">
      <c r="A486" t="s">
        <v>498</v>
      </c>
      <c r="B486">
        <f t="shared" si="154"/>
        <v>200484</v>
      </c>
      <c r="C486" s="2">
        <v>45441</v>
      </c>
      <c r="D486" s="4">
        <v>45441</v>
      </c>
      <c r="E486">
        <f t="shared" si="155"/>
        <v>2024</v>
      </c>
      <c r="F486" s="4" t="str">
        <f t="shared" si="156"/>
        <v>May</v>
      </c>
      <c r="G486" s="4" t="str">
        <f t="shared" si="157"/>
        <v>Wednesday</v>
      </c>
      <c r="H486" t="s">
        <v>1698</v>
      </c>
      <c r="I486">
        <f t="shared" si="158"/>
        <v>29092</v>
      </c>
      <c r="J486" t="s">
        <v>2406</v>
      </c>
      <c r="K486" t="str">
        <f t="shared" si="160"/>
        <v>Chair</v>
      </c>
      <c r="L486">
        <v>4</v>
      </c>
      <c r="M486">
        <v>15.01</v>
      </c>
      <c r="N486" s="7">
        <f t="shared" si="159"/>
        <v>15.01</v>
      </c>
      <c r="O486" t="s">
        <v>2736</v>
      </c>
      <c r="P486" t="str">
        <f t="shared" si="161"/>
        <v>767</v>
      </c>
      <c r="Q486" t="str">
        <f t="shared" si="162"/>
        <v>Main St</v>
      </c>
      <c r="R486" t="s">
        <v>3069</v>
      </c>
      <c r="S486" t="str">
        <f t="shared" si="163"/>
        <v>Cash</v>
      </c>
      <c r="T486" t="s">
        <v>3071</v>
      </c>
      <c r="U486" t="str">
        <f t="shared" si="164"/>
        <v>Cancelled</v>
      </c>
      <c r="V486" t="s">
        <v>3559</v>
      </c>
      <c r="W486" t="str">
        <f t="shared" si="165"/>
        <v>90455340</v>
      </c>
      <c r="X486">
        <v>6</v>
      </c>
      <c r="Z486" t="str">
        <f t="shared" si="166"/>
        <v>NO COUPON</v>
      </c>
      <c r="AA486" t="str">
        <f t="shared" si="167"/>
        <v>NO</v>
      </c>
      <c r="AB486" t="s">
        <v>4281</v>
      </c>
      <c r="AC486" t="str">
        <f t="shared" si="168"/>
        <v>Facebook</v>
      </c>
      <c r="AD486">
        <v>60.04</v>
      </c>
      <c r="AE486" s="7">
        <v>60.04</v>
      </c>
      <c r="AF486" s="7">
        <f t="shared" si="169"/>
        <v>60.04</v>
      </c>
      <c r="AG486" t="str">
        <f>_xlfn.XLOOKUP(H486, 'Customer Data'!A486,'Customer Data'!B486)</f>
        <v>Customer_486</v>
      </c>
      <c r="AH486" t="str">
        <f>_xlfn.XLOOKUP(H486,'Customer Data'!A486,'Customer Data'!C486)</f>
        <v>Male</v>
      </c>
      <c r="AI486">
        <f>_xlfn.XLOOKUP(H486,'Customer Data'!A486,'Customer Data'!D486)</f>
        <v>47</v>
      </c>
      <c r="AJ486" t="str">
        <f>_xlfn.XLOOKUP(H486,'Customer Data'!A486,'Customer Data'!E486)</f>
        <v>Enugu</v>
      </c>
      <c r="AK486" t="str">
        <f>VLOOKUP(K486,'Product Category'!A:B,2,FALSE)</f>
        <v>Furniture</v>
      </c>
      <c r="AL486">
        <f>VLOOKUP(Z486,Coupons!A:B,2,FALSE)</f>
        <v>0</v>
      </c>
      <c r="AM486" s="7">
        <f t="shared" si="170"/>
        <v>0</v>
      </c>
      <c r="AN486" s="7">
        <f t="shared" si="171"/>
        <v>10.507</v>
      </c>
      <c r="AO486" s="7">
        <f t="shared" si="172"/>
        <v>42.027999999999999</v>
      </c>
      <c r="AP486" s="7">
        <f t="shared" si="173"/>
        <v>60.04</v>
      </c>
      <c r="AQ486" s="7">
        <f t="shared" si="174"/>
        <v>18.012</v>
      </c>
      <c r="AR486" s="12">
        <f t="shared" si="175"/>
        <v>1.4285714285714286</v>
      </c>
    </row>
    <row r="487" spans="1:44" x14ac:dyDescent="0.35">
      <c r="A487" t="s">
        <v>499</v>
      </c>
      <c r="B487">
        <f t="shared" si="154"/>
        <v>200485</v>
      </c>
      <c r="C487" s="2">
        <v>45139</v>
      </c>
      <c r="D487" s="4">
        <v>45139</v>
      </c>
      <c r="E487">
        <f t="shared" si="155"/>
        <v>2023</v>
      </c>
      <c r="F487" s="4" t="str">
        <f t="shared" si="156"/>
        <v>August</v>
      </c>
      <c r="G487" s="4" t="str">
        <f t="shared" si="157"/>
        <v>Tuesday</v>
      </c>
      <c r="H487" t="s">
        <v>1699</v>
      </c>
      <c r="I487">
        <f t="shared" si="158"/>
        <v>46651</v>
      </c>
      <c r="J487" t="s">
        <v>2406</v>
      </c>
      <c r="K487" t="str">
        <f t="shared" si="160"/>
        <v>Chair</v>
      </c>
      <c r="L487">
        <v>3</v>
      </c>
      <c r="M487">
        <v>404.79</v>
      </c>
      <c r="N487" s="7">
        <f t="shared" si="159"/>
        <v>404.79</v>
      </c>
      <c r="O487" t="s">
        <v>2783</v>
      </c>
      <c r="P487" t="str">
        <f t="shared" si="161"/>
        <v>764</v>
      </c>
      <c r="Q487" t="str">
        <f t="shared" si="162"/>
        <v>Main St</v>
      </c>
      <c r="R487" t="s">
        <v>3069</v>
      </c>
      <c r="S487" t="str">
        <f t="shared" si="163"/>
        <v>Cash</v>
      </c>
      <c r="T487" t="s">
        <v>3070</v>
      </c>
      <c r="U487" t="str">
        <f t="shared" si="164"/>
        <v>Shipped</v>
      </c>
      <c r="V487" t="s">
        <v>3560</v>
      </c>
      <c r="W487" t="str">
        <f t="shared" si="165"/>
        <v>67679195</v>
      </c>
      <c r="X487">
        <v>6</v>
      </c>
      <c r="Y487" t="s">
        <v>4275</v>
      </c>
      <c r="Z487" t="str">
        <f t="shared" si="166"/>
        <v>SAVE10</v>
      </c>
      <c r="AA487" t="str">
        <f t="shared" si="167"/>
        <v>YES</v>
      </c>
      <c r="AB487" t="s">
        <v>4278</v>
      </c>
      <c r="AC487" t="str">
        <f t="shared" si="168"/>
        <v>Instagram</v>
      </c>
      <c r="AD487">
        <v>1214.3699999999999</v>
      </c>
      <c r="AE487" s="7">
        <v>1214.3699999999999</v>
      </c>
      <c r="AF487" s="7">
        <f t="shared" si="169"/>
        <v>1214.3700000000001</v>
      </c>
      <c r="AG487" t="str">
        <f>_xlfn.XLOOKUP(H487, 'Customer Data'!A487,'Customer Data'!B487)</f>
        <v>Customer_487</v>
      </c>
      <c r="AH487" t="str">
        <f>_xlfn.XLOOKUP(H487,'Customer Data'!A487,'Customer Data'!C487)</f>
        <v>Male</v>
      </c>
      <c r="AI487">
        <f>_xlfn.XLOOKUP(H487,'Customer Data'!A487,'Customer Data'!D487)</f>
        <v>54</v>
      </c>
      <c r="AJ487" t="str">
        <f>_xlfn.XLOOKUP(H487,'Customer Data'!A487,'Customer Data'!E487)</f>
        <v>Kano</v>
      </c>
      <c r="AK487" t="str">
        <f>VLOOKUP(K487,'Product Category'!A:B,2,FALSE)</f>
        <v>Furniture</v>
      </c>
      <c r="AL487">
        <f>VLOOKUP(Z487,Coupons!A:B,2,FALSE)</f>
        <v>0.1</v>
      </c>
      <c r="AM487" s="7">
        <f t="shared" si="170"/>
        <v>121.437</v>
      </c>
      <c r="AN487" s="7">
        <f t="shared" si="171"/>
        <v>283.35300000000001</v>
      </c>
      <c r="AO487" s="7">
        <f t="shared" si="172"/>
        <v>850.05899999999997</v>
      </c>
      <c r="AP487" s="7">
        <f t="shared" si="173"/>
        <v>1092.9330000000002</v>
      </c>
      <c r="AQ487" s="7">
        <f t="shared" si="174"/>
        <v>242.87400000000025</v>
      </c>
      <c r="AR487" s="12">
        <f t="shared" si="175"/>
        <v>1.285714285714286</v>
      </c>
    </row>
    <row r="488" spans="1:44" x14ac:dyDescent="0.35">
      <c r="A488" t="s">
        <v>500</v>
      </c>
      <c r="B488">
        <f t="shared" si="154"/>
        <v>200486</v>
      </c>
      <c r="C488" s="2">
        <v>44960</v>
      </c>
      <c r="D488" s="4">
        <v>44960</v>
      </c>
      <c r="E488">
        <f t="shared" si="155"/>
        <v>2023</v>
      </c>
      <c r="F488" s="4" t="str">
        <f t="shared" si="156"/>
        <v>February</v>
      </c>
      <c r="G488" s="4" t="str">
        <f t="shared" si="157"/>
        <v>Friday</v>
      </c>
      <c r="H488" t="s">
        <v>1700</v>
      </c>
      <c r="I488">
        <f t="shared" si="158"/>
        <v>88981</v>
      </c>
      <c r="J488" t="s">
        <v>2407</v>
      </c>
      <c r="K488" t="str">
        <f t="shared" si="160"/>
        <v>Printer</v>
      </c>
      <c r="L488">
        <v>4</v>
      </c>
      <c r="M488">
        <v>611.26</v>
      </c>
      <c r="N488" s="7">
        <f t="shared" si="159"/>
        <v>611.26</v>
      </c>
      <c r="O488" t="s">
        <v>2727</v>
      </c>
      <c r="P488" t="str">
        <f t="shared" si="161"/>
        <v>558</v>
      </c>
      <c r="Q488" t="str">
        <f t="shared" si="162"/>
        <v>Main St</v>
      </c>
      <c r="R488" t="s">
        <v>3069</v>
      </c>
      <c r="S488" t="str">
        <f t="shared" si="163"/>
        <v>Cash</v>
      </c>
      <c r="T488" t="s">
        <v>3070</v>
      </c>
      <c r="U488" t="str">
        <f t="shared" si="164"/>
        <v>Shipped</v>
      </c>
      <c r="V488" t="s">
        <v>3561</v>
      </c>
      <c r="W488" t="str">
        <f t="shared" si="165"/>
        <v>75267873</v>
      </c>
      <c r="X488">
        <v>5</v>
      </c>
      <c r="Y488" t="s">
        <v>4275</v>
      </c>
      <c r="Z488" t="str">
        <f t="shared" si="166"/>
        <v>SAVE10</v>
      </c>
      <c r="AA488" t="str">
        <f t="shared" si="167"/>
        <v>YES</v>
      </c>
      <c r="AB488" t="s">
        <v>4279</v>
      </c>
      <c r="AC488" t="str">
        <f t="shared" si="168"/>
        <v>Referral</v>
      </c>
      <c r="AD488">
        <v>2445.04</v>
      </c>
      <c r="AE488" s="7">
        <v>2445.04</v>
      </c>
      <c r="AF488" s="7">
        <f t="shared" si="169"/>
        <v>2445.04</v>
      </c>
      <c r="AG488" t="str">
        <f>_xlfn.XLOOKUP(H488, 'Customer Data'!A488,'Customer Data'!B488)</f>
        <v>Customer_488</v>
      </c>
      <c r="AH488" t="str">
        <f>_xlfn.XLOOKUP(H488,'Customer Data'!A488,'Customer Data'!C488)</f>
        <v>Female</v>
      </c>
      <c r="AI488">
        <f>_xlfn.XLOOKUP(H488,'Customer Data'!A488,'Customer Data'!D488)</f>
        <v>60</v>
      </c>
      <c r="AJ488" t="str">
        <f>_xlfn.XLOOKUP(H488,'Customer Data'!A488,'Customer Data'!E488)</f>
        <v>Port-Harcourt</v>
      </c>
      <c r="AK488" t="str">
        <f>VLOOKUP(K488,'Product Category'!A:B,2,FALSE)</f>
        <v>Electronics</v>
      </c>
      <c r="AL488">
        <f>VLOOKUP(Z488,Coupons!A:B,2,FALSE)</f>
        <v>0.1</v>
      </c>
      <c r="AM488" s="7">
        <f t="shared" si="170"/>
        <v>244.50400000000002</v>
      </c>
      <c r="AN488" s="7">
        <f t="shared" si="171"/>
        <v>427.88199999999995</v>
      </c>
      <c r="AO488" s="7">
        <f t="shared" si="172"/>
        <v>1711.5279999999998</v>
      </c>
      <c r="AP488" s="7">
        <f t="shared" si="173"/>
        <v>2200.5360000000001</v>
      </c>
      <c r="AQ488" s="7">
        <f t="shared" si="174"/>
        <v>489.00800000000027</v>
      </c>
      <c r="AR488" s="12">
        <f t="shared" si="175"/>
        <v>1.2857142857142858</v>
      </c>
    </row>
    <row r="489" spans="1:44" x14ac:dyDescent="0.35">
      <c r="A489" t="s">
        <v>501</v>
      </c>
      <c r="B489">
        <f t="shared" si="154"/>
        <v>200487</v>
      </c>
      <c r="C489" s="2">
        <v>44994</v>
      </c>
      <c r="D489" s="4">
        <v>44994</v>
      </c>
      <c r="E489">
        <f t="shared" si="155"/>
        <v>2023</v>
      </c>
      <c r="F489" s="4" t="str">
        <f t="shared" si="156"/>
        <v>March</v>
      </c>
      <c r="G489" s="4" t="str">
        <f t="shared" si="157"/>
        <v>Thursday</v>
      </c>
      <c r="H489" t="s">
        <v>1701</v>
      </c>
      <c r="I489">
        <f t="shared" si="158"/>
        <v>40136</v>
      </c>
      <c r="J489" t="s">
        <v>2407</v>
      </c>
      <c r="K489" t="str">
        <f t="shared" si="160"/>
        <v>Printer</v>
      </c>
      <c r="L489">
        <v>3</v>
      </c>
      <c r="M489">
        <v>346.52</v>
      </c>
      <c r="N489" s="7">
        <f t="shared" si="159"/>
        <v>346.52</v>
      </c>
      <c r="O489" t="s">
        <v>2784</v>
      </c>
      <c r="P489" t="str">
        <f t="shared" si="161"/>
        <v>211</v>
      </c>
      <c r="Q489" t="str">
        <f t="shared" si="162"/>
        <v>Main St</v>
      </c>
      <c r="R489" t="s">
        <v>3067</v>
      </c>
      <c r="S489" t="str">
        <f t="shared" si="163"/>
        <v>Credit Card</v>
      </c>
      <c r="T489" t="s">
        <v>3074</v>
      </c>
      <c r="U489" t="str">
        <f t="shared" si="164"/>
        <v>Pending</v>
      </c>
      <c r="V489" t="s">
        <v>3562</v>
      </c>
      <c r="W489" t="str">
        <f t="shared" si="165"/>
        <v>92924852</v>
      </c>
      <c r="X489">
        <v>3</v>
      </c>
      <c r="Y489" t="s">
        <v>4275</v>
      </c>
      <c r="Z489" t="str">
        <f t="shared" si="166"/>
        <v>SAVE10</v>
      </c>
      <c r="AA489" t="str">
        <f t="shared" si="167"/>
        <v>YES</v>
      </c>
      <c r="AB489" t="s">
        <v>4282</v>
      </c>
      <c r="AC489" t="str">
        <f t="shared" si="168"/>
        <v>Google</v>
      </c>
      <c r="AD489">
        <v>1039.56</v>
      </c>
      <c r="AE489" s="7">
        <v>1039.56</v>
      </c>
      <c r="AF489" s="7">
        <f t="shared" si="169"/>
        <v>1039.56</v>
      </c>
      <c r="AG489" t="str">
        <f>_xlfn.XLOOKUP(H489, 'Customer Data'!A489,'Customer Data'!B489)</f>
        <v>Customer_489</v>
      </c>
      <c r="AH489" t="str">
        <f>_xlfn.XLOOKUP(H489,'Customer Data'!A489,'Customer Data'!C489)</f>
        <v>Female</v>
      </c>
      <c r="AI489">
        <f>_xlfn.XLOOKUP(H489,'Customer Data'!A489,'Customer Data'!D489)</f>
        <v>18</v>
      </c>
      <c r="AJ489" t="str">
        <f>_xlfn.XLOOKUP(H489,'Customer Data'!A489,'Customer Data'!E489)</f>
        <v>Owerri</v>
      </c>
      <c r="AK489" t="str">
        <f>VLOOKUP(K489,'Product Category'!A:B,2,FALSE)</f>
        <v>Electronics</v>
      </c>
      <c r="AL489">
        <f>VLOOKUP(Z489,Coupons!A:B,2,FALSE)</f>
        <v>0.1</v>
      </c>
      <c r="AM489" s="7">
        <f t="shared" si="170"/>
        <v>103.956</v>
      </c>
      <c r="AN489" s="7">
        <f t="shared" si="171"/>
        <v>242.56399999999996</v>
      </c>
      <c r="AO489" s="7">
        <f t="shared" si="172"/>
        <v>727.69199999999989</v>
      </c>
      <c r="AP489" s="7">
        <f t="shared" si="173"/>
        <v>935.60399999999993</v>
      </c>
      <c r="AQ489" s="7">
        <f t="shared" si="174"/>
        <v>207.91200000000003</v>
      </c>
      <c r="AR489" s="12">
        <f t="shared" si="175"/>
        <v>1.2857142857142858</v>
      </c>
    </row>
    <row r="490" spans="1:44" x14ac:dyDescent="0.35">
      <c r="A490" t="s">
        <v>502</v>
      </c>
      <c r="B490">
        <f t="shared" si="154"/>
        <v>200488</v>
      </c>
      <c r="C490" s="2">
        <v>45631</v>
      </c>
      <c r="D490" s="4">
        <v>45631</v>
      </c>
      <c r="E490">
        <f t="shared" si="155"/>
        <v>2024</v>
      </c>
      <c r="F490" s="4" t="str">
        <f t="shared" si="156"/>
        <v>December</v>
      </c>
      <c r="G490" s="4" t="str">
        <f t="shared" si="157"/>
        <v>Thursday</v>
      </c>
      <c r="H490" t="s">
        <v>1702</v>
      </c>
      <c r="I490">
        <f t="shared" si="158"/>
        <v>81573</v>
      </c>
      <c r="J490" t="s">
        <v>2406</v>
      </c>
      <c r="K490" t="str">
        <f t="shared" si="160"/>
        <v>Chair</v>
      </c>
      <c r="L490">
        <v>1</v>
      </c>
      <c r="M490">
        <v>36.65</v>
      </c>
      <c r="N490" s="7">
        <f t="shared" si="159"/>
        <v>36.65</v>
      </c>
      <c r="O490" t="s">
        <v>2785</v>
      </c>
      <c r="P490" t="str">
        <f t="shared" si="161"/>
        <v>556</v>
      </c>
      <c r="Q490" t="str">
        <f t="shared" si="162"/>
        <v>Main St</v>
      </c>
      <c r="R490" t="s">
        <v>3066</v>
      </c>
      <c r="S490" t="str">
        <f t="shared" si="163"/>
        <v>Online</v>
      </c>
      <c r="T490" t="s">
        <v>3071</v>
      </c>
      <c r="U490" t="str">
        <f t="shared" si="164"/>
        <v>Cancelled</v>
      </c>
      <c r="V490" t="s">
        <v>3563</v>
      </c>
      <c r="W490" t="str">
        <f t="shared" si="165"/>
        <v>96522994</v>
      </c>
      <c r="X490">
        <v>1</v>
      </c>
      <c r="Y490" t="s">
        <v>4277</v>
      </c>
      <c r="Z490" t="str">
        <f t="shared" si="166"/>
        <v>WINTER15</v>
      </c>
      <c r="AA490" t="str">
        <f t="shared" si="167"/>
        <v>YES</v>
      </c>
      <c r="AB490" t="s">
        <v>4280</v>
      </c>
      <c r="AC490" t="str">
        <f t="shared" si="168"/>
        <v>Email</v>
      </c>
      <c r="AD490">
        <v>36.65</v>
      </c>
      <c r="AE490" s="7">
        <v>36.65</v>
      </c>
      <c r="AF490" s="7">
        <f t="shared" si="169"/>
        <v>36.65</v>
      </c>
      <c r="AG490" t="str">
        <f>_xlfn.XLOOKUP(H490, 'Customer Data'!A490,'Customer Data'!B490)</f>
        <v>Customer_490</v>
      </c>
      <c r="AH490" t="str">
        <f>_xlfn.XLOOKUP(H490,'Customer Data'!A490,'Customer Data'!C490)</f>
        <v>Male</v>
      </c>
      <c r="AI490">
        <f>_xlfn.XLOOKUP(H490,'Customer Data'!A490,'Customer Data'!D490)</f>
        <v>45</v>
      </c>
      <c r="AJ490" t="str">
        <f>_xlfn.XLOOKUP(H490,'Customer Data'!A490,'Customer Data'!E490)</f>
        <v>Enugu</v>
      </c>
      <c r="AK490" t="str">
        <f>VLOOKUP(K490,'Product Category'!A:B,2,FALSE)</f>
        <v>Furniture</v>
      </c>
      <c r="AL490">
        <f>VLOOKUP(Z490,Coupons!A:B,2,FALSE)</f>
        <v>0.15</v>
      </c>
      <c r="AM490" s="7">
        <f t="shared" si="170"/>
        <v>5.4974999999999996</v>
      </c>
      <c r="AN490" s="7">
        <f t="shared" si="171"/>
        <v>25.654999999999998</v>
      </c>
      <c r="AO490" s="7">
        <f t="shared" si="172"/>
        <v>25.654999999999998</v>
      </c>
      <c r="AP490" s="7">
        <f t="shared" si="173"/>
        <v>31.1525</v>
      </c>
      <c r="AQ490" s="7">
        <f t="shared" si="174"/>
        <v>5.4975000000000023</v>
      </c>
      <c r="AR490" s="12">
        <f t="shared" si="175"/>
        <v>1.2142857142857144</v>
      </c>
    </row>
    <row r="491" spans="1:44" x14ac:dyDescent="0.35">
      <c r="A491" t="s">
        <v>503</v>
      </c>
      <c r="B491">
        <f t="shared" si="154"/>
        <v>200489</v>
      </c>
      <c r="C491" s="2">
        <v>45174</v>
      </c>
      <c r="D491" s="4">
        <v>45174</v>
      </c>
      <c r="E491">
        <f t="shared" si="155"/>
        <v>2023</v>
      </c>
      <c r="F491" s="4" t="str">
        <f t="shared" si="156"/>
        <v>September</v>
      </c>
      <c r="G491" s="4" t="str">
        <f t="shared" si="157"/>
        <v>Tuesday</v>
      </c>
      <c r="H491" t="s">
        <v>1703</v>
      </c>
      <c r="I491">
        <f t="shared" si="158"/>
        <v>11940</v>
      </c>
      <c r="J491" t="s">
        <v>2405</v>
      </c>
      <c r="K491" t="str">
        <f t="shared" si="160"/>
        <v>Tablet</v>
      </c>
      <c r="L491">
        <v>3</v>
      </c>
      <c r="M491">
        <v>149.34</v>
      </c>
      <c r="N491" s="7">
        <f t="shared" si="159"/>
        <v>149.34</v>
      </c>
      <c r="O491" t="s">
        <v>2637</v>
      </c>
      <c r="P491" t="str">
        <f t="shared" si="161"/>
        <v>589</v>
      </c>
      <c r="Q491" t="str">
        <f t="shared" si="162"/>
        <v>Main St</v>
      </c>
      <c r="R491" t="s">
        <v>3068</v>
      </c>
      <c r="S491" t="str">
        <f t="shared" si="163"/>
        <v>Gift Card</v>
      </c>
      <c r="T491" t="s">
        <v>3071</v>
      </c>
      <c r="U491" t="str">
        <f t="shared" si="164"/>
        <v>Cancelled</v>
      </c>
      <c r="V491" t="s">
        <v>3564</v>
      </c>
      <c r="W491" t="str">
        <f t="shared" si="165"/>
        <v>85466461</v>
      </c>
      <c r="X491">
        <v>7</v>
      </c>
      <c r="Y491" t="s">
        <v>4277</v>
      </c>
      <c r="Z491" t="str">
        <f t="shared" si="166"/>
        <v>WINTER15</v>
      </c>
      <c r="AA491" t="str">
        <f t="shared" si="167"/>
        <v>YES</v>
      </c>
      <c r="AB491" t="s">
        <v>4280</v>
      </c>
      <c r="AC491" t="str">
        <f t="shared" si="168"/>
        <v>Email</v>
      </c>
      <c r="AD491">
        <v>448.02</v>
      </c>
      <c r="AE491" s="7">
        <v>448.02</v>
      </c>
      <c r="AF491" s="7">
        <f t="shared" si="169"/>
        <v>448.02</v>
      </c>
      <c r="AG491" t="str">
        <f>_xlfn.XLOOKUP(H491, 'Customer Data'!A491,'Customer Data'!B491)</f>
        <v>Customer_491</v>
      </c>
      <c r="AH491" t="str">
        <f>_xlfn.XLOOKUP(H491,'Customer Data'!A491,'Customer Data'!C491)</f>
        <v>Female</v>
      </c>
      <c r="AI491">
        <f>_xlfn.XLOOKUP(H491,'Customer Data'!A491,'Customer Data'!D491)</f>
        <v>21</v>
      </c>
      <c r="AJ491" t="str">
        <f>_xlfn.XLOOKUP(H491,'Customer Data'!A491,'Customer Data'!E491)</f>
        <v>Port-Harcourt</v>
      </c>
      <c r="AK491" t="str">
        <f>VLOOKUP(K491,'Product Category'!A:B,2,FALSE)</f>
        <v>Electronics</v>
      </c>
      <c r="AL491">
        <f>VLOOKUP(Z491,Coupons!A:B,2,FALSE)</f>
        <v>0.15</v>
      </c>
      <c r="AM491" s="7">
        <f t="shared" si="170"/>
        <v>67.202999999999989</v>
      </c>
      <c r="AN491" s="7">
        <f t="shared" si="171"/>
        <v>104.538</v>
      </c>
      <c r="AO491" s="7">
        <f t="shared" si="172"/>
        <v>313.61399999999998</v>
      </c>
      <c r="AP491" s="7">
        <f t="shared" si="173"/>
        <v>380.81700000000001</v>
      </c>
      <c r="AQ491" s="7">
        <f t="shared" si="174"/>
        <v>67.203000000000031</v>
      </c>
      <c r="AR491" s="12">
        <f t="shared" si="175"/>
        <v>1.2142857142857144</v>
      </c>
    </row>
    <row r="492" spans="1:44" x14ac:dyDescent="0.35">
      <c r="A492" t="s">
        <v>504</v>
      </c>
      <c r="B492">
        <f t="shared" si="154"/>
        <v>200490</v>
      </c>
      <c r="C492" s="2">
        <v>45495</v>
      </c>
      <c r="D492" s="4">
        <v>45495</v>
      </c>
      <c r="E492">
        <f t="shared" si="155"/>
        <v>2024</v>
      </c>
      <c r="F492" s="4" t="str">
        <f t="shared" si="156"/>
        <v>July</v>
      </c>
      <c r="G492" s="4" t="str">
        <f t="shared" si="157"/>
        <v>Monday</v>
      </c>
      <c r="H492" t="s">
        <v>1704</v>
      </c>
      <c r="I492">
        <f t="shared" si="158"/>
        <v>50097</v>
      </c>
      <c r="J492" t="s">
        <v>2406</v>
      </c>
      <c r="K492" t="str">
        <f t="shared" si="160"/>
        <v>Chair</v>
      </c>
      <c r="L492">
        <v>5</v>
      </c>
      <c r="M492">
        <v>467.81</v>
      </c>
      <c r="N492" s="7">
        <f t="shared" si="159"/>
        <v>467.81</v>
      </c>
      <c r="O492" t="s">
        <v>2786</v>
      </c>
      <c r="P492" t="str">
        <f t="shared" si="161"/>
        <v>539</v>
      </c>
      <c r="Q492" t="str">
        <f t="shared" si="162"/>
        <v>Main St</v>
      </c>
      <c r="R492" t="s">
        <v>3066</v>
      </c>
      <c r="S492" t="str">
        <f t="shared" si="163"/>
        <v>Online</v>
      </c>
      <c r="T492" t="s">
        <v>3071</v>
      </c>
      <c r="U492" t="str">
        <f t="shared" si="164"/>
        <v>Cancelled</v>
      </c>
      <c r="V492" t="s">
        <v>3565</v>
      </c>
      <c r="W492" t="str">
        <f t="shared" si="165"/>
        <v>62785150</v>
      </c>
      <c r="X492">
        <v>10</v>
      </c>
      <c r="Z492" t="str">
        <f t="shared" si="166"/>
        <v>NO COUPON</v>
      </c>
      <c r="AA492" t="str">
        <f t="shared" si="167"/>
        <v>NO</v>
      </c>
      <c r="AB492" t="s">
        <v>4281</v>
      </c>
      <c r="AC492" t="str">
        <f t="shared" si="168"/>
        <v>Facebook</v>
      </c>
      <c r="AD492">
        <v>2339.0500000000002</v>
      </c>
      <c r="AE492" s="7">
        <v>2339.0500000000002</v>
      </c>
      <c r="AF492" s="7">
        <f t="shared" si="169"/>
        <v>2339.0500000000002</v>
      </c>
      <c r="AG492" t="str">
        <f>_xlfn.XLOOKUP(H492, 'Customer Data'!A492,'Customer Data'!B492)</f>
        <v>Customer_492</v>
      </c>
      <c r="AH492" t="str">
        <f>_xlfn.XLOOKUP(H492,'Customer Data'!A492,'Customer Data'!C492)</f>
        <v>Male</v>
      </c>
      <c r="AI492">
        <f>_xlfn.XLOOKUP(H492,'Customer Data'!A492,'Customer Data'!D492)</f>
        <v>21</v>
      </c>
      <c r="AJ492" t="str">
        <f>_xlfn.XLOOKUP(H492,'Customer Data'!A492,'Customer Data'!E492)</f>
        <v>Port-Harcourt</v>
      </c>
      <c r="AK492" t="str">
        <f>VLOOKUP(K492,'Product Category'!A:B,2,FALSE)</f>
        <v>Furniture</v>
      </c>
      <c r="AL492">
        <f>VLOOKUP(Z492,Coupons!A:B,2,FALSE)</f>
        <v>0</v>
      </c>
      <c r="AM492" s="7">
        <f t="shared" si="170"/>
        <v>0</v>
      </c>
      <c r="AN492" s="7">
        <f t="shared" si="171"/>
        <v>327.46699999999998</v>
      </c>
      <c r="AO492" s="7">
        <f t="shared" si="172"/>
        <v>1637.335</v>
      </c>
      <c r="AP492" s="7">
        <f t="shared" si="173"/>
        <v>2339.0500000000002</v>
      </c>
      <c r="AQ492" s="7">
        <f t="shared" si="174"/>
        <v>701.71500000000015</v>
      </c>
      <c r="AR492" s="12">
        <f t="shared" si="175"/>
        <v>1.4285714285714286</v>
      </c>
    </row>
    <row r="493" spans="1:44" x14ac:dyDescent="0.35">
      <c r="A493" t="s">
        <v>505</v>
      </c>
      <c r="B493">
        <f t="shared" si="154"/>
        <v>200491</v>
      </c>
      <c r="C493" s="2">
        <v>44931</v>
      </c>
      <c r="D493" s="4">
        <v>44931</v>
      </c>
      <c r="E493">
        <f t="shared" si="155"/>
        <v>2023</v>
      </c>
      <c r="F493" s="4" t="str">
        <f t="shared" si="156"/>
        <v>January</v>
      </c>
      <c r="G493" s="4" t="str">
        <f t="shared" si="157"/>
        <v>Thursday</v>
      </c>
      <c r="H493" t="s">
        <v>1705</v>
      </c>
      <c r="I493">
        <f t="shared" si="158"/>
        <v>98168</v>
      </c>
      <c r="J493" t="s">
        <v>2404</v>
      </c>
      <c r="K493" t="str">
        <f t="shared" si="160"/>
        <v>Phone</v>
      </c>
      <c r="L493">
        <v>5</v>
      </c>
      <c r="M493">
        <v>420.7</v>
      </c>
      <c r="N493" s="7">
        <f t="shared" si="159"/>
        <v>420.7</v>
      </c>
      <c r="O493" t="s">
        <v>2780</v>
      </c>
      <c r="P493" t="str">
        <f t="shared" si="161"/>
        <v>481</v>
      </c>
      <c r="Q493" t="str">
        <f t="shared" si="162"/>
        <v>Main St</v>
      </c>
      <c r="R493" t="s">
        <v>3069</v>
      </c>
      <c r="S493" t="str">
        <f t="shared" si="163"/>
        <v>Cash</v>
      </c>
      <c r="T493" t="s">
        <v>3074</v>
      </c>
      <c r="U493" t="str">
        <f t="shared" si="164"/>
        <v>Pending</v>
      </c>
      <c r="V493" t="s">
        <v>3566</v>
      </c>
      <c r="W493" t="str">
        <f t="shared" si="165"/>
        <v>56423359</v>
      </c>
      <c r="X493">
        <v>5</v>
      </c>
      <c r="Y493" t="s">
        <v>4277</v>
      </c>
      <c r="Z493" t="str">
        <f t="shared" si="166"/>
        <v>WINTER15</v>
      </c>
      <c r="AA493" t="str">
        <f t="shared" si="167"/>
        <v>YES</v>
      </c>
      <c r="AB493" t="s">
        <v>4281</v>
      </c>
      <c r="AC493" t="str">
        <f t="shared" si="168"/>
        <v>Facebook</v>
      </c>
      <c r="AD493">
        <v>2103.5</v>
      </c>
      <c r="AE493" s="7">
        <v>2103.5</v>
      </c>
      <c r="AF493" s="7">
        <f t="shared" si="169"/>
        <v>2103.5</v>
      </c>
      <c r="AG493" t="str">
        <f>_xlfn.XLOOKUP(H493, 'Customer Data'!A493,'Customer Data'!B493)</f>
        <v>Customer_493</v>
      </c>
      <c r="AH493" t="str">
        <f>_xlfn.XLOOKUP(H493,'Customer Data'!A493,'Customer Data'!C493)</f>
        <v>Male</v>
      </c>
      <c r="AI493">
        <f>_xlfn.XLOOKUP(H493,'Customer Data'!A493,'Customer Data'!D493)</f>
        <v>56</v>
      </c>
      <c r="AJ493" t="str">
        <f>_xlfn.XLOOKUP(H493,'Customer Data'!A493,'Customer Data'!E493)</f>
        <v>Enugu</v>
      </c>
      <c r="AK493" t="str">
        <f>VLOOKUP(K493,'Product Category'!A:B,2,FALSE)</f>
        <v>Electronics</v>
      </c>
      <c r="AL493">
        <f>VLOOKUP(Z493,Coupons!A:B,2,FALSE)</f>
        <v>0.15</v>
      </c>
      <c r="AM493" s="7">
        <f t="shared" si="170"/>
        <v>315.52499999999998</v>
      </c>
      <c r="AN493" s="7">
        <f t="shared" si="171"/>
        <v>294.48999999999995</v>
      </c>
      <c r="AO493" s="7">
        <f t="shared" si="172"/>
        <v>1472.4499999999998</v>
      </c>
      <c r="AP493" s="7">
        <f t="shared" si="173"/>
        <v>1787.9749999999999</v>
      </c>
      <c r="AQ493" s="7">
        <f t="shared" si="174"/>
        <v>315.52500000000009</v>
      </c>
      <c r="AR493" s="12">
        <f t="shared" si="175"/>
        <v>1.2142857142857144</v>
      </c>
    </row>
    <row r="494" spans="1:44" x14ac:dyDescent="0.35">
      <c r="A494" t="s">
        <v>506</v>
      </c>
      <c r="B494">
        <f t="shared" si="154"/>
        <v>200492</v>
      </c>
      <c r="C494" s="2">
        <v>45224</v>
      </c>
      <c r="D494" s="4">
        <v>45224</v>
      </c>
      <c r="E494">
        <f t="shared" si="155"/>
        <v>2023</v>
      </c>
      <c r="F494" s="4" t="str">
        <f t="shared" si="156"/>
        <v>October</v>
      </c>
      <c r="G494" s="4" t="str">
        <f t="shared" si="157"/>
        <v>Wednesday</v>
      </c>
      <c r="H494" t="s">
        <v>1706</v>
      </c>
      <c r="I494">
        <f t="shared" si="158"/>
        <v>39074</v>
      </c>
      <c r="J494" t="s">
        <v>2408</v>
      </c>
      <c r="K494" t="str">
        <f t="shared" si="160"/>
        <v>Laptop</v>
      </c>
      <c r="L494">
        <v>5</v>
      </c>
      <c r="M494">
        <v>606.52</v>
      </c>
      <c r="N494" s="7">
        <f t="shared" si="159"/>
        <v>606.52</v>
      </c>
      <c r="O494" t="s">
        <v>2483</v>
      </c>
      <c r="P494" t="str">
        <f t="shared" si="161"/>
        <v>103</v>
      </c>
      <c r="Q494" t="str">
        <f t="shared" si="162"/>
        <v>Main St</v>
      </c>
      <c r="R494" t="s">
        <v>3065</v>
      </c>
      <c r="S494" t="str">
        <f t="shared" si="163"/>
        <v>Debit Card</v>
      </c>
      <c r="T494" t="s">
        <v>3070</v>
      </c>
      <c r="U494" t="str">
        <f t="shared" si="164"/>
        <v>Shipped</v>
      </c>
      <c r="V494" t="s">
        <v>3567</v>
      </c>
      <c r="W494" t="str">
        <f t="shared" si="165"/>
        <v>13027036</v>
      </c>
      <c r="X494">
        <v>6</v>
      </c>
      <c r="Y494" t="s">
        <v>4275</v>
      </c>
      <c r="Z494" t="str">
        <f t="shared" si="166"/>
        <v>SAVE10</v>
      </c>
      <c r="AA494" t="str">
        <f t="shared" si="167"/>
        <v>YES</v>
      </c>
      <c r="AB494" t="s">
        <v>4278</v>
      </c>
      <c r="AC494" t="str">
        <f t="shared" si="168"/>
        <v>Instagram</v>
      </c>
      <c r="AD494">
        <v>3032.6</v>
      </c>
      <c r="AE494" s="7">
        <v>3032.6</v>
      </c>
      <c r="AF494" s="7">
        <f t="shared" si="169"/>
        <v>3032.6</v>
      </c>
      <c r="AG494" t="str">
        <f>_xlfn.XLOOKUP(H494, 'Customer Data'!A494,'Customer Data'!B494)</f>
        <v>Customer_494</v>
      </c>
      <c r="AH494" t="str">
        <f>_xlfn.XLOOKUP(H494,'Customer Data'!A494,'Customer Data'!C494)</f>
        <v>Male</v>
      </c>
      <c r="AI494">
        <f>_xlfn.XLOOKUP(H494,'Customer Data'!A494,'Customer Data'!D494)</f>
        <v>56</v>
      </c>
      <c r="AJ494" t="str">
        <f>_xlfn.XLOOKUP(H494,'Customer Data'!A494,'Customer Data'!E494)</f>
        <v>Lagos</v>
      </c>
      <c r="AK494" t="str">
        <f>VLOOKUP(K494,'Product Category'!A:B,2,FALSE)</f>
        <v>Electronics</v>
      </c>
      <c r="AL494">
        <f>VLOOKUP(Z494,Coupons!A:B,2,FALSE)</f>
        <v>0.1</v>
      </c>
      <c r="AM494" s="7">
        <f t="shared" si="170"/>
        <v>303.26</v>
      </c>
      <c r="AN494" s="7">
        <f t="shared" si="171"/>
        <v>424.56399999999996</v>
      </c>
      <c r="AO494" s="7">
        <f t="shared" si="172"/>
        <v>2122.8199999999997</v>
      </c>
      <c r="AP494" s="7">
        <f t="shared" si="173"/>
        <v>2729.34</v>
      </c>
      <c r="AQ494" s="7">
        <f t="shared" si="174"/>
        <v>606.52000000000044</v>
      </c>
      <c r="AR494" s="12">
        <f t="shared" si="175"/>
        <v>1.285714285714286</v>
      </c>
    </row>
    <row r="495" spans="1:44" x14ac:dyDescent="0.35">
      <c r="A495" t="s">
        <v>507</v>
      </c>
      <c r="B495">
        <f t="shared" si="154"/>
        <v>200493</v>
      </c>
      <c r="C495" s="2">
        <v>45685</v>
      </c>
      <c r="D495" s="4">
        <v>45685</v>
      </c>
      <c r="E495">
        <f t="shared" si="155"/>
        <v>2025</v>
      </c>
      <c r="F495" s="4" t="str">
        <f t="shared" si="156"/>
        <v>January</v>
      </c>
      <c r="G495" s="4" t="str">
        <f t="shared" si="157"/>
        <v>Tuesday</v>
      </c>
      <c r="H495" t="s">
        <v>1707</v>
      </c>
      <c r="I495">
        <f t="shared" si="158"/>
        <v>84908</v>
      </c>
      <c r="J495" t="s">
        <v>2404</v>
      </c>
      <c r="K495" t="str">
        <f t="shared" si="160"/>
        <v>Phone</v>
      </c>
      <c r="L495">
        <v>1</v>
      </c>
      <c r="M495">
        <v>420.26</v>
      </c>
      <c r="N495" s="7">
        <f t="shared" si="159"/>
        <v>420.26</v>
      </c>
      <c r="O495" t="s">
        <v>2787</v>
      </c>
      <c r="P495" t="str">
        <f t="shared" si="161"/>
        <v>372</v>
      </c>
      <c r="Q495" t="str">
        <f t="shared" si="162"/>
        <v>Main St</v>
      </c>
      <c r="R495" t="s">
        <v>3067</v>
      </c>
      <c r="S495" t="str">
        <f t="shared" si="163"/>
        <v>Credit Card</v>
      </c>
      <c r="T495" t="s">
        <v>3074</v>
      </c>
      <c r="U495" t="str">
        <f t="shared" si="164"/>
        <v>Pending</v>
      </c>
      <c r="V495" t="s">
        <v>3568</v>
      </c>
      <c r="W495" t="str">
        <f t="shared" si="165"/>
        <v>64135970</v>
      </c>
      <c r="X495">
        <v>4</v>
      </c>
      <c r="Y495" t="s">
        <v>4276</v>
      </c>
      <c r="Z495" t="str">
        <f t="shared" si="166"/>
        <v>FREESHIP</v>
      </c>
      <c r="AA495" t="str">
        <f t="shared" si="167"/>
        <v>YES</v>
      </c>
      <c r="AB495" t="s">
        <v>4281</v>
      </c>
      <c r="AC495" t="str">
        <f t="shared" si="168"/>
        <v>Facebook</v>
      </c>
      <c r="AD495">
        <v>420.26</v>
      </c>
      <c r="AE495" s="7">
        <v>420.26</v>
      </c>
      <c r="AF495" s="7">
        <f t="shared" si="169"/>
        <v>420.26</v>
      </c>
      <c r="AG495" t="str">
        <f>_xlfn.XLOOKUP(H495, 'Customer Data'!A495,'Customer Data'!B495)</f>
        <v>Customer_495</v>
      </c>
      <c r="AH495" t="str">
        <f>_xlfn.XLOOKUP(H495,'Customer Data'!A495,'Customer Data'!C495)</f>
        <v>Male</v>
      </c>
      <c r="AI495">
        <f>_xlfn.XLOOKUP(H495,'Customer Data'!A495,'Customer Data'!D495)</f>
        <v>47</v>
      </c>
      <c r="AJ495" t="str">
        <f>_xlfn.XLOOKUP(H495,'Customer Data'!A495,'Customer Data'!E495)</f>
        <v>Abuja</v>
      </c>
      <c r="AK495" t="str">
        <f>VLOOKUP(K495,'Product Category'!A:B,2,FALSE)</f>
        <v>Electronics</v>
      </c>
      <c r="AL495">
        <f>VLOOKUP(Z495,Coupons!A:B,2,FALSE)</f>
        <v>0</v>
      </c>
      <c r="AM495" s="7">
        <f t="shared" si="170"/>
        <v>0</v>
      </c>
      <c r="AN495" s="7">
        <f t="shared" si="171"/>
        <v>294.18199999999996</v>
      </c>
      <c r="AO495" s="7">
        <f t="shared" si="172"/>
        <v>294.18199999999996</v>
      </c>
      <c r="AP495" s="7">
        <f t="shared" si="173"/>
        <v>420.26</v>
      </c>
      <c r="AQ495" s="7">
        <f t="shared" si="174"/>
        <v>126.07800000000003</v>
      </c>
      <c r="AR495" s="12">
        <f t="shared" si="175"/>
        <v>1.4285714285714288</v>
      </c>
    </row>
    <row r="496" spans="1:44" x14ac:dyDescent="0.35">
      <c r="A496" t="s">
        <v>508</v>
      </c>
      <c r="B496">
        <f t="shared" si="154"/>
        <v>200494</v>
      </c>
      <c r="C496" s="2">
        <v>45126</v>
      </c>
      <c r="D496" s="4">
        <v>45126</v>
      </c>
      <c r="E496">
        <f t="shared" si="155"/>
        <v>2023</v>
      </c>
      <c r="F496" s="4" t="str">
        <f t="shared" si="156"/>
        <v>July</v>
      </c>
      <c r="G496" s="4" t="str">
        <f t="shared" si="157"/>
        <v>Wednesday</v>
      </c>
      <c r="H496" t="s">
        <v>1708</v>
      </c>
      <c r="I496">
        <f t="shared" si="158"/>
        <v>64516</v>
      </c>
      <c r="J496" t="s">
        <v>2408</v>
      </c>
      <c r="K496" t="str">
        <f t="shared" si="160"/>
        <v>Laptop</v>
      </c>
      <c r="L496">
        <v>3</v>
      </c>
      <c r="M496">
        <v>505.79</v>
      </c>
      <c r="N496" s="7">
        <f t="shared" si="159"/>
        <v>505.79</v>
      </c>
      <c r="O496" t="s">
        <v>2788</v>
      </c>
      <c r="P496" t="str">
        <f t="shared" si="161"/>
        <v>459</v>
      </c>
      <c r="Q496" t="str">
        <f t="shared" si="162"/>
        <v>Main St</v>
      </c>
      <c r="R496" t="s">
        <v>3065</v>
      </c>
      <c r="S496" t="str">
        <f t="shared" si="163"/>
        <v>Debit Card</v>
      </c>
      <c r="T496" t="s">
        <v>3074</v>
      </c>
      <c r="U496" t="str">
        <f t="shared" si="164"/>
        <v>Pending</v>
      </c>
      <c r="V496" t="s">
        <v>3569</v>
      </c>
      <c r="W496" t="str">
        <f t="shared" si="165"/>
        <v>63920573</v>
      </c>
      <c r="X496">
        <v>3</v>
      </c>
      <c r="Y496" t="s">
        <v>4276</v>
      </c>
      <c r="Z496" t="str">
        <f t="shared" si="166"/>
        <v>FREESHIP</v>
      </c>
      <c r="AA496" t="str">
        <f t="shared" si="167"/>
        <v>YES</v>
      </c>
      <c r="AB496" t="s">
        <v>4279</v>
      </c>
      <c r="AC496" t="str">
        <f t="shared" si="168"/>
        <v>Referral</v>
      </c>
      <c r="AD496">
        <v>1517.37</v>
      </c>
      <c r="AE496" s="7">
        <v>1517.37</v>
      </c>
      <c r="AF496" s="7">
        <f t="shared" si="169"/>
        <v>1517.3700000000001</v>
      </c>
      <c r="AG496" t="str">
        <f>_xlfn.XLOOKUP(H496, 'Customer Data'!A496,'Customer Data'!B496)</f>
        <v>Customer_496</v>
      </c>
      <c r="AH496" t="str">
        <f>_xlfn.XLOOKUP(H496,'Customer Data'!A496,'Customer Data'!C496)</f>
        <v>Male</v>
      </c>
      <c r="AI496">
        <f>_xlfn.XLOOKUP(H496,'Customer Data'!A496,'Customer Data'!D496)</f>
        <v>44</v>
      </c>
      <c r="AJ496" t="str">
        <f>_xlfn.XLOOKUP(H496,'Customer Data'!A496,'Customer Data'!E496)</f>
        <v>Enugu</v>
      </c>
      <c r="AK496" t="str">
        <f>VLOOKUP(K496,'Product Category'!A:B,2,FALSE)</f>
        <v>Electronics</v>
      </c>
      <c r="AL496">
        <f>VLOOKUP(Z496,Coupons!A:B,2,FALSE)</f>
        <v>0</v>
      </c>
      <c r="AM496" s="7">
        <f t="shared" si="170"/>
        <v>0</v>
      </c>
      <c r="AN496" s="7">
        <f t="shared" si="171"/>
        <v>354.053</v>
      </c>
      <c r="AO496" s="7">
        <f t="shared" si="172"/>
        <v>1062.1590000000001</v>
      </c>
      <c r="AP496" s="7">
        <f t="shared" si="173"/>
        <v>1517.3700000000001</v>
      </c>
      <c r="AQ496" s="7">
        <f t="shared" si="174"/>
        <v>455.21100000000001</v>
      </c>
      <c r="AR496" s="12">
        <f t="shared" si="175"/>
        <v>1.4285714285714286</v>
      </c>
    </row>
    <row r="497" spans="1:44" x14ac:dyDescent="0.35">
      <c r="A497" t="s">
        <v>509</v>
      </c>
      <c r="B497">
        <f t="shared" si="154"/>
        <v>200495</v>
      </c>
      <c r="C497" s="2">
        <v>45813</v>
      </c>
      <c r="D497" s="4">
        <v>45813</v>
      </c>
      <c r="E497">
        <f t="shared" si="155"/>
        <v>2025</v>
      </c>
      <c r="F497" s="4" t="str">
        <f t="shared" si="156"/>
        <v>June</v>
      </c>
      <c r="G497" s="4" t="str">
        <f t="shared" si="157"/>
        <v>Thursday</v>
      </c>
      <c r="H497" t="s">
        <v>1709</v>
      </c>
      <c r="I497">
        <f t="shared" si="158"/>
        <v>63827</v>
      </c>
      <c r="J497" t="s">
        <v>2404</v>
      </c>
      <c r="K497" t="str">
        <f t="shared" si="160"/>
        <v>Phone</v>
      </c>
      <c r="L497">
        <v>4</v>
      </c>
      <c r="M497">
        <v>493.73</v>
      </c>
      <c r="N497" s="7">
        <f t="shared" si="159"/>
        <v>493.73</v>
      </c>
      <c r="O497" t="s">
        <v>2550</v>
      </c>
      <c r="P497" t="str">
        <f t="shared" si="161"/>
        <v>947</v>
      </c>
      <c r="Q497" t="str">
        <f t="shared" si="162"/>
        <v>Main St</v>
      </c>
      <c r="R497" t="s">
        <v>3065</v>
      </c>
      <c r="S497" t="str">
        <f t="shared" si="163"/>
        <v>Debit Card</v>
      </c>
      <c r="T497" t="s">
        <v>3074</v>
      </c>
      <c r="U497" t="str">
        <f t="shared" si="164"/>
        <v>Pending</v>
      </c>
      <c r="V497" t="s">
        <v>3570</v>
      </c>
      <c r="W497" t="str">
        <f t="shared" si="165"/>
        <v>35730581</v>
      </c>
      <c r="X497">
        <v>6</v>
      </c>
      <c r="Y497" t="s">
        <v>4275</v>
      </c>
      <c r="Z497" t="str">
        <f t="shared" si="166"/>
        <v>SAVE10</v>
      </c>
      <c r="AA497" t="str">
        <f t="shared" si="167"/>
        <v>YES</v>
      </c>
      <c r="AB497" t="s">
        <v>4281</v>
      </c>
      <c r="AC497" t="str">
        <f t="shared" si="168"/>
        <v>Facebook</v>
      </c>
      <c r="AD497">
        <v>1974.92</v>
      </c>
      <c r="AE497" s="7">
        <v>1974.92</v>
      </c>
      <c r="AF497" s="7">
        <f t="shared" si="169"/>
        <v>1974.92</v>
      </c>
      <c r="AG497" t="str">
        <f>_xlfn.XLOOKUP(H497, 'Customer Data'!A497,'Customer Data'!B497)</f>
        <v>Customer_497</v>
      </c>
      <c r="AH497" t="str">
        <f>_xlfn.XLOOKUP(H497,'Customer Data'!A497,'Customer Data'!C497)</f>
        <v>Male</v>
      </c>
      <c r="AI497">
        <f>_xlfn.XLOOKUP(H497,'Customer Data'!A497,'Customer Data'!D497)</f>
        <v>44</v>
      </c>
      <c r="AJ497" t="str">
        <f>_xlfn.XLOOKUP(H497,'Customer Data'!A497,'Customer Data'!E497)</f>
        <v>Kano</v>
      </c>
      <c r="AK497" t="str">
        <f>VLOOKUP(K497,'Product Category'!A:B,2,FALSE)</f>
        <v>Electronics</v>
      </c>
      <c r="AL497">
        <f>VLOOKUP(Z497,Coupons!A:B,2,FALSE)</f>
        <v>0.1</v>
      </c>
      <c r="AM497" s="7">
        <f t="shared" si="170"/>
        <v>197.49200000000002</v>
      </c>
      <c r="AN497" s="7">
        <f t="shared" si="171"/>
        <v>345.61099999999999</v>
      </c>
      <c r="AO497" s="7">
        <f t="shared" si="172"/>
        <v>1382.444</v>
      </c>
      <c r="AP497" s="7">
        <f t="shared" si="173"/>
        <v>1777.4280000000001</v>
      </c>
      <c r="AQ497" s="7">
        <f t="shared" si="174"/>
        <v>394.98400000000015</v>
      </c>
      <c r="AR497" s="12">
        <f t="shared" si="175"/>
        <v>1.2857142857142858</v>
      </c>
    </row>
    <row r="498" spans="1:44" x14ac:dyDescent="0.35">
      <c r="A498" t="s">
        <v>510</v>
      </c>
      <c r="B498">
        <f t="shared" si="154"/>
        <v>200496</v>
      </c>
      <c r="C498" s="2">
        <v>45730</v>
      </c>
      <c r="D498" s="4">
        <v>45730</v>
      </c>
      <c r="E498">
        <f t="shared" si="155"/>
        <v>2025</v>
      </c>
      <c r="F498" s="4" t="str">
        <f t="shared" si="156"/>
        <v>March</v>
      </c>
      <c r="G498" s="4" t="str">
        <f t="shared" si="157"/>
        <v>Friday</v>
      </c>
      <c r="H498" t="s">
        <v>1710</v>
      </c>
      <c r="I498">
        <f t="shared" si="158"/>
        <v>93618</v>
      </c>
      <c r="J498" t="s">
        <v>2407</v>
      </c>
      <c r="K498" t="str">
        <f t="shared" si="160"/>
        <v>Printer</v>
      </c>
      <c r="L498">
        <v>3</v>
      </c>
      <c r="M498">
        <v>201.21</v>
      </c>
      <c r="N498" s="7">
        <f t="shared" si="159"/>
        <v>201.21</v>
      </c>
      <c r="O498" t="s">
        <v>2789</v>
      </c>
      <c r="P498" t="str">
        <f t="shared" si="161"/>
        <v>249</v>
      </c>
      <c r="Q498" t="str">
        <f t="shared" si="162"/>
        <v>Main St</v>
      </c>
      <c r="R498" t="s">
        <v>3066</v>
      </c>
      <c r="S498" t="str">
        <f t="shared" si="163"/>
        <v>Online</v>
      </c>
      <c r="T498" t="s">
        <v>3071</v>
      </c>
      <c r="U498" t="str">
        <f t="shared" si="164"/>
        <v>Cancelled</v>
      </c>
      <c r="V498" t="s">
        <v>3571</v>
      </c>
      <c r="W498" t="str">
        <f t="shared" si="165"/>
        <v>66129326</v>
      </c>
      <c r="X498">
        <v>3</v>
      </c>
      <c r="Y498" t="s">
        <v>4275</v>
      </c>
      <c r="Z498" t="str">
        <f t="shared" si="166"/>
        <v>SAVE10</v>
      </c>
      <c r="AA498" t="str">
        <f t="shared" si="167"/>
        <v>YES</v>
      </c>
      <c r="AB498" t="s">
        <v>4282</v>
      </c>
      <c r="AC498" t="str">
        <f t="shared" si="168"/>
        <v>Google</v>
      </c>
      <c r="AD498">
        <v>603.63</v>
      </c>
      <c r="AE498" s="7">
        <v>603.63</v>
      </c>
      <c r="AF498" s="7">
        <f t="shared" si="169"/>
        <v>603.63</v>
      </c>
      <c r="AG498" t="str">
        <f>_xlfn.XLOOKUP(H498, 'Customer Data'!A498,'Customer Data'!B498)</f>
        <v>Customer_498</v>
      </c>
      <c r="AH498" t="str">
        <f>_xlfn.XLOOKUP(H498,'Customer Data'!A498,'Customer Data'!C498)</f>
        <v>Female</v>
      </c>
      <c r="AI498">
        <f>_xlfn.XLOOKUP(H498,'Customer Data'!A498,'Customer Data'!D498)</f>
        <v>31</v>
      </c>
      <c r="AJ498" t="str">
        <f>_xlfn.XLOOKUP(H498,'Customer Data'!A498,'Customer Data'!E498)</f>
        <v>Kano</v>
      </c>
      <c r="AK498" t="str">
        <f>VLOOKUP(K498,'Product Category'!A:B,2,FALSE)</f>
        <v>Electronics</v>
      </c>
      <c r="AL498">
        <f>VLOOKUP(Z498,Coupons!A:B,2,FALSE)</f>
        <v>0.1</v>
      </c>
      <c r="AM498" s="7">
        <f t="shared" si="170"/>
        <v>60.363</v>
      </c>
      <c r="AN498" s="7">
        <f t="shared" si="171"/>
        <v>140.84700000000001</v>
      </c>
      <c r="AO498" s="7">
        <f t="shared" si="172"/>
        <v>422.54100000000005</v>
      </c>
      <c r="AP498" s="7">
        <f t="shared" si="173"/>
        <v>543.26700000000005</v>
      </c>
      <c r="AQ498" s="7">
        <f t="shared" si="174"/>
        <v>120.726</v>
      </c>
      <c r="AR498" s="12">
        <f t="shared" si="175"/>
        <v>1.2857142857142856</v>
      </c>
    </row>
    <row r="499" spans="1:44" x14ac:dyDescent="0.35">
      <c r="A499" t="s">
        <v>511</v>
      </c>
      <c r="B499">
        <f t="shared" si="154"/>
        <v>200497</v>
      </c>
      <c r="C499" s="2">
        <v>45589</v>
      </c>
      <c r="D499" s="4">
        <v>45589</v>
      </c>
      <c r="E499">
        <f t="shared" si="155"/>
        <v>2024</v>
      </c>
      <c r="F499" s="4" t="str">
        <f t="shared" si="156"/>
        <v>October</v>
      </c>
      <c r="G499" s="4" t="str">
        <f t="shared" si="157"/>
        <v>Thursday</v>
      </c>
      <c r="H499" t="s">
        <v>1711</v>
      </c>
      <c r="I499">
        <f t="shared" si="158"/>
        <v>93948</v>
      </c>
      <c r="J499" t="s">
        <v>2407</v>
      </c>
      <c r="K499" t="str">
        <f t="shared" si="160"/>
        <v>Printer</v>
      </c>
      <c r="L499">
        <v>3</v>
      </c>
      <c r="M499">
        <v>112.29</v>
      </c>
      <c r="N499" s="7">
        <f t="shared" si="159"/>
        <v>112.29</v>
      </c>
      <c r="O499" t="s">
        <v>2790</v>
      </c>
      <c r="P499" t="str">
        <f t="shared" si="161"/>
        <v>454</v>
      </c>
      <c r="Q499" t="str">
        <f t="shared" si="162"/>
        <v>Main St</v>
      </c>
      <c r="R499" t="s">
        <v>3068</v>
      </c>
      <c r="S499" t="str">
        <f t="shared" si="163"/>
        <v>Gift Card</v>
      </c>
      <c r="T499" t="s">
        <v>3070</v>
      </c>
      <c r="U499" t="str">
        <f t="shared" si="164"/>
        <v>Shipped</v>
      </c>
      <c r="V499" t="s">
        <v>3572</v>
      </c>
      <c r="W499" t="str">
        <f t="shared" si="165"/>
        <v>77358113</v>
      </c>
      <c r="X499">
        <v>6</v>
      </c>
      <c r="Z499" t="str">
        <f t="shared" si="166"/>
        <v>NO COUPON</v>
      </c>
      <c r="AA499" t="str">
        <f t="shared" si="167"/>
        <v>NO</v>
      </c>
      <c r="AB499" t="s">
        <v>4282</v>
      </c>
      <c r="AC499" t="str">
        <f t="shared" si="168"/>
        <v>Google</v>
      </c>
      <c r="AD499">
        <v>336.87</v>
      </c>
      <c r="AE499" s="7">
        <v>336.87</v>
      </c>
      <c r="AF499" s="7">
        <f t="shared" si="169"/>
        <v>336.87</v>
      </c>
      <c r="AG499" t="str">
        <f>_xlfn.XLOOKUP(H499, 'Customer Data'!A499,'Customer Data'!B499)</f>
        <v>Customer_499</v>
      </c>
      <c r="AH499" t="str">
        <f>_xlfn.XLOOKUP(H499,'Customer Data'!A499,'Customer Data'!C499)</f>
        <v>Male</v>
      </c>
      <c r="AI499">
        <f>_xlfn.XLOOKUP(H499,'Customer Data'!A499,'Customer Data'!D499)</f>
        <v>52</v>
      </c>
      <c r="AJ499" t="str">
        <f>_xlfn.XLOOKUP(H499,'Customer Data'!A499,'Customer Data'!E499)</f>
        <v>Port-Harcourt</v>
      </c>
      <c r="AK499" t="str">
        <f>VLOOKUP(K499,'Product Category'!A:B,2,FALSE)</f>
        <v>Electronics</v>
      </c>
      <c r="AL499">
        <f>VLOOKUP(Z499,Coupons!A:B,2,FALSE)</f>
        <v>0</v>
      </c>
      <c r="AM499" s="7">
        <f t="shared" si="170"/>
        <v>0</v>
      </c>
      <c r="AN499" s="7">
        <f t="shared" si="171"/>
        <v>78.602999999999994</v>
      </c>
      <c r="AO499" s="7">
        <f t="shared" si="172"/>
        <v>235.80899999999997</v>
      </c>
      <c r="AP499" s="7">
        <f t="shared" si="173"/>
        <v>336.87</v>
      </c>
      <c r="AQ499" s="7">
        <f t="shared" si="174"/>
        <v>101.06100000000004</v>
      </c>
      <c r="AR499" s="12">
        <f t="shared" si="175"/>
        <v>1.4285714285714288</v>
      </c>
    </row>
    <row r="500" spans="1:44" x14ac:dyDescent="0.35">
      <c r="A500" t="s">
        <v>512</v>
      </c>
      <c r="B500">
        <f t="shared" si="154"/>
        <v>200498</v>
      </c>
      <c r="C500" s="2">
        <v>45119</v>
      </c>
      <c r="D500" s="4">
        <v>45119</v>
      </c>
      <c r="E500">
        <f t="shared" si="155"/>
        <v>2023</v>
      </c>
      <c r="F500" s="4" t="str">
        <f t="shared" si="156"/>
        <v>July</v>
      </c>
      <c r="G500" s="4" t="str">
        <f t="shared" si="157"/>
        <v>Wednesday</v>
      </c>
      <c r="H500" t="s">
        <v>1712</v>
      </c>
      <c r="I500">
        <f t="shared" si="158"/>
        <v>73961</v>
      </c>
      <c r="J500" t="s">
        <v>2405</v>
      </c>
      <c r="K500" t="str">
        <f t="shared" si="160"/>
        <v>Tablet</v>
      </c>
      <c r="L500">
        <v>4</v>
      </c>
      <c r="M500">
        <v>132.56</v>
      </c>
      <c r="N500" s="7">
        <f t="shared" si="159"/>
        <v>132.56</v>
      </c>
      <c r="O500" t="s">
        <v>2622</v>
      </c>
      <c r="P500" t="str">
        <f t="shared" si="161"/>
        <v>306</v>
      </c>
      <c r="Q500" t="str">
        <f t="shared" si="162"/>
        <v>Main St</v>
      </c>
      <c r="R500" t="s">
        <v>3069</v>
      </c>
      <c r="S500" t="str">
        <f t="shared" si="163"/>
        <v>Cash</v>
      </c>
      <c r="T500" t="s">
        <v>3072</v>
      </c>
      <c r="U500" t="str">
        <f t="shared" si="164"/>
        <v>Returned</v>
      </c>
      <c r="V500" t="s">
        <v>3573</v>
      </c>
      <c r="W500" t="str">
        <f t="shared" si="165"/>
        <v>32607173</v>
      </c>
      <c r="X500">
        <v>8</v>
      </c>
      <c r="Y500" t="s">
        <v>4277</v>
      </c>
      <c r="Z500" t="str">
        <f t="shared" si="166"/>
        <v>WINTER15</v>
      </c>
      <c r="AA500" t="str">
        <f t="shared" si="167"/>
        <v>YES</v>
      </c>
      <c r="AB500" t="s">
        <v>4278</v>
      </c>
      <c r="AC500" t="str">
        <f t="shared" si="168"/>
        <v>Instagram</v>
      </c>
      <c r="AD500">
        <v>530.24</v>
      </c>
      <c r="AE500" s="7">
        <v>530.24</v>
      </c>
      <c r="AF500" s="7">
        <f t="shared" si="169"/>
        <v>530.24</v>
      </c>
      <c r="AG500" t="str">
        <f>_xlfn.XLOOKUP(H500, 'Customer Data'!A500,'Customer Data'!B500)</f>
        <v>Customer_500</v>
      </c>
      <c r="AH500" t="str">
        <f>_xlfn.XLOOKUP(H500,'Customer Data'!A500,'Customer Data'!C500)</f>
        <v>Male</v>
      </c>
      <c r="AI500">
        <f>_xlfn.XLOOKUP(H500,'Customer Data'!A500,'Customer Data'!D500)</f>
        <v>43</v>
      </c>
      <c r="AJ500" t="str">
        <f>_xlfn.XLOOKUP(H500,'Customer Data'!A500,'Customer Data'!E500)</f>
        <v>Abuja</v>
      </c>
      <c r="AK500" t="str">
        <f>VLOOKUP(K500,'Product Category'!A:B,2,FALSE)</f>
        <v>Electronics</v>
      </c>
      <c r="AL500">
        <f>VLOOKUP(Z500,Coupons!A:B,2,FALSE)</f>
        <v>0.15</v>
      </c>
      <c r="AM500" s="7">
        <f t="shared" si="170"/>
        <v>79.536000000000001</v>
      </c>
      <c r="AN500" s="7">
        <f t="shared" si="171"/>
        <v>92.792000000000002</v>
      </c>
      <c r="AO500" s="7">
        <f t="shared" si="172"/>
        <v>371.16800000000001</v>
      </c>
      <c r="AP500" s="7">
        <f t="shared" si="173"/>
        <v>450.70400000000001</v>
      </c>
      <c r="AQ500" s="7">
        <f t="shared" si="174"/>
        <v>79.536000000000001</v>
      </c>
      <c r="AR500" s="12">
        <f t="shared" si="175"/>
        <v>1.2142857142857142</v>
      </c>
    </row>
    <row r="501" spans="1:44" x14ac:dyDescent="0.35">
      <c r="A501" t="s">
        <v>513</v>
      </c>
      <c r="B501">
        <f t="shared" si="154"/>
        <v>200499</v>
      </c>
      <c r="C501" s="2">
        <v>45022</v>
      </c>
      <c r="D501" s="4">
        <v>45022</v>
      </c>
      <c r="E501">
        <f t="shared" si="155"/>
        <v>2023</v>
      </c>
      <c r="F501" s="4" t="str">
        <f t="shared" si="156"/>
        <v>April</v>
      </c>
      <c r="G501" s="4" t="str">
        <f t="shared" si="157"/>
        <v>Thursday</v>
      </c>
      <c r="H501" t="s">
        <v>1713</v>
      </c>
      <c r="I501">
        <f t="shared" si="158"/>
        <v>18138</v>
      </c>
      <c r="J501" t="s">
        <v>2407</v>
      </c>
      <c r="K501" t="str">
        <f t="shared" si="160"/>
        <v>Printer</v>
      </c>
      <c r="L501">
        <v>3</v>
      </c>
      <c r="M501">
        <v>539.46</v>
      </c>
      <c r="N501" s="7">
        <f t="shared" si="159"/>
        <v>539.46</v>
      </c>
      <c r="O501" t="s">
        <v>2791</v>
      </c>
      <c r="P501" t="str">
        <f t="shared" si="161"/>
        <v>520</v>
      </c>
      <c r="Q501" t="str">
        <f t="shared" si="162"/>
        <v>Main St</v>
      </c>
      <c r="R501" t="s">
        <v>3067</v>
      </c>
      <c r="S501" t="str">
        <f t="shared" si="163"/>
        <v>Credit Card</v>
      </c>
      <c r="T501" t="s">
        <v>3070</v>
      </c>
      <c r="U501" t="str">
        <f t="shared" si="164"/>
        <v>Shipped</v>
      </c>
      <c r="V501" t="s">
        <v>3574</v>
      </c>
      <c r="W501" t="str">
        <f t="shared" si="165"/>
        <v>20289483</v>
      </c>
      <c r="X501">
        <v>4</v>
      </c>
      <c r="Y501" t="s">
        <v>4275</v>
      </c>
      <c r="Z501" t="str">
        <f t="shared" si="166"/>
        <v>SAVE10</v>
      </c>
      <c r="AA501" t="str">
        <f t="shared" si="167"/>
        <v>YES</v>
      </c>
      <c r="AB501" t="s">
        <v>4281</v>
      </c>
      <c r="AC501" t="str">
        <f t="shared" si="168"/>
        <v>Facebook</v>
      </c>
      <c r="AD501">
        <v>1618.38</v>
      </c>
      <c r="AE501" s="7">
        <v>1618.38</v>
      </c>
      <c r="AF501" s="7">
        <f t="shared" si="169"/>
        <v>1618.38</v>
      </c>
      <c r="AG501" t="str">
        <f>_xlfn.XLOOKUP(H501, 'Customer Data'!A501,'Customer Data'!B501)</f>
        <v>Customer_501</v>
      </c>
      <c r="AH501" t="str">
        <f>_xlfn.XLOOKUP(H501,'Customer Data'!A501,'Customer Data'!C501)</f>
        <v>Female</v>
      </c>
      <c r="AI501">
        <f>_xlfn.XLOOKUP(H501,'Customer Data'!A501,'Customer Data'!D501)</f>
        <v>57</v>
      </c>
      <c r="AJ501" t="str">
        <f>_xlfn.XLOOKUP(H501,'Customer Data'!A501,'Customer Data'!E501)</f>
        <v>Lagos</v>
      </c>
      <c r="AK501" t="str">
        <f>VLOOKUP(K501,'Product Category'!A:B,2,FALSE)</f>
        <v>Electronics</v>
      </c>
      <c r="AL501">
        <f>VLOOKUP(Z501,Coupons!A:B,2,FALSE)</f>
        <v>0.1</v>
      </c>
      <c r="AM501" s="7">
        <f t="shared" si="170"/>
        <v>161.83800000000002</v>
      </c>
      <c r="AN501" s="7">
        <f t="shared" si="171"/>
        <v>377.62200000000001</v>
      </c>
      <c r="AO501" s="7">
        <f t="shared" si="172"/>
        <v>1132.866</v>
      </c>
      <c r="AP501" s="7">
        <f t="shared" si="173"/>
        <v>1456.5420000000001</v>
      </c>
      <c r="AQ501" s="7">
        <f t="shared" si="174"/>
        <v>323.67600000000016</v>
      </c>
      <c r="AR501" s="12">
        <f t="shared" si="175"/>
        <v>1.2857142857142858</v>
      </c>
    </row>
    <row r="502" spans="1:44" x14ac:dyDescent="0.35">
      <c r="A502" t="s">
        <v>514</v>
      </c>
      <c r="B502">
        <f t="shared" si="154"/>
        <v>200500</v>
      </c>
      <c r="C502" s="2">
        <v>45389</v>
      </c>
      <c r="D502" s="4">
        <v>45389</v>
      </c>
      <c r="E502">
        <f t="shared" si="155"/>
        <v>2024</v>
      </c>
      <c r="F502" s="4" t="str">
        <f t="shared" si="156"/>
        <v>April</v>
      </c>
      <c r="G502" s="4" t="str">
        <f t="shared" si="157"/>
        <v>Sunday</v>
      </c>
      <c r="H502" t="s">
        <v>1714</v>
      </c>
      <c r="I502">
        <f t="shared" si="158"/>
        <v>79475</v>
      </c>
      <c r="J502" t="s">
        <v>2408</v>
      </c>
      <c r="K502" t="str">
        <f t="shared" si="160"/>
        <v>Laptop</v>
      </c>
      <c r="L502">
        <v>5</v>
      </c>
      <c r="M502">
        <v>508.59</v>
      </c>
      <c r="N502" s="7">
        <f t="shared" si="159"/>
        <v>508.59</v>
      </c>
      <c r="O502" t="s">
        <v>2792</v>
      </c>
      <c r="P502" t="str">
        <f t="shared" si="161"/>
        <v>169</v>
      </c>
      <c r="Q502" t="str">
        <f t="shared" si="162"/>
        <v>Main St</v>
      </c>
      <c r="R502" t="s">
        <v>3069</v>
      </c>
      <c r="S502" t="str">
        <f t="shared" si="163"/>
        <v>Cash</v>
      </c>
      <c r="T502" t="s">
        <v>3072</v>
      </c>
      <c r="U502" t="str">
        <f t="shared" si="164"/>
        <v>Returned</v>
      </c>
      <c r="V502" t="s">
        <v>3575</v>
      </c>
      <c r="W502" t="str">
        <f t="shared" si="165"/>
        <v>42168516</v>
      </c>
      <c r="X502">
        <v>8</v>
      </c>
      <c r="Y502" t="s">
        <v>4277</v>
      </c>
      <c r="Z502" t="str">
        <f t="shared" si="166"/>
        <v>WINTER15</v>
      </c>
      <c r="AA502" t="str">
        <f t="shared" si="167"/>
        <v>YES</v>
      </c>
      <c r="AB502" t="s">
        <v>4281</v>
      </c>
      <c r="AC502" t="str">
        <f t="shared" si="168"/>
        <v>Facebook</v>
      </c>
      <c r="AD502">
        <v>2542.9499999999998</v>
      </c>
      <c r="AE502" s="7">
        <v>2542.9499999999998</v>
      </c>
      <c r="AF502" s="7">
        <f t="shared" si="169"/>
        <v>2542.9499999999998</v>
      </c>
      <c r="AG502" t="str">
        <f>_xlfn.XLOOKUP(H502, 'Customer Data'!A502,'Customer Data'!B502)</f>
        <v>Customer_502</v>
      </c>
      <c r="AH502" t="str">
        <f>_xlfn.XLOOKUP(H502,'Customer Data'!A502,'Customer Data'!C502)</f>
        <v>Female</v>
      </c>
      <c r="AI502">
        <f>_xlfn.XLOOKUP(H502,'Customer Data'!A502,'Customer Data'!D502)</f>
        <v>40</v>
      </c>
      <c r="AJ502" t="str">
        <f>_xlfn.XLOOKUP(H502,'Customer Data'!A502,'Customer Data'!E502)</f>
        <v>Port-Harcourt</v>
      </c>
      <c r="AK502" t="str">
        <f>VLOOKUP(K502,'Product Category'!A:B,2,FALSE)</f>
        <v>Electronics</v>
      </c>
      <c r="AL502">
        <f>VLOOKUP(Z502,Coupons!A:B,2,FALSE)</f>
        <v>0.15</v>
      </c>
      <c r="AM502" s="7">
        <f t="shared" si="170"/>
        <v>381.44249999999994</v>
      </c>
      <c r="AN502" s="7">
        <f t="shared" si="171"/>
        <v>356.01299999999998</v>
      </c>
      <c r="AO502" s="7">
        <f t="shared" si="172"/>
        <v>1780.0649999999998</v>
      </c>
      <c r="AP502" s="7">
        <f t="shared" si="173"/>
        <v>2161.5074999999997</v>
      </c>
      <c r="AQ502" s="7">
        <f t="shared" si="174"/>
        <v>381.44249999999988</v>
      </c>
      <c r="AR502" s="12">
        <f t="shared" si="175"/>
        <v>1.2142857142857142</v>
      </c>
    </row>
    <row r="503" spans="1:44" x14ac:dyDescent="0.35">
      <c r="A503" t="s">
        <v>515</v>
      </c>
      <c r="B503">
        <f t="shared" si="154"/>
        <v>200501</v>
      </c>
      <c r="C503" s="2">
        <v>45326</v>
      </c>
      <c r="D503" s="4">
        <v>45326</v>
      </c>
      <c r="E503">
        <f t="shared" si="155"/>
        <v>2024</v>
      </c>
      <c r="F503" s="4" t="str">
        <f t="shared" si="156"/>
        <v>February</v>
      </c>
      <c r="G503" s="4" t="str">
        <f t="shared" si="157"/>
        <v>Sunday</v>
      </c>
      <c r="H503" t="s">
        <v>1715</v>
      </c>
      <c r="I503">
        <f t="shared" si="158"/>
        <v>88546</v>
      </c>
      <c r="J503" t="s">
        <v>2409</v>
      </c>
      <c r="K503" t="str">
        <f t="shared" si="160"/>
        <v>Desk</v>
      </c>
      <c r="L503">
        <v>4</v>
      </c>
      <c r="M503">
        <v>203.46</v>
      </c>
      <c r="N503" s="7">
        <f t="shared" si="159"/>
        <v>203.46</v>
      </c>
      <c r="O503" t="s">
        <v>2559</v>
      </c>
      <c r="P503" t="str">
        <f t="shared" si="161"/>
        <v>226</v>
      </c>
      <c r="Q503" t="str">
        <f t="shared" si="162"/>
        <v>Main St</v>
      </c>
      <c r="R503" t="s">
        <v>3067</v>
      </c>
      <c r="S503" t="str">
        <f t="shared" si="163"/>
        <v>Credit Card</v>
      </c>
      <c r="T503" t="s">
        <v>3074</v>
      </c>
      <c r="U503" t="str">
        <f t="shared" si="164"/>
        <v>Pending</v>
      </c>
      <c r="V503" t="s">
        <v>3576</v>
      </c>
      <c r="W503" t="str">
        <f t="shared" si="165"/>
        <v>19867754</v>
      </c>
      <c r="X503">
        <v>7</v>
      </c>
      <c r="Y503" t="s">
        <v>4275</v>
      </c>
      <c r="Z503" t="str">
        <f t="shared" si="166"/>
        <v>SAVE10</v>
      </c>
      <c r="AA503" t="str">
        <f t="shared" si="167"/>
        <v>YES</v>
      </c>
      <c r="AB503" t="s">
        <v>4279</v>
      </c>
      <c r="AC503" t="str">
        <f t="shared" si="168"/>
        <v>Referral</v>
      </c>
      <c r="AD503">
        <v>813.84</v>
      </c>
      <c r="AE503" s="7">
        <v>813.84</v>
      </c>
      <c r="AF503" s="7">
        <f t="shared" si="169"/>
        <v>813.84</v>
      </c>
      <c r="AG503" t="str">
        <f>_xlfn.XLOOKUP(H503, 'Customer Data'!A503,'Customer Data'!B503)</f>
        <v>Customer_503</v>
      </c>
      <c r="AH503" t="str">
        <f>_xlfn.XLOOKUP(H503,'Customer Data'!A503,'Customer Data'!C503)</f>
        <v>Male</v>
      </c>
      <c r="AI503">
        <f>_xlfn.XLOOKUP(H503,'Customer Data'!A503,'Customer Data'!D503)</f>
        <v>32</v>
      </c>
      <c r="AJ503" t="str">
        <f>_xlfn.XLOOKUP(H503,'Customer Data'!A503,'Customer Data'!E503)</f>
        <v>Lagos</v>
      </c>
      <c r="AK503" t="str">
        <f>VLOOKUP(K503,'Product Category'!A:B,2,FALSE)</f>
        <v>Furniture</v>
      </c>
      <c r="AL503">
        <f>VLOOKUP(Z503,Coupons!A:B,2,FALSE)</f>
        <v>0.1</v>
      </c>
      <c r="AM503" s="7">
        <f t="shared" si="170"/>
        <v>81.384000000000015</v>
      </c>
      <c r="AN503" s="7">
        <f t="shared" si="171"/>
        <v>142.422</v>
      </c>
      <c r="AO503" s="7">
        <f t="shared" si="172"/>
        <v>569.68799999999999</v>
      </c>
      <c r="AP503" s="7">
        <f t="shared" si="173"/>
        <v>732.45600000000002</v>
      </c>
      <c r="AQ503" s="7">
        <f t="shared" si="174"/>
        <v>162.76800000000003</v>
      </c>
      <c r="AR503" s="12">
        <f t="shared" si="175"/>
        <v>1.2857142857142858</v>
      </c>
    </row>
    <row r="504" spans="1:44" x14ac:dyDescent="0.35">
      <c r="A504" t="s">
        <v>516</v>
      </c>
      <c r="B504">
        <f t="shared" si="154"/>
        <v>200502</v>
      </c>
      <c r="C504" s="2">
        <v>45066</v>
      </c>
      <c r="D504" s="4">
        <v>45066</v>
      </c>
      <c r="E504">
        <f t="shared" si="155"/>
        <v>2023</v>
      </c>
      <c r="F504" s="4" t="str">
        <f t="shared" si="156"/>
        <v>May</v>
      </c>
      <c r="G504" s="4" t="str">
        <f t="shared" si="157"/>
        <v>Saturday</v>
      </c>
      <c r="H504" t="s">
        <v>1716</v>
      </c>
      <c r="I504">
        <f t="shared" si="158"/>
        <v>69332</v>
      </c>
      <c r="J504" t="s">
        <v>2403</v>
      </c>
      <c r="K504" t="str">
        <f t="shared" si="160"/>
        <v>Monitor</v>
      </c>
      <c r="L504">
        <v>3</v>
      </c>
      <c r="M504">
        <v>565.25</v>
      </c>
      <c r="N504" s="7">
        <f t="shared" si="159"/>
        <v>565.25</v>
      </c>
      <c r="O504" t="s">
        <v>2793</v>
      </c>
      <c r="P504" t="str">
        <f t="shared" si="161"/>
        <v>745</v>
      </c>
      <c r="Q504" t="str">
        <f t="shared" si="162"/>
        <v>Main St</v>
      </c>
      <c r="R504" t="s">
        <v>3065</v>
      </c>
      <c r="S504" t="str">
        <f t="shared" si="163"/>
        <v>Debit Card</v>
      </c>
      <c r="T504" t="s">
        <v>3072</v>
      </c>
      <c r="U504" t="str">
        <f t="shared" si="164"/>
        <v>Returned</v>
      </c>
      <c r="V504" t="s">
        <v>3577</v>
      </c>
      <c r="W504" t="str">
        <f t="shared" si="165"/>
        <v>65718848</v>
      </c>
      <c r="X504">
        <v>7</v>
      </c>
      <c r="Y504" t="s">
        <v>4275</v>
      </c>
      <c r="Z504" t="str">
        <f t="shared" si="166"/>
        <v>SAVE10</v>
      </c>
      <c r="AA504" t="str">
        <f t="shared" si="167"/>
        <v>YES</v>
      </c>
      <c r="AB504" t="s">
        <v>4280</v>
      </c>
      <c r="AC504" t="str">
        <f t="shared" si="168"/>
        <v>Email</v>
      </c>
      <c r="AD504">
        <v>1695.75</v>
      </c>
      <c r="AE504" s="7">
        <v>1695.75</v>
      </c>
      <c r="AF504" s="7">
        <f t="shared" si="169"/>
        <v>1695.75</v>
      </c>
      <c r="AG504" t="str">
        <f>_xlfn.XLOOKUP(H504, 'Customer Data'!A504,'Customer Data'!B504)</f>
        <v>Customer_504</v>
      </c>
      <c r="AH504" t="str">
        <f>_xlfn.XLOOKUP(H504,'Customer Data'!A504,'Customer Data'!C504)</f>
        <v>Male</v>
      </c>
      <c r="AI504">
        <f>_xlfn.XLOOKUP(H504,'Customer Data'!A504,'Customer Data'!D504)</f>
        <v>23</v>
      </c>
      <c r="AJ504" t="str">
        <f>_xlfn.XLOOKUP(H504,'Customer Data'!A504,'Customer Data'!E504)</f>
        <v>Kano</v>
      </c>
      <c r="AK504" t="str">
        <f>VLOOKUP(K504,'Product Category'!A:B,2,FALSE)</f>
        <v>Electronics</v>
      </c>
      <c r="AL504">
        <f>VLOOKUP(Z504,Coupons!A:B,2,FALSE)</f>
        <v>0.1</v>
      </c>
      <c r="AM504" s="7">
        <f t="shared" si="170"/>
        <v>169.57500000000002</v>
      </c>
      <c r="AN504" s="7">
        <f t="shared" si="171"/>
        <v>395.67499999999995</v>
      </c>
      <c r="AO504" s="7">
        <f t="shared" si="172"/>
        <v>1187.0249999999999</v>
      </c>
      <c r="AP504" s="7">
        <f t="shared" si="173"/>
        <v>1526.175</v>
      </c>
      <c r="AQ504" s="7">
        <f t="shared" si="174"/>
        <v>339.15000000000009</v>
      </c>
      <c r="AR504" s="12">
        <f t="shared" si="175"/>
        <v>1.2857142857142858</v>
      </c>
    </row>
    <row r="505" spans="1:44" x14ac:dyDescent="0.35">
      <c r="A505" t="s">
        <v>517</v>
      </c>
      <c r="B505">
        <f t="shared" si="154"/>
        <v>200503</v>
      </c>
      <c r="C505" s="2">
        <v>45169</v>
      </c>
      <c r="D505" s="4">
        <v>45169</v>
      </c>
      <c r="E505">
        <f t="shared" si="155"/>
        <v>2023</v>
      </c>
      <c r="F505" s="4" t="str">
        <f t="shared" si="156"/>
        <v>August</v>
      </c>
      <c r="G505" s="4" t="str">
        <f t="shared" si="157"/>
        <v>Thursday</v>
      </c>
      <c r="H505" t="s">
        <v>1717</v>
      </c>
      <c r="I505">
        <f t="shared" si="158"/>
        <v>64554</v>
      </c>
      <c r="J505" t="s">
        <v>2405</v>
      </c>
      <c r="K505" t="str">
        <f t="shared" si="160"/>
        <v>Tablet</v>
      </c>
      <c r="L505">
        <v>3</v>
      </c>
      <c r="M505">
        <v>136.84</v>
      </c>
      <c r="N505" s="7">
        <f t="shared" si="159"/>
        <v>136.84</v>
      </c>
      <c r="O505" t="s">
        <v>2794</v>
      </c>
      <c r="P505" t="str">
        <f t="shared" si="161"/>
        <v>498</v>
      </c>
      <c r="Q505" t="str">
        <f t="shared" si="162"/>
        <v>Main St</v>
      </c>
      <c r="R505" t="s">
        <v>3066</v>
      </c>
      <c r="S505" t="str">
        <f t="shared" si="163"/>
        <v>Online</v>
      </c>
      <c r="T505" t="s">
        <v>3074</v>
      </c>
      <c r="U505" t="str">
        <f t="shared" si="164"/>
        <v>Pending</v>
      </c>
      <c r="V505" t="s">
        <v>3578</v>
      </c>
      <c r="W505" t="str">
        <f t="shared" si="165"/>
        <v>95384568</v>
      </c>
      <c r="X505">
        <v>4</v>
      </c>
      <c r="Y505" t="s">
        <v>4276</v>
      </c>
      <c r="Z505" t="str">
        <f t="shared" si="166"/>
        <v>FREESHIP</v>
      </c>
      <c r="AA505" t="str">
        <f t="shared" si="167"/>
        <v>YES</v>
      </c>
      <c r="AB505" t="s">
        <v>4281</v>
      </c>
      <c r="AC505" t="str">
        <f t="shared" si="168"/>
        <v>Facebook</v>
      </c>
      <c r="AD505">
        <v>410.52</v>
      </c>
      <c r="AE505" s="7">
        <v>410.52</v>
      </c>
      <c r="AF505" s="7">
        <f t="shared" si="169"/>
        <v>410.52</v>
      </c>
      <c r="AG505" t="str">
        <f>_xlfn.XLOOKUP(H505, 'Customer Data'!A505,'Customer Data'!B505)</f>
        <v>Customer_505</v>
      </c>
      <c r="AH505" t="str">
        <f>_xlfn.XLOOKUP(H505,'Customer Data'!A505,'Customer Data'!C505)</f>
        <v>Female</v>
      </c>
      <c r="AI505">
        <f>_xlfn.XLOOKUP(H505,'Customer Data'!A505,'Customer Data'!D505)</f>
        <v>59</v>
      </c>
      <c r="AJ505" t="str">
        <f>_xlfn.XLOOKUP(H505,'Customer Data'!A505,'Customer Data'!E505)</f>
        <v>Port-Harcourt</v>
      </c>
      <c r="AK505" t="str">
        <f>VLOOKUP(K505,'Product Category'!A:B,2,FALSE)</f>
        <v>Electronics</v>
      </c>
      <c r="AL505">
        <f>VLOOKUP(Z505,Coupons!A:B,2,FALSE)</f>
        <v>0</v>
      </c>
      <c r="AM505" s="7">
        <f t="shared" si="170"/>
        <v>0</v>
      </c>
      <c r="AN505" s="7">
        <f t="shared" si="171"/>
        <v>95.787999999999997</v>
      </c>
      <c r="AO505" s="7">
        <f t="shared" si="172"/>
        <v>287.36399999999998</v>
      </c>
      <c r="AP505" s="7">
        <f t="shared" si="173"/>
        <v>410.52</v>
      </c>
      <c r="AQ505" s="7">
        <f t="shared" si="174"/>
        <v>123.15600000000001</v>
      </c>
      <c r="AR505" s="12">
        <f t="shared" si="175"/>
        <v>1.4285714285714286</v>
      </c>
    </row>
    <row r="506" spans="1:44" x14ac:dyDescent="0.35">
      <c r="A506" t="s">
        <v>518</v>
      </c>
      <c r="B506">
        <f t="shared" si="154"/>
        <v>200504</v>
      </c>
      <c r="C506" s="2">
        <v>45819</v>
      </c>
      <c r="D506" s="4">
        <v>45819</v>
      </c>
      <c r="E506">
        <f t="shared" si="155"/>
        <v>2025</v>
      </c>
      <c r="F506" s="4" t="str">
        <f t="shared" si="156"/>
        <v>June</v>
      </c>
      <c r="G506" s="4" t="str">
        <f t="shared" si="157"/>
        <v>Wednesday</v>
      </c>
      <c r="H506" t="s">
        <v>1718</v>
      </c>
      <c r="I506">
        <f t="shared" si="158"/>
        <v>11676</v>
      </c>
      <c r="J506" t="s">
        <v>2403</v>
      </c>
      <c r="K506" t="str">
        <f t="shared" si="160"/>
        <v>Monitor</v>
      </c>
      <c r="L506">
        <v>2</v>
      </c>
      <c r="M506">
        <v>464.5</v>
      </c>
      <c r="N506" s="7">
        <f t="shared" si="159"/>
        <v>464.5</v>
      </c>
      <c r="O506" t="s">
        <v>2795</v>
      </c>
      <c r="P506" t="str">
        <f t="shared" si="161"/>
        <v>805</v>
      </c>
      <c r="Q506" t="str">
        <f t="shared" si="162"/>
        <v>Main St</v>
      </c>
      <c r="R506" t="s">
        <v>3066</v>
      </c>
      <c r="S506" t="str">
        <f t="shared" si="163"/>
        <v>Online</v>
      </c>
      <c r="T506" t="s">
        <v>3071</v>
      </c>
      <c r="U506" t="str">
        <f t="shared" si="164"/>
        <v>Cancelled</v>
      </c>
      <c r="V506" t="s">
        <v>3579</v>
      </c>
      <c r="W506" t="str">
        <f t="shared" si="165"/>
        <v>35726395</v>
      </c>
      <c r="X506">
        <v>2</v>
      </c>
      <c r="Y506" t="s">
        <v>4277</v>
      </c>
      <c r="Z506" t="str">
        <f t="shared" si="166"/>
        <v>WINTER15</v>
      </c>
      <c r="AA506" t="str">
        <f t="shared" si="167"/>
        <v>YES</v>
      </c>
      <c r="AB506" t="s">
        <v>4278</v>
      </c>
      <c r="AC506" t="str">
        <f t="shared" si="168"/>
        <v>Instagram</v>
      </c>
      <c r="AD506">
        <v>929</v>
      </c>
      <c r="AE506" s="7">
        <v>929</v>
      </c>
      <c r="AF506" s="7">
        <f t="shared" si="169"/>
        <v>929</v>
      </c>
      <c r="AG506" t="str">
        <f>_xlfn.XLOOKUP(H506, 'Customer Data'!A506,'Customer Data'!B506)</f>
        <v>Customer_506</v>
      </c>
      <c r="AH506" t="str">
        <f>_xlfn.XLOOKUP(H506,'Customer Data'!A506,'Customer Data'!C506)</f>
        <v>Male</v>
      </c>
      <c r="AI506">
        <f>_xlfn.XLOOKUP(H506,'Customer Data'!A506,'Customer Data'!D506)</f>
        <v>28</v>
      </c>
      <c r="AJ506" t="str">
        <f>_xlfn.XLOOKUP(H506,'Customer Data'!A506,'Customer Data'!E506)</f>
        <v>Enugu</v>
      </c>
      <c r="AK506" t="str">
        <f>VLOOKUP(K506,'Product Category'!A:B,2,FALSE)</f>
        <v>Electronics</v>
      </c>
      <c r="AL506">
        <f>VLOOKUP(Z506,Coupons!A:B,2,FALSE)</f>
        <v>0.15</v>
      </c>
      <c r="AM506" s="7">
        <f t="shared" si="170"/>
        <v>139.35</v>
      </c>
      <c r="AN506" s="7">
        <f t="shared" si="171"/>
        <v>325.14999999999998</v>
      </c>
      <c r="AO506" s="7">
        <f t="shared" si="172"/>
        <v>650.29999999999995</v>
      </c>
      <c r="AP506" s="7">
        <f t="shared" si="173"/>
        <v>789.65</v>
      </c>
      <c r="AQ506" s="7">
        <f t="shared" si="174"/>
        <v>139.35000000000002</v>
      </c>
      <c r="AR506" s="12">
        <f t="shared" si="175"/>
        <v>1.2142857142857144</v>
      </c>
    </row>
    <row r="507" spans="1:44" x14ac:dyDescent="0.35">
      <c r="A507" t="s">
        <v>519</v>
      </c>
      <c r="B507">
        <f t="shared" si="154"/>
        <v>200505</v>
      </c>
      <c r="C507" s="2">
        <v>45088</v>
      </c>
      <c r="D507" s="4">
        <v>45088</v>
      </c>
      <c r="E507">
        <f t="shared" si="155"/>
        <v>2023</v>
      </c>
      <c r="F507" s="4" t="str">
        <f t="shared" si="156"/>
        <v>June</v>
      </c>
      <c r="G507" s="4" t="str">
        <f t="shared" si="157"/>
        <v>Sunday</v>
      </c>
      <c r="H507" t="s">
        <v>1719</v>
      </c>
      <c r="I507">
        <f t="shared" si="158"/>
        <v>36014</v>
      </c>
      <c r="J507" t="s">
        <v>2407</v>
      </c>
      <c r="K507" t="str">
        <f t="shared" si="160"/>
        <v>Printer</v>
      </c>
      <c r="L507">
        <v>2</v>
      </c>
      <c r="M507">
        <v>434.97</v>
      </c>
      <c r="N507" s="7">
        <f t="shared" si="159"/>
        <v>434.97</v>
      </c>
      <c r="O507" t="s">
        <v>2727</v>
      </c>
      <c r="P507" t="str">
        <f t="shared" si="161"/>
        <v>558</v>
      </c>
      <c r="Q507" t="str">
        <f t="shared" si="162"/>
        <v>Main St</v>
      </c>
      <c r="R507" t="s">
        <v>3066</v>
      </c>
      <c r="S507" t="str">
        <f t="shared" si="163"/>
        <v>Online</v>
      </c>
      <c r="T507" t="s">
        <v>3070</v>
      </c>
      <c r="U507" t="str">
        <f t="shared" si="164"/>
        <v>Shipped</v>
      </c>
      <c r="V507" t="s">
        <v>3580</v>
      </c>
      <c r="W507" t="str">
        <f t="shared" si="165"/>
        <v>97246526</v>
      </c>
      <c r="X507">
        <v>7</v>
      </c>
      <c r="Z507" t="str">
        <f t="shared" si="166"/>
        <v>NO COUPON</v>
      </c>
      <c r="AA507" t="str">
        <f t="shared" si="167"/>
        <v>NO</v>
      </c>
      <c r="AB507" t="s">
        <v>4280</v>
      </c>
      <c r="AC507" t="str">
        <f t="shared" si="168"/>
        <v>Email</v>
      </c>
      <c r="AD507">
        <v>869.94</v>
      </c>
      <c r="AE507" s="7">
        <v>869.94</v>
      </c>
      <c r="AF507" s="7">
        <f t="shared" si="169"/>
        <v>869.94</v>
      </c>
      <c r="AG507" t="str">
        <f>_xlfn.XLOOKUP(H507, 'Customer Data'!A507,'Customer Data'!B507)</f>
        <v>Customer_507</v>
      </c>
      <c r="AH507" t="str">
        <f>_xlfn.XLOOKUP(H507,'Customer Data'!A507,'Customer Data'!C507)</f>
        <v>Female</v>
      </c>
      <c r="AI507">
        <f>_xlfn.XLOOKUP(H507,'Customer Data'!A507,'Customer Data'!D507)</f>
        <v>38</v>
      </c>
      <c r="AJ507" t="str">
        <f>_xlfn.XLOOKUP(H507,'Customer Data'!A507,'Customer Data'!E507)</f>
        <v>Kano</v>
      </c>
      <c r="AK507" t="str">
        <f>VLOOKUP(K507,'Product Category'!A:B,2,FALSE)</f>
        <v>Electronics</v>
      </c>
      <c r="AL507">
        <f>VLOOKUP(Z507,Coupons!A:B,2,FALSE)</f>
        <v>0</v>
      </c>
      <c r="AM507" s="7">
        <f t="shared" si="170"/>
        <v>0</v>
      </c>
      <c r="AN507" s="7">
        <f t="shared" si="171"/>
        <v>304.47899999999998</v>
      </c>
      <c r="AO507" s="7">
        <f t="shared" si="172"/>
        <v>608.95799999999997</v>
      </c>
      <c r="AP507" s="7">
        <f t="shared" si="173"/>
        <v>869.94</v>
      </c>
      <c r="AQ507" s="7">
        <f t="shared" si="174"/>
        <v>260.98200000000008</v>
      </c>
      <c r="AR507" s="12">
        <f t="shared" si="175"/>
        <v>1.4285714285714288</v>
      </c>
    </row>
    <row r="508" spans="1:44" x14ac:dyDescent="0.35">
      <c r="A508" t="s">
        <v>520</v>
      </c>
      <c r="B508">
        <f t="shared" si="154"/>
        <v>200506</v>
      </c>
      <c r="C508" s="2">
        <v>45132</v>
      </c>
      <c r="D508" s="4">
        <v>45132</v>
      </c>
      <c r="E508">
        <f t="shared" si="155"/>
        <v>2023</v>
      </c>
      <c r="F508" s="4" t="str">
        <f t="shared" si="156"/>
        <v>July</v>
      </c>
      <c r="G508" s="4" t="str">
        <f t="shared" si="157"/>
        <v>Tuesday</v>
      </c>
      <c r="H508" t="s">
        <v>1720</v>
      </c>
      <c r="I508">
        <f t="shared" si="158"/>
        <v>23279</v>
      </c>
      <c r="J508" t="s">
        <v>2403</v>
      </c>
      <c r="K508" t="str">
        <f t="shared" si="160"/>
        <v>Monitor</v>
      </c>
      <c r="L508">
        <v>2</v>
      </c>
      <c r="M508">
        <v>43.67</v>
      </c>
      <c r="N508" s="7">
        <f t="shared" si="159"/>
        <v>43.67</v>
      </c>
      <c r="O508" t="s">
        <v>2796</v>
      </c>
      <c r="P508" t="str">
        <f t="shared" si="161"/>
        <v>696</v>
      </c>
      <c r="Q508" t="str">
        <f t="shared" si="162"/>
        <v>Main St</v>
      </c>
      <c r="R508" t="s">
        <v>3069</v>
      </c>
      <c r="S508" t="str">
        <f t="shared" si="163"/>
        <v>Cash</v>
      </c>
      <c r="T508" t="s">
        <v>3072</v>
      </c>
      <c r="U508" t="str">
        <f t="shared" si="164"/>
        <v>Returned</v>
      </c>
      <c r="V508" t="s">
        <v>3581</v>
      </c>
      <c r="W508" t="str">
        <f t="shared" si="165"/>
        <v>58039693</v>
      </c>
      <c r="X508">
        <v>4</v>
      </c>
      <c r="Y508" t="s">
        <v>4277</v>
      </c>
      <c r="Z508" t="str">
        <f t="shared" si="166"/>
        <v>WINTER15</v>
      </c>
      <c r="AA508" t="str">
        <f t="shared" si="167"/>
        <v>YES</v>
      </c>
      <c r="AB508" t="s">
        <v>4278</v>
      </c>
      <c r="AC508" t="str">
        <f t="shared" si="168"/>
        <v>Instagram</v>
      </c>
      <c r="AD508">
        <v>87.34</v>
      </c>
      <c r="AE508" s="7">
        <v>87.34</v>
      </c>
      <c r="AF508" s="7">
        <f t="shared" si="169"/>
        <v>87.34</v>
      </c>
      <c r="AG508" t="str">
        <f>_xlfn.XLOOKUP(H508, 'Customer Data'!A508,'Customer Data'!B508)</f>
        <v>Customer_508</v>
      </c>
      <c r="AH508" t="str">
        <f>_xlfn.XLOOKUP(H508,'Customer Data'!A508,'Customer Data'!C508)</f>
        <v>Male</v>
      </c>
      <c r="AI508">
        <f>_xlfn.XLOOKUP(H508,'Customer Data'!A508,'Customer Data'!D508)</f>
        <v>34</v>
      </c>
      <c r="AJ508" t="str">
        <f>_xlfn.XLOOKUP(H508,'Customer Data'!A508,'Customer Data'!E508)</f>
        <v>Owerri</v>
      </c>
      <c r="AK508" t="str">
        <f>VLOOKUP(K508,'Product Category'!A:B,2,FALSE)</f>
        <v>Electronics</v>
      </c>
      <c r="AL508">
        <f>VLOOKUP(Z508,Coupons!A:B,2,FALSE)</f>
        <v>0.15</v>
      </c>
      <c r="AM508" s="7">
        <f t="shared" si="170"/>
        <v>13.101000000000001</v>
      </c>
      <c r="AN508" s="7">
        <f t="shared" si="171"/>
        <v>30.568999999999999</v>
      </c>
      <c r="AO508" s="7">
        <f t="shared" si="172"/>
        <v>61.137999999999998</v>
      </c>
      <c r="AP508" s="7">
        <f t="shared" si="173"/>
        <v>74.239000000000004</v>
      </c>
      <c r="AQ508" s="7">
        <f t="shared" si="174"/>
        <v>13.101000000000006</v>
      </c>
      <c r="AR508" s="12">
        <f t="shared" si="175"/>
        <v>1.2142857142857144</v>
      </c>
    </row>
    <row r="509" spans="1:44" x14ac:dyDescent="0.35">
      <c r="A509" t="s">
        <v>521</v>
      </c>
      <c r="B509">
        <f t="shared" si="154"/>
        <v>200507</v>
      </c>
      <c r="C509" s="2">
        <v>45112</v>
      </c>
      <c r="D509" s="4">
        <v>45112</v>
      </c>
      <c r="E509">
        <f t="shared" si="155"/>
        <v>2023</v>
      </c>
      <c r="F509" s="4" t="str">
        <f t="shared" si="156"/>
        <v>July</v>
      </c>
      <c r="G509" s="4" t="str">
        <f t="shared" si="157"/>
        <v>Wednesday</v>
      </c>
      <c r="H509" t="s">
        <v>1721</v>
      </c>
      <c r="I509">
        <f t="shared" si="158"/>
        <v>86481</v>
      </c>
      <c r="J509" t="s">
        <v>2404</v>
      </c>
      <c r="K509" t="str">
        <f t="shared" si="160"/>
        <v>Phone</v>
      </c>
      <c r="L509">
        <v>1</v>
      </c>
      <c r="M509">
        <v>171.59</v>
      </c>
      <c r="N509" s="7">
        <f t="shared" si="159"/>
        <v>171.59</v>
      </c>
      <c r="O509" t="s">
        <v>2684</v>
      </c>
      <c r="P509" t="str">
        <f t="shared" si="161"/>
        <v>546</v>
      </c>
      <c r="Q509" t="str">
        <f t="shared" si="162"/>
        <v>Main St</v>
      </c>
      <c r="R509" t="s">
        <v>3067</v>
      </c>
      <c r="S509" t="str">
        <f t="shared" si="163"/>
        <v>Credit Card</v>
      </c>
      <c r="T509" t="s">
        <v>3074</v>
      </c>
      <c r="U509" t="str">
        <f t="shared" si="164"/>
        <v>Pending</v>
      </c>
      <c r="V509" t="s">
        <v>3582</v>
      </c>
      <c r="W509" t="str">
        <f t="shared" si="165"/>
        <v>87513944</v>
      </c>
      <c r="X509">
        <v>5</v>
      </c>
      <c r="Y509" t="s">
        <v>4277</v>
      </c>
      <c r="Z509" t="str">
        <f t="shared" si="166"/>
        <v>WINTER15</v>
      </c>
      <c r="AA509" t="str">
        <f t="shared" si="167"/>
        <v>YES</v>
      </c>
      <c r="AB509" t="s">
        <v>4280</v>
      </c>
      <c r="AC509" t="str">
        <f t="shared" si="168"/>
        <v>Email</v>
      </c>
      <c r="AD509">
        <v>171.59</v>
      </c>
      <c r="AE509" s="7">
        <v>171.59</v>
      </c>
      <c r="AF509" s="7">
        <f t="shared" si="169"/>
        <v>171.59</v>
      </c>
      <c r="AG509" t="str">
        <f>_xlfn.XLOOKUP(H509, 'Customer Data'!A509,'Customer Data'!B509)</f>
        <v>Customer_509</v>
      </c>
      <c r="AH509" t="str">
        <f>_xlfn.XLOOKUP(H509,'Customer Data'!A509,'Customer Data'!C509)</f>
        <v>Male</v>
      </c>
      <c r="AI509">
        <f>_xlfn.XLOOKUP(H509,'Customer Data'!A509,'Customer Data'!D509)</f>
        <v>21</v>
      </c>
      <c r="AJ509" t="str">
        <f>_xlfn.XLOOKUP(H509,'Customer Data'!A509,'Customer Data'!E509)</f>
        <v>Port-Harcourt</v>
      </c>
      <c r="AK509" t="str">
        <f>VLOOKUP(K509,'Product Category'!A:B,2,FALSE)</f>
        <v>Electronics</v>
      </c>
      <c r="AL509">
        <f>VLOOKUP(Z509,Coupons!A:B,2,FALSE)</f>
        <v>0.15</v>
      </c>
      <c r="AM509" s="7">
        <f t="shared" si="170"/>
        <v>25.738499999999998</v>
      </c>
      <c r="AN509" s="7">
        <f t="shared" si="171"/>
        <v>120.113</v>
      </c>
      <c r="AO509" s="7">
        <f t="shared" si="172"/>
        <v>120.113</v>
      </c>
      <c r="AP509" s="7">
        <f t="shared" si="173"/>
        <v>145.85150000000002</v>
      </c>
      <c r="AQ509" s="7">
        <f t="shared" si="174"/>
        <v>25.738500000000016</v>
      </c>
      <c r="AR509" s="12">
        <f t="shared" si="175"/>
        <v>1.2142857142857144</v>
      </c>
    </row>
    <row r="510" spans="1:44" x14ac:dyDescent="0.35">
      <c r="A510" t="s">
        <v>522</v>
      </c>
      <c r="B510">
        <f t="shared" si="154"/>
        <v>200508</v>
      </c>
      <c r="C510" s="2">
        <v>45791</v>
      </c>
      <c r="D510" s="4">
        <v>45791</v>
      </c>
      <c r="E510">
        <f t="shared" si="155"/>
        <v>2025</v>
      </c>
      <c r="F510" s="4" t="str">
        <f t="shared" si="156"/>
        <v>May</v>
      </c>
      <c r="G510" s="4" t="str">
        <f t="shared" si="157"/>
        <v>Wednesday</v>
      </c>
      <c r="H510" t="s">
        <v>1722</v>
      </c>
      <c r="I510">
        <f t="shared" si="158"/>
        <v>39550</v>
      </c>
      <c r="J510" t="s">
        <v>2404</v>
      </c>
      <c r="K510" t="str">
        <f t="shared" si="160"/>
        <v>Phone</v>
      </c>
      <c r="L510">
        <v>1</v>
      </c>
      <c r="M510">
        <v>558.27</v>
      </c>
      <c r="N510" s="7">
        <f t="shared" si="159"/>
        <v>558.27</v>
      </c>
      <c r="O510" t="s">
        <v>2797</v>
      </c>
      <c r="P510" t="str">
        <f t="shared" si="161"/>
        <v>976</v>
      </c>
      <c r="Q510" t="str">
        <f t="shared" si="162"/>
        <v>Main St</v>
      </c>
      <c r="R510" t="s">
        <v>3066</v>
      </c>
      <c r="S510" t="str">
        <f t="shared" si="163"/>
        <v>Online</v>
      </c>
      <c r="T510" t="s">
        <v>3073</v>
      </c>
      <c r="U510" t="str">
        <f t="shared" si="164"/>
        <v>Delivered</v>
      </c>
      <c r="V510" t="s">
        <v>3583</v>
      </c>
      <c r="W510" t="str">
        <f t="shared" si="165"/>
        <v>24120267</v>
      </c>
      <c r="X510">
        <v>1</v>
      </c>
      <c r="Z510" t="str">
        <f t="shared" si="166"/>
        <v>NO COUPON</v>
      </c>
      <c r="AA510" t="str">
        <f t="shared" si="167"/>
        <v>NO</v>
      </c>
      <c r="AB510" t="s">
        <v>4279</v>
      </c>
      <c r="AC510" t="str">
        <f t="shared" si="168"/>
        <v>Referral</v>
      </c>
      <c r="AD510">
        <v>558.27</v>
      </c>
      <c r="AE510" s="7">
        <v>558.27</v>
      </c>
      <c r="AF510" s="7">
        <f t="shared" si="169"/>
        <v>558.27</v>
      </c>
      <c r="AG510" t="str">
        <f>_xlfn.XLOOKUP(H510, 'Customer Data'!A510,'Customer Data'!B510)</f>
        <v>Customer_510</v>
      </c>
      <c r="AH510" t="str">
        <f>_xlfn.XLOOKUP(H510,'Customer Data'!A510,'Customer Data'!C510)</f>
        <v>Male</v>
      </c>
      <c r="AI510">
        <f>_xlfn.XLOOKUP(H510,'Customer Data'!A510,'Customer Data'!D510)</f>
        <v>22</v>
      </c>
      <c r="AJ510" t="str">
        <f>_xlfn.XLOOKUP(H510,'Customer Data'!A510,'Customer Data'!E510)</f>
        <v>Enugu</v>
      </c>
      <c r="AK510" t="str">
        <f>VLOOKUP(K510,'Product Category'!A:B,2,FALSE)</f>
        <v>Electronics</v>
      </c>
      <c r="AL510">
        <f>VLOOKUP(Z510,Coupons!A:B,2,FALSE)</f>
        <v>0</v>
      </c>
      <c r="AM510" s="7">
        <f t="shared" si="170"/>
        <v>0</v>
      </c>
      <c r="AN510" s="7">
        <f t="shared" si="171"/>
        <v>390.78899999999999</v>
      </c>
      <c r="AO510" s="7">
        <f t="shared" si="172"/>
        <v>390.78899999999999</v>
      </c>
      <c r="AP510" s="7">
        <f t="shared" si="173"/>
        <v>558.27</v>
      </c>
      <c r="AQ510" s="7">
        <f t="shared" si="174"/>
        <v>167.48099999999999</v>
      </c>
      <c r="AR510" s="12">
        <f t="shared" si="175"/>
        <v>1.4285714285714286</v>
      </c>
    </row>
    <row r="511" spans="1:44" x14ac:dyDescent="0.35">
      <c r="A511" t="s">
        <v>523</v>
      </c>
      <c r="B511">
        <f t="shared" si="154"/>
        <v>200509</v>
      </c>
      <c r="C511" s="2">
        <v>44972</v>
      </c>
      <c r="D511" s="4">
        <v>44972</v>
      </c>
      <c r="E511">
        <f t="shared" si="155"/>
        <v>2023</v>
      </c>
      <c r="F511" s="4" t="str">
        <f t="shared" si="156"/>
        <v>February</v>
      </c>
      <c r="G511" s="4" t="str">
        <f t="shared" si="157"/>
        <v>Wednesday</v>
      </c>
      <c r="H511" t="s">
        <v>1723</v>
      </c>
      <c r="I511">
        <f t="shared" si="158"/>
        <v>68937</v>
      </c>
      <c r="J511" t="s">
        <v>2408</v>
      </c>
      <c r="K511" t="str">
        <f t="shared" si="160"/>
        <v>Laptop</v>
      </c>
      <c r="L511">
        <v>2</v>
      </c>
      <c r="M511">
        <v>425.03</v>
      </c>
      <c r="N511" s="7">
        <f t="shared" si="159"/>
        <v>425.03</v>
      </c>
      <c r="O511" t="s">
        <v>2798</v>
      </c>
      <c r="P511" t="str">
        <f t="shared" si="161"/>
        <v>560</v>
      </c>
      <c r="Q511" t="str">
        <f t="shared" si="162"/>
        <v>Main St</v>
      </c>
      <c r="R511" t="s">
        <v>3069</v>
      </c>
      <c r="S511" t="str">
        <f t="shared" si="163"/>
        <v>Cash</v>
      </c>
      <c r="T511" t="s">
        <v>3072</v>
      </c>
      <c r="U511" t="str">
        <f t="shared" si="164"/>
        <v>Returned</v>
      </c>
      <c r="V511" t="s">
        <v>3584</v>
      </c>
      <c r="W511" t="str">
        <f t="shared" si="165"/>
        <v>31908657</v>
      </c>
      <c r="X511">
        <v>2</v>
      </c>
      <c r="Y511" t="s">
        <v>4277</v>
      </c>
      <c r="Z511" t="str">
        <f t="shared" si="166"/>
        <v>WINTER15</v>
      </c>
      <c r="AA511" t="str">
        <f t="shared" si="167"/>
        <v>YES</v>
      </c>
      <c r="AB511" t="s">
        <v>4282</v>
      </c>
      <c r="AC511" t="str">
        <f t="shared" si="168"/>
        <v>Google</v>
      </c>
      <c r="AD511">
        <v>850.06</v>
      </c>
      <c r="AE511" s="7">
        <v>850.06</v>
      </c>
      <c r="AF511" s="7">
        <f t="shared" si="169"/>
        <v>850.06</v>
      </c>
      <c r="AG511" t="str">
        <f>_xlfn.XLOOKUP(H511, 'Customer Data'!A511,'Customer Data'!B511)</f>
        <v>Customer_511</v>
      </c>
      <c r="AH511" t="str">
        <f>_xlfn.XLOOKUP(H511,'Customer Data'!A511,'Customer Data'!C511)</f>
        <v>Male</v>
      </c>
      <c r="AI511">
        <f>_xlfn.XLOOKUP(H511,'Customer Data'!A511,'Customer Data'!D511)</f>
        <v>49</v>
      </c>
      <c r="AJ511" t="str">
        <f>_xlfn.XLOOKUP(H511,'Customer Data'!A511,'Customer Data'!E511)</f>
        <v>Enugu</v>
      </c>
      <c r="AK511" t="str">
        <f>VLOOKUP(K511,'Product Category'!A:B,2,FALSE)</f>
        <v>Electronics</v>
      </c>
      <c r="AL511">
        <f>VLOOKUP(Z511,Coupons!A:B,2,FALSE)</f>
        <v>0.15</v>
      </c>
      <c r="AM511" s="7">
        <f t="shared" si="170"/>
        <v>127.50899999999999</v>
      </c>
      <c r="AN511" s="7">
        <f t="shared" si="171"/>
        <v>297.52099999999996</v>
      </c>
      <c r="AO511" s="7">
        <f t="shared" si="172"/>
        <v>595.04199999999992</v>
      </c>
      <c r="AP511" s="7">
        <f t="shared" si="173"/>
        <v>722.55099999999993</v>
      </c>
      <c r="AQ511" s="7">
        <f t="shared" si="174"/>
        <v>127.50900000000001</v>
      </c>
      <c r="AR511" s="12">
        <f t="shared" si="175"/>
        <v>1.2142857142857144</v>
      </c>
    </row>
    <row r="512" spans="1:44" x14ac:dyDescent="0.35">
      <c r="A512" t="s">
        <v>524</v>
      </c>
      <c r="B512">
        <f t="shared" si="154"/>
        <v>200510</v>
      </c>
      <c r="C512" s="2">
        <v>45642</v>
      </c>
      <c r="D512" s="4">
        <v>45642</v>
      </c>
      <c r="E512">
        <f t="shared" si="155"/>
        <v>2024</v>
      </c>
      <c r="F512" s="4" t="str">
        <f t="shared" si="156"/>
        <v>December</v>
      </c>
      <c r="G512" s="4" t="str">
        <f t="shared" si="157"/>
        <v>Monday</v>
      </c>
      <c r="H512" t="s">
        <v>1724</v>
      </c>
      <c r="I512">
        <f t="shared" si="158"/>
        <v>72533</v>
      </c>
      <c r="J512" t="s">
        <v>2407</v>
      </c>
      <c r="K512" t="str">
        <f t="shared" si="160"/>
        <v>Printer</v>
      </c>
      <c r="L512">
        <v>1</v>
      </c>
      <c r="M512">
        <v>376.76</v>
      </c>
      <c r="N512" s="7">
        <f t="shared" si="159"/>
        <v>376.76</v>
      </c>
      <c r="O512" t="s">
        <v>2799</v>
      </c>
      <c r="P512" t="str">
        <f t="shared" si="161"/>
        <v>389</v>
      </c>
      <c r="Q512" t="str">
        <f t="shared" si="162"/>
        <v>Main St</v>
      </c>
      <c r="R512" t="s">
        <v>3065</v>
      </c>
      <c r="S512" t="str">
        <f t="shared" si="163"/>
        <v>Debit Card</v>
      </c>
      <c r="T512" t="s">
        <v>3073</v>
      </c>
      <c r="U512" t="str">
        <f t="shared" si="164"/>
        <v>Delivered</v>
      </c>
      <c r="V512" t="s">
        <v>3585</v>
      </c>
      <c r="W512" t="str">
        <f t="shared" si="165"/>
        <v>51288986</v>
      </c>
      <c r="X512">
        <v>5</v>
      </c>
      <c r="Y512" t="s">
        <v>4275</v>
      </c>
      <c r="Z512" t="str">
        <f t="shared" si="166"/>
        <v>SAVE10</v>
      </c>
      <c r="AA512" t="str">
        <f t="shared" si="167"/>
        <v>YES</v>
      </c>
      <c r="AB512" t="s">
        <v>4280</v>
      </c>
      <c r="AC512" t="str">
        <f t="shared" si="168"/>
        <v>Email</v>
      </c>
      <c r="AD512">
        <v>376.76</v>
      </c>
      <c r="AE512" s="7">
        <v>376.76</v>
      </c>
      <c r="AF512" s="7">
        <f t="shared" si="169"/>
        <v>376.76</v>
      </c>
      <c r="AG512" t="str">
        <f>_xlfn.XLOOKUP(H512, 'Customer Data'!A512,'Customer Data'!B512)</f>
        <v>Customer_512</v>
      </c>
      <c r="AH512" t="str">
        <f>_xlfn.XLOOKUP(H512,'Customer Data'!A512,'Customer Data'!C512)</f>
        <v>Male</v>
      </c>
      <c r="AI512">
        <f>_xlfn.XLOOKUP(H512,'Customer Data'!A512,'Customer Data'!D512)</f>
        <v>60</v>
      </c>
      <c r="AJ512" t="str">
        <f>_xlfn.XLOOKUP(H512,'Customer Data'!A512,'Customer Data'!E512)</f>
        <v>Kano</v>
      </c>
      <c r="AK512" t="str">
        <f>VLOOKUP(K512,'Product Category'!A:B,2,FALSE)</f>
        <v>Electronics</v>
      </c>
      <c r="AL512">
        <f>VLOOKUP(Z512,Coupons!A:B,2,FALSE)</f>
        <v>0.1</v>
      </c>
      <c r="AM512" s="7">
        <f t="shared" si="170"/>
        <v>37.676000000000002</v>
      </c>
      <c r="AN512" s="7">
        <f t="shared" si="171"/>
        <v>263.73199999999997</v>
      </c>
      <c r="AO512" s="7">
        <f t="shared" si="172"/>
        <v>263.73199999999997</v>
      </c>
      <c r="AP512" s="7">
        <f t="shared" si="173"/>
        <v>339.084</v>
      </c>
      <c r="AQ512" s="7">
        <f t="shared" si="174"/>
        <v>75.352000000000032</v>
      </c>
      <c r="AR512" s="12">
        <f t="shared" si="175"/>
        <v>1.2857142857142858</v>
      </c>
    </row>
    <row r="513" spans="1:44" x14ac:dyDescent="0.35">
      <c r="A513" t="s">
        <v>525</v>
      </c>
      <c r="B513">
        <f t="shared" si="154"/>
        <v>200511</v>
      </c>
      <c r="C513" s="2">
        <v>45366</v>
      </c>
      <c r="D513" s="4">
        <v>45366</v>
      </c>
      <c r="E513">
        <f t="shared" si="155"/>
        <v>2024</v>
      </c>
      <c r="F513" s="4" t="str">
        <f t="shared" si="156"/>
        <v>March</v>
      </c>
      <c r="G513" s="4" t="str">
        <f t="shared" si="157"/>
        <v>Friday</v>
      </c>
      <c r="H513" t="s">
        <v>1725</v>
      </c>
      <c r="I513">
        <f t="shared" si="158"/>
        <v>11415</v>
      </c>
      <c r="J513" t="s">
        <v>2403</v>
      </c>
      <c r="K513" t="str">
        <f t="shared" si="160"/>
        <v>Monitor</v>
      </c>
      <c r="L513">
        <v>5</v>
      </c>
      <c r="M513">
        <v>575.24</v>
      </c>
      <c r="N513" s="7">
        <f t="shared" si="159"/>
        <v>575.24</v>
      </c>
      <c r="O513" t="s">
        <v>2450</v>
      </c>
      <c r="P513" t="str">
        <f t="shared" si="161"/>
        <v>267</v>
      </c>
      <c r="Q513" t="str">
        <f t="shared" si="162"/>
        <v>Main St</v>
      </c>
      <c r="R513" t="s">
        <v>3069</v>
      </c>
      <c r="S513" t="str">
        <f t="shared" si="163"/>
        <v>Cash</v>
      </c>
      <c r="T513" t="s">
        <v>3073</v>
      </c>
      <c r="U513" t="str">
        <f t="shared" si="164"/>
        <v>Delivered</v>
      </c>
      <c r="V513" t="s">
        <v>3586</v>
      </c>
      <c r="W513" t="str">
        <f t="shared" si="165"/>
        <v>65061457</v>
      </c>
      <c r="X513">
        <v>7</v>
      </c>
      <c r="Y513" t="s">
        <v>4277</v>
      </c>
      <c r="Z513" t="str">
        <f t="shared" si="166"/>
        <v>WINTER15</v>
      </c>
      <c r="AA513" t="str">
        <f t="shared" si="167"/>
        <v>YES</v>
      </c>
      <c r="AB513" t="s">
        <v>4280</v>
      </c>
      <c r="AC513" t="str">
        <f t="shared" si="168"/>
        <v>Email</v>
      </c>
      <c r="AD513">
        <v>2876.2</v>
      </c>
      <c r="AE513" s="7">
        <v>2876.2</v>
      </c>
      <c r="AF513" s="7">
        <f t="shared" si="169"/>
        <v>2876.2</v>
      </c>
      <c r="AG513" t="str">
        <f>_xlfn.XLOOKUP(H513, 'Customer Data'!A513,'Customer Data'!B513)</f>
        <v>Customer_513</v>
      </c>
      <c r="AH513" t="str">
        <f>_xlfn.XLOOKUP(H513,'Customer Data'!A513,'Customer Data'!C513)</f>
        <v>Male</v>
      </c>
      <c r="AI513">
        <f>_xlfn.XLOOKUP(H513,'Customer Data'!A513,'Customer Data'!D513)</f>
        <v>42</v>
      </c>
      <c r="AJ513" t="str">
        <f>_xlfn.XLOOKUP(H513,'Customer Data'!A513,'Customer Data'!E513)</f>
        <v>Kano</v>
      </c>
      <c r="AK513" t="str">
        <f>VLOOKUP(K513,'Product Category'!A:B,2,FALSE)</f>
        <v>Electronics</v>
      </c>
      <c r="AL513">
        <f>VLOOKUP(Z513,Coupons!A:B,2,FALSE)</f>
        <v>0.15</v>
      </c>
      <c r="AM513" s="7">
        <f t="shared" si="170"/>
        <v>431.42999999999995</v>
      </c>
      <c r="AN513" s="7">
        <f t="shared" si="171"/>
        <v>402.66800000000001</v>
      </c>
      <c r="AO513" s="7">
        <f t="shared" si="172"/>
        <v>2013.3400000000001</v>
      </c>
      <c r="AP513" s="7">
        <f t="shared" si="173"/>
        <v>2444.77</v>
      </c>
      <c r="AQ513" s="7">
        <f t="shared" si="174"/>
        <v>431.42999999999984</v>
      </c>
      <c r="AR513" s="12">
        <f t="shared" si="175"/>
        <v>1.2142857142857142</v>
      </c>
    </row>
    <row r="514" spans="1:44" x14ac:dyDescent="0.35">
      <c r="A514" t="s">
        <v>526</v>
      </c>
      <c r="B514">
        <f t="shared" ref="B514:B577" si="176">(RIGHT(A514, LEN(A514)-3))*1</f>
        <v>200512</v>
      </c>
      <c r="C514" s="2">
        <v>45562</v>
      </c>
      <c r="D514" s="4">
        <v>45562</v>
      </c>
      <c r="E514">
        <f t="shared" ref="E514:E577" si="177">(TEXT(D514, "yyyy"))*1</f>
        <v>2024</v>
      </c>
      <c r="F514" s="4" t="str">
        <f t="shared" ref="F514:F577" si="178">TEXT(D514, "mmmm")</f>
        <v>September</v>
      </c>
      <c r="G514" s="4" t="str">
        <f t="shared" ref="G514:G577" si="179">TEXT(D514, "dddd")</f>
        <v>Friday</v>
      </c>
      <c r="H514" t="s">
        <v>1726</v>
      </c>
      <c r="I514">
        <f t="shared" ref="I514:I577" si="180">(RIGHT(H514, LEN(H514)-1))*1</f>
        <v>14114</v>
      </c>
      <c r="J514" t="s">
        <v>2409</v>
      </c>
      <c r="K514" t="str">
        <f t="shared" si="160"/>
        <v>Desk</v>
      </c>
      <c r="L514">
        <v>3</v>
      </c>
      <c r="M514">
        <v>568.02</v>
      </c>
      <c r="N514" s="7">
        <f t="shared" ref="N514:N577" si="181">(TRIM(PROPER(M514)))*1</f>
        <v>568.02</v>
      </c>
      <c r="O514" t="s">
        <v>2662</v>
      </c>
      <c r="P514" t="str">
        <f t="shared" si="161"/>
        <v>856</v>
      </c>
      <c r="Q514" t="str">
        <f t="shared" si="162"/>
        <v>Main St</v>
      </c>
      <c r="R514" t="s">
        <v>3066</v>
      </c>
      <c r="S514" t="str">
        <f t="shared" si="163"/>
        <v>Online</v>
      </c>
      <c r="T514" t="s">
        <v>3074</v>
      </c>
      <c r="U514" t="str">
        <f t="shared" si="164"/>
        <v>Pending</v>
      </c>
      <c r="V514" t="s">
        <v>3587</v>
      </c>
      <c r="W514" t="str">
        <f t="shared" si="165"/>
        <v>63290700</v>
      </c>
      <c r="X514">
        <v>3</v>
      </c>
      <c r="Y514" t="s">
        <v>4276</v>
      </c>
      <c r="Z514" t="str">
        <f t="shared" si="166"/>
        <v>FREESHIP</v>
      </c>
      <c r="AA514" t="str">
        <f t="shared" si="167"/>
        <v>YES</v>
      </c>
      <c r="AB514" t="s">
        <v>4278</v>
      </c>
      <c r="AC514" t="str">
        <f t="shared" si="168"/>
        <v>Instagram</v>
      </c>
      <c r="AD514">
        <v>1704.06</v>
      </c>
      <c r="AE514" s="7">
        <v>1704.06</v>
      </c>
      <c r="AF514" s="7">
        <f t="shared" si="169"/>
        <v>1704.06</v>
      </c>
      <c r="AG514" t="str">
        <f>_xlfn.XLOOKUP(H514, 'Customer Data'!A514,'Customer Data'!B514)</f>
        <v>Customer_514</v>
      </c>
      <c r="AH514" t="str">
        <f>_xlfn.XLOOKUP(H514,'Customer Data'!A514,'Customer Data'!C514)</f>
        <v>Female</v>
      </c>
      <c r="AI514">
        <f>_xlfn.XLOOKUP(H514,'Customer Data'!A514,'Customer Data'!D514)</f>
        <v>22</v>
      </c>
      <c r="AJ514" t="str">
        <f>_xlfn.XLOOKUP(H514,'Customer Data'!A514,'Customer Data'!E514)</f>
        <v>Port-Harcourt</v>
      </c>
      <c r="AK514" t="str">
        <f>VLOOKUP(K514,'Product Category'!A:B,2,FALSE)</f>
        <v>Furniture</v>
      </c>
      <c r="AL514">
        <f>VLOOKUP(Z514,Coupons!A:B,2,FALSE)</f>
        <v>0</v>
      </c>
      <c r="AM514" s="7">
        <f t="shared" si="170"/>
        <v>0</v>
      </c>
      <c r="AN514" s="7">
        <f t="shared" si="171"/>
        <v>397.61399999999998</v>
      </c>
      <c r="AO514" s="7">
        <f t="shared" si="172"/>
        <v>1192.8419999999999</v>
      </c>
      <c r="AP514" s="7">
        <f t="shared" si="173"/>
        <v>1704.06</v>
      </c>
      <c r="AQ514" s="7">
        <f t="shared" si="174"/>
        <v>511.21800000000007</v>
      </c>
      <c r="AR514" s="12">
        <f t="shared" si="175"/>
        <v>1.4285714285714286</v>
      </c>
    </row>
    <row r="515" spans="1:44" x14ac:dyDescent="0.35">
      <c r="A515" t="s">
        <v>527</v>
      </c>
      <c r="B515">
        <f t="shared" si="176"/>
        <v>200513</v>
      </c>
      <c r="C515" s="2">
        <v>45697</v>
      </c>
      <c r="D515" s="4">
        <v>45697</v>
      </c>
      <c r="E515">
        <f t="shared" si="177"/>
        <v>2025</v>
      </c>
      <c r="F515" s="4" t="str">
        <f t="shared" si="178"/>
        <v>February</v>
      </c>
      <c r="G515" s="4" t="str">
        <f t="shared" si="179"/>
        <v>Sunday</v>
      </c>
      <c r="H515" t="s">
        <v>1727</v>
      </c>
      <c r="I515">
        <f t="shared" si="180"/>
        <v>64128</v>
      </c>
      <c r="J515" t="s">
        <v>2405</v>
      </c>
      <c r="K515" t="str">
        <f t="shared" ref="K515:K578" si="182">TRIM(PROPER(J515))</f>
        <v>Tablet</v>
      </c>
      <c r="L515">
        <v>3</v>
      </c>
      <c r="M515">
        <v>94.88</v>
      </c>
      <c r="N515" s="7">
        <f t="shared" si="181"/>
        <v>94.88</v>
      </c>
      <c r="O515" t="s">
        <v>2501</v>
      </c>
      <c r="P515" t="str">
        <f t="shared" ref="P515:P578" si="183">LEFT(O515, FIND(" ", O515)-1)</f>
        <v>533</v>
      </c>
      <c r="Q515" t="str">
        <f t="shared" ref="Q515:Q578" si="184">RIGHT(O515, LEN(O515) - FIND(" ", O515))</f>
        <v>Main St</v>
      </c>
      <c r="R515" t="s">
        <v>3068</v>
      </c>
      <c r="S515" t="str">
        <f t="shared" ref="S515:S578" si="185">TRIM(PROPER(R515))</f>
        <v>Gift Card</v>
      </c>
      <c r="T515" t="s">
        <v>3070</v>
      </c>
      <c r="U515" t="str">
        <f t="shared" ref="U515:U578" si="186">TRIM(PROPER(T515))</f>
        <v>Shipped</v>
      </c>
      <c r="V515" t="s">
        <v>3588</v>
      </c>
      <c r="W515" t="str">
        <f t="shared" ref="W515:W578" si="187">RIGHT(V515, LEN(V515)-3)</f>
        <v>37053575</v>
      </c>
      <c r="X515">
        <v>8</v>
      </c>
      <c r="Z515" t="str">
        <f t="shared" ref="Z515:Z578" si="188">TRIM(UPPER(IF(Y515="", "NO COUPON", Y515)))</f>
        <v>NO COUPON</v>
      </c>
      <c r="AA515" t="str">
        <f t="shared" ref="AA515:AA578" si="189">IF(Z515="NO COUPON","NO","YES")</f>
        <v>NO</v>
      </c>
      <c r="AB515" t="s">
        <v>4279</v>
      </c>
      <c r="AC515" t="str">
        <f t="shared" ref="AC515:AC578" si="190">TRIM(PROPER(AB515))</f>
        <v>Referral</v>
      </c>
      <c r="AD515">
        <v>284.64</v>
      </c>
      <c r="AE515" s="7">
        <v>284.64</v>
      </c>
      <c r="AF515" s="7">
        <f t="shared" ref="AF515:AF578" si="191">N515*L515</f>
        <v>284.64</v>
      </c>
      <c r="AG515" t="str">
        <f>_xlfn.XLOOKUP(H515, 'Customer Data'!A515,'Customer Data'!B515)</f>
        <v>Customer_515</v>
      </c>
      <c r="AH515" t="str">
        <f>_xlfn.XLOOKUP(H515,'Customer Data'!A515,'Customer Data'!C515)</f>
        <v>Male</v>
      </c>
      <c r="AI515">
        <f>_xlfn.XLOOKUP(H515,'Customer Data'!A515,'Customer Data'!D515)</f>
        <v>35</v>
      </c>
      <c r="AJ515" t="str">
        <f>_xlfn.XLOOKUP(H515,'Customer Data'!A515,'Customer Data'!E515)</f>
        <v>Kano</v>
      </c>
      <c r="AK515" t="str">
        <f>VLOOKUP(K515,'Product Category'!A:B,2,FALSE)</f>
        <v>Electronics</v>
      </c>
      <c r="AL515">
        <f>VLOOKUP(Z515,Coupons!A:B,2,FALSE)</f>
        <v>0</v>
      </c>
      <c r="AM515" s="7">
        <f t="shared" ref="AM515:AM578" si="192">AE515*AL515</f>
        <v>0</v>
      </c>
      <c r="AN515" s="7">
        <f t="shared" ref="AN515:AN578" si="193">N515*0.7</f>
        <v>66.415999999999997</v>
      </c>
      <c r="AO515" s="7">
        <f t="shared" ref="AO515:AO578" si="194">AN515*L515</f>
        <v>199.24799999999999</v>
      </c>
      <c r="AP515" s="7">
        <f t="shared" ref="AP515:AP578" si="195">AF515-AM515</f>
        <v>284.64</v>
      </c>
      <c r="AQ515" s="7">
        <f t="shared" ref="AQ515:AQ578" si="196">AP515-AO515</f>
        <v>85.391999999999996</v>
      </c>
      <c r="AR515" s="12">
        <f t="shared" ref="AR515:AR578" si="197">AP515/AO515</f>
        <v>1.4285714285714286</v>
      </c>
    </row>
    <row r="516" spans="1:44" x14ac:dyDescent="0.35">
      <c r="A516" t="s">
        <v>528</v>
      </c>
      <c r="B516">
        <f t="shared" si="176"/>
        <v>200514</v>
      </c>
      <c r="C516" s="2">
        <v>45032</v>
      </c>
      <c r="D516" s="4">
        <v>45032</v>
      </c>
      <c r="E516">
        <f t="shared" si="177"/>
        <v>2023</v>
      </c>
      <c r="F516" s="4" t="str">
        <f t="shared" si="178"/>
        <v>April</v>
      </c>
      <c r="G516" s="4" t="str">
        <f t="shared" si="179"/>
        <v>Sunday</v>
      </c>
      <c r="H516" t="s">
        <v>1728</v>
      </c>
      <c r="I516">
        <f t="shared" si="180"/>
        <v>15629</v>
      </c>
      <c r="J516" t="s">
        <v>2407</v>
      </c>
      <c r="K516" t="str">
        <f t="shared" si="182"/>
        <v>Printer</v>
      </c>
      <c r="L516">
        <v>3</v>
      </c>
      <c r="M516">
        <v>304.14999999999998</v>
      </c>
      <c r="N516" s="7">
        <f t="shared" si="181"/>
        <v>304.14999999999998</v>
      </c>
      <c r="O516" t="s">
        <v>2764</v>
      </c>
      <c r="P516" t="str">
        <f t="shared" si="183"/>
        <v>492</v>
      </c>
      <c r="Q516" t="str">
        <f t="shared" si="184"/>
        <v>Main St</v>
      </c>
      <c r="R516" t="s">
        <v>3068</v>
      </c>
      <c r="S516" t="str">
        <f t="shared" si="185"/>
        <v>Gift Card</v>
      </c>
      <c r="T516" t="s">
        <v>3070</v>
      </c>
      <c r="U516" t="str">
        <f t="shared" si="186"/>
        <v>Shipped</v>
      </c>
      <c r="V516" t="s">
        <v>3589</v>
      </c>
      <c r="W516" t="str">
        <f t="shared" si="187"/>
        <v>64926044</v>
      </c>
      <c r="X516">
        <v>3</v>
      </c>
      <c r="Y516" t="s">
        <v>4277</v>
      </c>
      <c r="Z516" t="str">
        <f t="shared" si="188"/>
        <v>WINTER15</v>
      </c>
      <c r="AA516" t="str">
        <f t="shared" si="189"/>
        <v>YES</v>
      </c>
      <c r="AB516" t="s">
        <v>4278</v>
      </c>
      <c r="AC516" t="str">
        <f t="shared" si="190"/>
        <v>Instagram</v>
      </c>
      <c r="AD516">
        <v>912.44999999999993</v>
      </c>
      <c r="AE516" s="7">
        <v>912.44999999999993</v>
      </c>
      <c r="AF516" s="7">
        <f t="shared" si="191"/>
        <v>912.44999999999993</v>
      </c>
      <c r="AG516" t="str">
        <f>_xlfn.XLOOKUP(H516, 'Customer Data'!A516,'Customer Data'!B516)</f>
        <v>Customer_516</v>
      </c>
      <c r="AH516" t="str">
        <f>_xlfn.XLOOKUP(H516,'Customer Data'!A516,'Customer Data'!C516)</f>
        <v>Female</v>
      </c>
      <c r="AI516">
        <f>_xlfn.XLOOKUP(H516,'Customer Data'!A516,'Customer Data'!D516)</f>
        <v>41</v>
      </c>
      <c r="AJ516" t="str">
        <f>_xlfn.XLOOKUP(H516,'Customer Data'!A516,'Customer Data'!E516)</f>
        <v>Owerri</v>
      </c>
      <c r="AK516" t="str">
        <f>VLOOKUP(K516,'Product Category'!A:B,2,FALSE)</f>
        <v>Electronics</v>
      </c>
      <c r="AL516">
        <f>VLOOKUP(Z516,Coupons!A:B,2,FALSE)</f>
        <v>0.15</v>
      </c>
      <c r="AM516" s="7">
        <f t="shared" si="192"/>
        <v>136.86749999999998</v>
      </c>
      <c r="AN516" s="7">
        <f t="shared" si="193"/>
        <v>212.90499999999997</v>
      </c>
      <c r="AO516" s="7">
        <f t="shared" si="194"/>
        <v>638.71499999999992</v>
      </c>
      <c r="AP516" s="7">
        <f t="shared" si="195"/>
        <v>775.58249999999998</v>
      </c>
      <c r="AQ516" s="7">
        <f t="shared" si="196"/>
        <v>136.86750000000006</v>
      </c>
      <c r="AR516" s="12">
        <f t="shared" si="197"/>
        <v>1.2142857142857144</v>
      </c>
    </row>
    <row r="517" spans="1:44" x14ac:dyDescent="0.35">
      <c r="A517" t="s">
        <v>529</v>
      </c>
      <c r="B517">
        <f t="shared" si="176"/>
        <v>200515</v>
      </c>
      <c r="C517" s="2">
        <v>44999</v>
      </c>
      <c r="D517" s="4">
        <v>44999</v>
      </c>
      <c r="E517">
        <f t="shared" si="177"/>
        <v>2023</v>
      </c>
      <c r="F517" s="4" t="str">
        <f t="shared" si="178"/>
        <v>March</v>
      </c>
      <c r="G517" s="4" t="str">
        <f t="shared" si="179"/>
        <v>Tuesday</v>
      </c>
      <c r="H517" t="s">
        <v>1729</v>
      </c>
      <c r="I517">
        <f t="shared" si="180"/>
        <v>67561</v>
      </c>
      <c r="J517" t="s">
        <v>2404</v>
      </c>
      <c r="K517" t="str">
        <f t="shared" si="182"/>
        <v>Phone</v>
      </c>
      <c r="L517">
        <v>3</v>
      </c>
      <c r="M517">
        <v>553.52</v>
      </c>
      <c r="N517" s="7">
        <f t="shared" si="181"/>
        <v>553.52</v>
      </c>
      <c r="O517" t="s">
        <v>2762</v>
      </c>
      <c r="P517" t="str">
        <f t="shared" si="183"/>
        <v>160</v>
      </c>
      <c r="Q517" t="str">
        <f t="shared" si="184"/>
        <v>Main St</v>
      </c>
      <c r="R517" t="s">
        <v>3068</v>
      </c>
      <c r="S517" t="str">
        <f t="shared" si="185"/>
        <v>Gift Card</v>
      </c>
      <c r="T517" t="s">
        <v>3070</v>
      </c>
      <c r="U517" t="str">
        <f t="shared" si="186"/>
        <v>Shipped</v>
      </c>
      <c r="V517" t="s">
        <v>3590</v>
      </c>
      <c r="W517" t="str">
        <f t="shared" si="187"/>
        <v>75900717</v>
      </c>
      <c r="X517">
        <v>4</v>
      </c>
      <c r="Y517" t="s">
        <v>4276</v>
      </c>
      <c r="Z517" t="str">
        <f t="shared" si="188"/>
        <v>FREESHIP</v>
      </c>
      <c r="AA517" t="str">
        <f t="shared" si="189"/>
        <v>YES</v>
      </c>
      <c r="AB517" t="s">
        <v>4281</v>
      </c>
      <c r="AC517" t="str">
        <f t="shared" si="190"/>
        <v>Facebook</v>
      </c>
      <c r="AD517">
        <v>1660.56</v>
      </c>
      <c r="AE517" s="7">
        <v>1660.56</v>
      </c>
      <c r="AF517" s="7">
        <f t="shared" si="191"/>
        <v>1660.56</v>
      </c>
      <c r="AG517" t="str">
        <f>_xlfn.XLOOKUP(H517, 'Customer Data'!A517,'Customer Data'!B517)</f>
        <v>Customer_517</v>
      </c>
      <c r="AH517" t="str">
        <f>_xlfn.XLOOKUP(H517,'Customer Data'!A517,'Customer Data'!C517)</f>
        <v>Female</v>
      </c>
      <c r="AI517">
        <f>_xlfn.XLOOKUP(H517,'Customer Data'!A517,'Customer Data'!D517)</f>
        <v>32</v>
      </c>
      <c r="AJ517" t="str">
        <f>_xlfn.XLOOKUP(H517,'Customer Data'!A517,'Customer Data'!E517)</f>
        <v>Owerri</v>
      </c>
      <c r="AK517" t="str">
        <f>VLOOKUP(K517,'Product Category'!A:B,2,FALSE)</f>
        <v>Electronics</v>
      </c>
      <c r="AL517">
        <f>VLOOKUP(Z517,Coupons!A:B,2,FALSE)</f>
        <v>0</v>
      </c>
      <c r="AM517" s="7">
        <f t="shared" si="192"/>
        <v>0</v>
      </c>
      <c r="AN517" s="7">
        <f t="shared" si="193"/>
        <v>387.46399999999994</v>
      </c>
      <c r="AO517" s="7">
        <f t="shared" si="194"/>
        <v>1162.3919999999998</v>
      </c>
      <c r="AP517" s="7">
        <f t="shared" si="195"/>
        <v>1660.56</v>
      </c>
      <c r="AQ517" s="7">
        <f t="shared" si="196"/>
        <v>498.16800000000012</v>
      </c>
      <c r="AR517" s="12">
        <f t="shared" si="197"/>
        <v>1.4285714285714288</v>
      </c>
    </row>
    <row r="518" spans="1:44" x14ac:dyDescent="0.35">
      <c r="A518" t="s">
        <v>530</v>
      </c>
      <c r="B518">
        <f t="shared" si="176"/>
        <v>200516</v>
      </c>
      <c r="C518" s="2">
        <v>45389</v>
      </c>
      <c r="D518" s="4">
        <v>45389</v>
      </c>
      <c r="E518">
        <f t="shared" si="177"/>
        <v>2024</v>
      </c>
      <c r="F518" s="4" t="str">
        <f t="shared" si="178"/>
        <v>April</v>
      </c>
      <c r="G518" s="4" t="str">
        <f t="shared" si="179"/>
        <v>Sunday</v>
      </c>
      <c r="H518" t="s">
        <v>1730</v>
      </c>
      <c r="I518">
        <f t="shared" si="180"/>
        <v>47022</v>
      </c>
      <c r="J518" t="s">
        <v>2403</v>
      </c>
      <c r="K518" t="str">
        <f t="shared" si="182"/>
        <v>Monitor</v>
      </c>
      <c r="L518">
        <v>3</v>
      </c>
      <c r="M518">
        <v>166.99</v>
      </c>
      <c r="N518" s="7">
        <f t="shared" si="181"/>
        <v>166.99</v>
      </c>
      <c r="O518" t="s">
        <v>2659</v>
      </c>
      <c r="P518" t="str">
        <f t="shared" si="183"/>
        <v>208</v>
      </c>
      <c r="Q518" t="str">
        <f t="shared" si="184"/>
        <v>Main St</v>
      </c>
      <c r="R518" t="s">
        <v>3069</v>
      </c>
      <c r="S518" t="str">
        <f t="shared" si="185"/>
        <v>Cash</v>
      </c>
      <c r="T518" t="s">
        <v>3072</v>
      </c>
      <c r="U518" t="str">
        <f t="shared" si="186"/>
        <v>Returned</v>
      </c>
      <c r="V518" t="s">
        <v>3591</v>
      </c>
      <c r="W518" t="str">
        <f t="shared" si="187"/>
        <v>28855040</v>
      </c>
      <c r="X518">
        <v>8</v>
      </c>
      <c r="Z518" t="str">
        <f t="shared" si="188"/>
        <v>NO COUPON</v>
      </c>
      <c r="AA518" t="str">
        <f t="shared" si="189"/>
        <v>NO</v>
      </c>
      <c r="AB518" t="s">
        <v>4281</v>
      </c>
      <c r="AC518" t="str">
        <f t="shared" si="190"/>
        <v>Facebook</v>
      </c>
      <c r="AD518">
        <v>500.97</v>
      </c>
      <c r="AE518" s="7">
        <v>500.97</v>
      </c>
      <c r="AF518" s="7">
        <f t="shared" si="191"/>
        <v>500.97</v>
      </c>
      <c r="AG518" t="str">
        <f>_xlfn.XLOOKUP(H518, 'Customer Data'!A518,'Customer Data'!B518)</f>
        <v>Customer_518</v>
      </c>
      <c r="AH518" t="str">
        <f>_xlfn.XLOOKUP(H518,'Customer Data'!A518,'Customer Data'!C518)</f>
        <v>Female</v>
      </c>
      <c r="AI518">
        <f>_xlfn.XLOOKUP(H518,'Customer Data'!A518,'Customer Data'!D518)</f>
        <v>27</v>
      </c>
      <c r="AJ518" t="str">
        <f>_xlfn.XLOOKUP(H518,'Customer Data'!A518,'Customer Data'!E518)</f>
        <v>Owerri</v>
      </c>
      <c r="AK518" t="str">
        <f>VLOOKUP(K518,'Product Category'!A:B,2,FALSE)</f>
        <v>Electronics</v>
      </c>
      <c r="AL518">
        <f>VLOOKUP(Z518,Coupons!A:B,2,FALSE)</f>
        <v>0</v>
      </c>
      <c r="AM518" s="7">
        <f t="shared" si="192"/>
        <v>0</v>
      </c>
      <c r="AN518" s="7">
        <f t="shared" si="193"/>
        <v>116.893</v>
      </c>
      <c r="AO518" s="7">
        <f t="shared" si="194"/>
        <v>350.67899999999997</v>
      </c>
      <c r="AP518" s="7">
        <f t="shared" si="195"/>
        <v>500.97</v>
      </c>
      <c r="AQ518" s="7">
        <f t="shared" si="196"/>
        <v>150.29100000000005</v>
      </c>
      <c r="AR518" s="12">
        <f t="shared" si="197"/>
        <v>1.4285714285714288</v>
      </c>
    </row>
    <row r="519" spans="1:44" x14ac:dyDescent="0.35">
      <c r="A519" t="s">
        <v>531</v>
      </c>
      <c r="B519">
        <f t="shared" si="176"/>
        <v>200517</v>
      </c>
      <c r="C519" s="2">
        <v>45391</v>
      </c>
      <c r="D519" s="4">
        <v>45391</v>
      </c>
      <c r="E519">
        <f t="shared" si="177"/>
        <v>2024</v>
      </c>
      <c r="F519" s="4" t="str">
        <f t="shared" si="178"/>
        <v>April</v>
      </c>
      <c r="G519" s="4" t="str">
        <f t="shared" si="179"/>
        <v>Tuesday</v>
      </c>
      <c r="H519" t="s">
        <v>1731</v>
      </c>
      <c r="I519">
        <f t="shared" si="180"/>
        <v>55205</v>
      </c>
      <c r="J519" t="s">
        <v>2405</v>
      </c>
      <c r="K519" t="str">
        <f t="shared" si="182"/>
        <v>Tablet</v>
      </c>
      <c r="L519">
        <v>4</v>
      </c>
      <c r="M519">
        <v>198.35</v>
      </c>
      <c r="N519" s="7">
        <f t="shared" si="181"/>
        <v>198.35</v>
      </c>
      <c r="O519" t="s">
        <v>2781</v>
      </c>
      <c r="P519" t="str">
        <f t="shared" si="183"/>
        <v>943</v>
      </c>
      <c r="Q519" t="str">
        <f t="shared" si="184"/>
        <v>Main St</v>
      </c>
      <c r="R519" t="s">
        <v>3069</v>
      </c>
      <c r="S519" t="str">
        <f t="shared" si="185"/>
        <v>Cash</v>
      </c>
      <c r="T519" t="s">
        <v>3071</v>
      </c>
      <c r="U519" t="str">
        <f t="shared" si="186"/>
        <v>Cancelled</v>
      </c>
      <c r="V519" t="s">
        <v>3592</v>
      </c>
      <c r="W519" t="str">
        <f t="shared" si="187"/>
        <v>88141634</v>
      </c>
      <c r="X519">
        <v>7</v>
      </c>
      <c r="Y519" t="s">
        <v>4276</v>
      </c>
      <c r="Z519" t="str">
        <f t="shared" si="188"/>
        <v>FREESHIP</v>
      </c>
      <c r="AA519" t="str">
        <f t="shared" si="189"/>
        <v>YES</v>
      </c>
      <c r="AB519" t="s">
        <v>4282</v>
      </c>
      <c r="AC519" t="str">
        <f t="shared" si="190"/>
        <v>Google</v>
      </c>
      <c r="AD519">
        <v>793.4</v>
      </c>
      <c r="AE519" s="7">
        <v>793.4</v>
      </c>
      <c r="AF519" s="7">
        <f t="shared" si="191"/>
        <v>793.4</v>
      </c>
      <c r="AG519" t="str">
        <f>_xlfn.XLOOKUP(H519, 'Customer Data'!A519,'Customer Data'!B519)</f>
        <v>Customer_519</v>
      </c>
      <c r="AH519" t="str">
        <f>_xlfn.XLOOKUP(H519,'Customer Data'!A519,'Customer Data'!C519)</f>
        <v>Female</v>
      </c>
      <c r="AI519">
        <f>_xlfn.XLOOKUP(H519,'Customer Data'!A519,'Customer Data'!D519)</f>
        <v>39</v>
      </c>
      <c r="AJ519" t="str">
        <f>_xlfn.XLOOKUP(H519,'Customer Data'!A519,'Customer Data'!E519)</f>
        <v>Port-Harcourt</v>
      </c>
      <c r="AK519" t="str">
        <f>VLOOKUP(K519,'Product Category'!A:B,2,FALSE)</f>
        <v>Electronics</v>
      </c>
      <c r="AL519">
        <f>VLOOKUP(Z519,Coupons!A:B,2,FALSE)</f>
        <v>0</v>
      </c>
      <c r="AM519" s="7">
        <f t="shared" si="192"/>
        <v>0</v>
      </c>
      <c r="AN519" s="7">
        <f t="shared" si="193"/>
        <v>138.845</v>
      </c>
      <c r="AO519" s="7">
        <f t="shared" si="194"/>
        <v>555.38</v>
      </c>
      <c r="AP519" s="7">
        <f t="shared" si="195"/>
        <v>793.4</v>
      </c>
      <c r="AQ519" s="7">
        <f t="shared" si="196"/>
        <v>238.01999999999998</v>
      </c>
      <c r="AR519" s="12">
        <f t="shared" si="197"/>
        <v>1.4285714285714286</v>
      </c>
    </row>
    <row r="520" spans="1:44" x14ac:dyDescent="0.35">
      <c r="A520" t="s">
        <v>532</v>
      </c>
      <c r="B520">
        <f t="shared" si="176"/>
        <v>200518</v>
      </c>
      <c r="C520" s="2">
        <v>45821</v>
      </c>
      <c r="D520" s="4">
        <v>45821</v>
      </c>
      <c r="E520">
        <f t="shared" si="177"/>
        <v>2025</v>
      </c>
      <c r="F520" s="4" t="str">
        <f t="shared" si="178"/>
        <v>June</v>
      </c>
      <c r="G520" s="4" t="str">
        <f t="shared" si="179"/>
        <v>Friday</v>
      </c>
      <c r="H520" t="s">
        <v>1732</v>
      </c>
      <c r="I520">
        <f t="shared" si="180"/>
        <v>30686</v>
      </c>
      <c r="J520" t="s">
        <v>2407</v>
      </c>
      <c r="K520" t="str">
        <f t="shared" si="182"/>
        <v>Printer</v>
      </c>
      <c r="L520">
        <v>4</v>
      </c>
      <c r="M520">
        <v>403.58</v>
      </c>
      <c r="N520" s="7">
        <f t="shared" si="181"/>
        <v>403.58</v>
      </c>
      <c r="O520" t="s">
        <v>2732</v>
      </c>
      <c r="P520" t="str">
        <f t="shared" si="183"/>
        <v>319</v>
      </c>
      <c r="Q520" t="str">
        <f t="shared" si="184"/>
        <v>Main St</v>
      </c>
      <c r="R520" t="s">
        <v>3066</v>
      </c>
      <c r="S520" t="str">
        <f t="shared" si="185"/>
        <v>Online</v>
      </c>
      <c r="T520" t="s">
        <v>3074</v>
      </c>
      <c r="U520" t="str">
        <f t="shared" si="186"/>
        <v>Pending</v>
      </c>
      <c r="V520" t="s">
        <v>3593</v>
      </c>
      <c r="W520" t="str">
        <f t="shared" si="187"/>
        <v>59807273</v>
      </c>
      <c r="X520">
        <v>9</v>
      </c>
      <c r="Y520" t="s">
        <v>4275</v>
      </c>
      <c r="Z520" t="str">
        <f t="shared" si="188"/>
        <v>SAVE10</v>
      </c>
      <c r="AA520" t="str">
        <f t="shared" si="189"/>
        <v>YES</v>
      </c>
      <c r="AB520" t="s">
        <v>4279</v>
      </c>
      <c r="AC520" t="str">
        <f t="shared" si="190"/>
        <v>Referral</v>
      </c>
      <c r="AD520">
        <v>1614.32</v>
      </c>
      <c r="AE520" s="7">
        <v>1614.32</v>
      </c>
      <c r="AF520" s="7">
        <f t="shared" si="191"/>
        <v>1614.32</v>
      </c>
      <c r="AG520" t="str">
        <f>_xlfn.XLOOKUP(H520, 'Customer Data'!A520,'Customer Data'!B520)</f>
        <v>Customer_520</v>
      </c>
      <c r="AH520" t="str">
        <f>_xlfn.XLOOKUP(H520,'Customer Data'!A520,'Customer Data'!C520)</f>
        <v>Female</v>
      </c>
      <c r="AI520">
        <f>_xlfn.XLOOKUP(H520,'Customer Data'!A520,'Customer Data'!D520)</f>
        <v>48</v>
      </c>
      <c r="AJ520" t="str">
        <f>_xlfn.XLOOKUP(H520,'Customer Data'!A520,'Customer Data'!E520)</f>
        <v>Kano</v>
      </c>
      <c r="AK520" t="str">
        <f>VLOOKUP(K520,'Product Category'!A:B,2,FALSE)</f>
        <v>Electronics</v>
      </c>
      <c r="AL520">
        <f>VLOOKUP(Z520,Coupons!A:B,2,FALSE)</f>
        <v>0.1</v>
      </c>
      <c r="AM520" s="7">
        <f t="shared" si="192"/>
        <v>161.43200000000002</v>
      </c>
      <c r="AN520" s="7">
        <f t="shared" si="193"/>
        <v>282.50599999999997</v>
      </c>
      <c r="AO520" s="7">
        <f t="shared" si="194"/>
        <v>1130.0239999999999</v>
      </c>
      <c r="AP520" s="7">
        <f t="shared" si="195"/>
        <v>1452.8879999999999</v>
      </c>
      <c r="AQ520" s="7">
        <f t="shared" si="196"/>
        <v>322.86400000000003</v>
      </c>
      <c r="AR520" s="12">
        <f t="shared" si="197"/>
        <v>1.2857142857142858</v>
      </c>
    </row>
    <row r="521" spans="1:44" x14ac:dyDescent="0.35">
      <c r="A521" t="s">
        <v>533</v>
      </c>
      <c r="B521">
        <f t="shared" si="176"/>
        <v>200519</v>
      </c>
      <c r="C521" s="2">
        <v>45787</v>
      </c>
      <c r="D521" s="4">
        <v>45787</v>
      </c>
      <c r="E521">
        <f t="shared" si="177"/>
        <v>2025</v>
      </c>
      <c r="F521" s="4" t="str">
        <f t="shared" si="178"/>
        <v>May</v>
      </c>
      <c r="G521" s="4" t="str">
        <f t="shared" si="179"/>
        <v>Saturday</v>
      </c>
      <c r="H521" t="s">
        <v>1733</v>
      </c>
      <c r="I521">
        <f t="shared" si="180"/>
        <v>71797</v>
      </c>
      <c r="J521" t="s">
        <v>2408</v>
      </c>
      <c r="K521" t="str">
        <f t="shared" si="182"/>
        <v>Laptop</v>
      </c>
      <c r="L521">
        <v>4</v>
      </c>
      <c r="M521">
        <v>464.29</v>
      </c>
      <c r="N521" s="7">
        <f t="shared" si="181"/>
        <v>464.29</v>
      </c>
      <c r="O521" t="s">
        <v>2800</v>
      </c>
      <c r="P521" t="str">
        <f t="shared" si="183"/>
        <v>941</v>
      </c>
      <c r="Q521" t="str">
        <f t="shared" si="184"/>
        <v>Main St</v>
      </c>
      <c r="R521" t="s">
        <v>3065</v>
      </c>
      <c r="S521" t="str">
        <f t="shared" si="185"/>
        <v>Debit Card</v>
      </c>
      <c r="T521" t="s">
        <v>3072</v>
      </c>
      <c r="U521" t="str">
        <f t="shared" si="186"/>
        <v>Returned</v>
      </c>
      <c r="V521" t="s">
        <v>3594</v>
      </c>
      <c r="W521" t="str">
        <f t="shared" si="187"/>
        <v>66010667</v>
      </c>
      <c r="X521">
        <v>5</v>
      </c>
      <c r="Y521" t="s">
        <v>4275</v>
      </c>
      <c r="Z521" t="str">
        <f t="shared" si="188"/>
        <v>SAVE10</v>
      </c>
      <c r="AA521" t="str">
        <f t="shared" si="189"/>
        <v>YES</v>
      </c>
      <c r="AB521" t="s">
        <v>4280</v>
      </c>
      <c r="AC521" t="str">
        <f t="shared" si="190"/>
        <v>Email</v>
      </c>
      <c r="AD521">
        <v>1857.16</v>
      </c>
      <c r="AE521" s="7">
        <v>1857.16</v>
      </c>
      <c r="AF521" s="7">
        <f t="shared" si="191"/>
        <v>1857.16</v>
      </c>
      <c r="AG521" t="str">
        <f>_xlfn.XLOOKUP(H521, 'Customer Data'!A521,'Customer Data'!B521)</f>
        <v>Customer_521</v>
      </c>
      <c r="AH521" t="str">
        <f>_xlfn.XLOOKUP(H521,'Customer Data'!A521,'Customer Data'!C521)</f>
        <v>Female</v>
      </c>
      <c r="AI521">
        <f>_xlfn.XLOOKUP(H521,'Customer Data'!A521,'Customer Data'!D521)</f>
        <v>18</v>
      </c>
      <c r="AJ521" t="str">
        <f>_xlfn.XLOOKUP(H521,'Customer Data'!A521,'Customer Data'!E521)</f>
        <v>Enugu</v>
      </c>
      <c r="AK521" t="str">
        <f>VLOOKUP(K521,'Product Category'!A:B,2,FALSE)</f>
        <v>Electronics</v>
      </c>
      <c r="AL521">
        <f>VLOOKUP(Z521,Coupons!A:B,2,FALSE)</f>
        <v>0.1</v>
      </c>
      <c r="AM521" s="7">
        <f t="shared" si="192"/>
        <v>185.71600000000001</v>
      </c>
      <c r="AN521" s="7">
        <f t="shared" si="193"/>
        <v>325.00299999999999</v>
      </c>
      <c r="AO521" s="7">
        <f t="shared" si="194"/>
        <v>1300.0119999999999</v>
      </c>
      <c r="AP521" s="7">
        <f t="shared" si="195"/>
        <v>1671.444</v>
      </c>
      <c r="AQ521" s="7">
        <f t="shared" si="196"/>
        <v>371.43200000000002</v>
      </c>
      <c r="AR521" s="12">
        <f t="shared" si="197"/>
        <v>1.2857142857142858</v>
      </c>
    </row>
    <row r="522" spans="1:44" x14ac:dyDescent="0.35">
      <c r="A522" t="s">
        <v>534</v>
      </c>
      <c r="B522">
        <f t="shared" si="176"/>
        <v>200520</v>
      </c>
      <c r="C522" s="2">
        <v>44995</v>
      </c>
      <c r="D522" s="4">
        <v>44995</v>
      </c>
      <c r="E522">
        <f t="shared" si="177"/>
        <v>2023</v>
      </c>
      <c r="F522" s="4" t="str">
        <f t="shared" si="178"/>
        <v>March</v>
      </c>
      <c r="G522" s="4" t="str">
        <f t="shared" si="179"/>
        <v>Friday</v>
      </c>
      <c r="H522" t="s">
        <v>1734</v>
      </c>
      <c r="I522">
        <f t="shared" si="180"/>
        <v>66332</v>
      </c>
      <c r="J522" t="s">
        <v>2403</v>
      </c>
      <c r="K522" t="str">
        <f t="shared" si="182"/>
        <v>Monitor</v>
      </c>
      <c r="L522">
        <v>3</v>
      </c>
      <c r="M522">
        <v>635.98</v>
      </c>
      <c r="N522" s="7">
        <f t="shared" si="181"/>
        <v>635.98</v>
      </c>
      <c r="O522" t="s">
        <v>2801</v>
      </c>
      <c r="P522" t="str">
        <f t="shared" si="183"/>
        <v>959</v>
      </c>
      <c r="Q522" t="str">
        <f t="shared" si="184"/>
        <v>Main St</v>
      </c>
      <c r="R522" t="s">
        <v>3069</v>
      </c>
      <c r="S522" t="str">
        <f t="shared" si="185"/>
        <v>Cash</v>
      </c>
      <c r="T522" t="s">
        <v>3072</v>
      </c>
      <c r="U522" t="str">
        <f t="shared" si="186"/>
        <v>Returned</v>
      </c>
      <c r="V522" t="s">
        <v>3595</v>
      </c>
      <c r="W522" t="str">
        <f t="shared" si="187"/>
        <v>27063398</v>
      </c>
      <c r="X522">
        <v>5</v>
      </c>
      <c r="Z522" t="str">
        <f t="shared" si="188"/>
        <v>NO COUPON</v>
      </c>
      <c r="AA522" t="str">
        <f t="shared" si="189"/>
        <v>NO</v>
      </c>
      <c r="AB522" t="s">
        <v>4279</v>
      </c>
      <c r="AC522" t="str">
        <f t="shared" si="190"/>
        <v>Referral</v>
      </c>
      <c r="AD522">
        <v>1907.94</v>
      </c>
      <c r="AE522" s="7">
        <v>1907.94</v>
      </c>
      <c r="AF522" s="7">
        <f t="shared" si="191"/>
        <v>1907.94</v>
      </c>
      <c r="AG522" t="str">
        <f>_xlfn.XLOOKUP(H522, 'Customer Data'!A522,'Customer Data'!B522)</f>
        <v>Customer_522</v>
      </c>
      <c r="AH522" t="str">
        <f>_xlfn.XLOOKUP(H522,'Customer Data'!A522,'Customer Data'!C522)</f>
        <v>Male</v>
      </c>
      <c r="AI522">
        <f>_xlfn.XLOOKUP(H522,'Customer Data'!A522,'Customer Data'!D522)</f>
        <v>19</v>
      </c>
      <c r="AJ522" t="str">
        <f>_xlfn.XLOOKUP(H522,'Customer Data'!A522,'Customer Data'!E522)</f>
        <v>Port-Harcourt</v>
      </c>
      <c r="AK522" t="str">
        <f>VLOOKUP(K522,'Product Category'!A:B,2,FALSE)</f>
        <v>Electronics</v>
      </c>
      <c r="AL522">
        <f>VLOOKUP(Z522,Coupons!A:B,2,FALSE)</f>
        <v>0</v>
      </c>
      <c r="AM522" s="7">
        <f t="shared" si="192"/>
        <v>0</v>
      </c>
      <c r="AN522" s="7">
        <f t="shared" si="193"/>
        <v>445.18599999999998</v>
      </c>
      <c r="AO522" s="7">
        <f t="shared" si="194"/>
        <v>1335.558</v>
      </c>
      <c r="AP522" s="7">
        <f t="shared" si="195"/>
        <v>1907.94</v>
      </c>
      <c r="AQ522" s="7">
        <f t="shared" si="196"/>
        <v>572.38200000000006</v>
      </c>
      <c r="AR522" s="12">
        <f t="shared" si="197"/>
        <v>1.4285714285714286</v>
      </c>
    </row>
    <row r="523" spans="1:44" x14ac:dyDescent="0.35">
      <c r="A523" t="s">
        <v>535</v>
      </c>
      <c r="B523">
        <f t="shared" si="176"/>
        <v>200521</v>
      </c>
      <c r="C523" s="2">
        <v>45347</v>
      </c>
      <c r="D523" s="4">
        <v>45347</v>
      </c>
      <c r="E523">
        <f t="shared" si="177"/>
        <v>2024</v>
      </c>
      <c r="F523" s="4" t="str">
        <f t="shared" si="178"/>
        <v>February</v>
      </c>
      <c r="G523" s="4" t="str">
        <f t="shared" si="179"/>
        <v>Sunday</v>
      </c>
      <c r="H523" t="s">
        <v>1735</v>
      </c>
      <c r="I523">
        <f t="shared" si="180"/>
        <v>82318</v>
      </c>
      <c r="J523" t="s">
        <v>2404</v>
      </c>
      <c r="K523" t="str">
        <f t="shared" si="182"/>
        <v>Phone</v>
      </c>
      <c r="L523">
        <v>1</v>
      </c>
      <c r="M523">
        <v>528.05999999999995</v>
      </c>
      <c r="N523" s="7">
        <f t="shared" si="181"/>
        <v>528.05999999999995</v>
      </c>
      <c r="O523" t="s">
        <v>2802</v>
      </c>
      <c r="P523" t="str">
        <f t="shared" si="183"/>
        <v>991</v>
      </c>
      <c r="Q523" t="str">
        <f t="shared" si="184"/>
        <v>Main St</v>
      </c>
      <c r="R523" t="s">
        <v>3067</v>
      </c>
      <c r="S523" t="str">
        <f t="shared" si="185"/>
        <v>Credit Card</v>
      </c>
      <c r="T523" t="s">
        <v>3070</v>
      </c>
      <c r="U523" t="str">
        <f t="shared" si="186"/>
        <v>Shipped</v>
      </c>
      <c r="V523" t="s">
        <v>3596</v>
      </c>
      <c r="W523" t="str">
        <f t="shared" si="187"/>
        <v>37534165</v>
      </c>
      <c r="X523">
        <v>2</v>
      </c>
      <c r="Z523" t="str">
        <f t="shared" si="188"/>
        <v>NO COUPON</v>
      </c>
      <c r="AA523" t="str">
        <f t="shared" si="189"/>
        <v>NO</v>
      </c>
      <c r="AB523" t="s">
        <v>4281</v>
      </c>
      <c r="AC523" t="str">
        <f t="shared" si="190"/>
        <v>Facebook</v>
      </c>
      <c r="AD523">
        <v>528.05999999999995</v>
      </c>
      <c r="AE523" s="7">
        <v>528.05999999999995</v>
      </c>
      <c r="AF523" s="7">
        <f t="shared" si="191"/>
        <v>528.05999999999995</v>
      </c>
      <c r="AG523" t="str">
        <f>_xlfn.XLOOKUP(H523, 'Customer Data'!A523,'Customer Data'!B523)</f>
        <v>Customer_523</v>
      </c>
      <c r="AH523" t="str">
        <f>_xlfn.XLOOKUP(H523,'Customer Data'!A523,'Customer Data'!C523)</f>
        <v>Male</v>
      </c>
      <c r="AI523">
        <f>_xlfn.XLOOKUP(H523,'Customer Data'!A523,'Customer Data'!D523)</f>
        <v>46</v>
      </c>
      <c r="AJ523" t="str">
        <f>_xlfn.XLOOKUP(H523,'Customer Data'!A523,'Customer Data'!E523)</f>
        <v>Enugu</v>
      </c>
      <c r="AK523" t="str">
        <f>VLOOKUP(K523,'Product Category'!A:B,2,FALSE)</f>
        <v>Electronics</v>
      </c>
      <c r="AL523">
        <f>VLOOKUP(Z523,Coupons!A:B,2,FALSE)</f>
        <v>0</v>
      </c>
      <c r="AM523" s="7">
        <f t="shared" si="192"/>
        <v>0</v>
      </c>
      <c r="AN523" s="7">
        <f t="shared" si="193"/>
        <v>369.64199999999994</v>
      </c>
      <c r="AO523" s="7">
        <f t="shared" si="194"/>
        <v>369.64199999999994</v>
      </c>
      <c r="AP523" s="7">
        <f t="shared" si="195"/>
        <v>528.05999999999995</v>
      </c>
      <c r="AQ523" s="7">
        <f t="shared" si="196"/>
        <v>158.41800000000001</v>
      </c>
      <c r="AR523" s="12">
        <f t="shared" si="197"/>
        <v>1.4285714285714286</v>
      </c>
    </row>
    <row r="524" spans="1:44" x14ac:dyDescent="0.35">
      <c r="A524" t="s">
        <v>536</v>
      </c>
      <c r="B524">
        <f t="shared" si="176"/>
        <v>200522</v>
      </c>
      <c r="C524" s="2">
        <v>45402</v>
      </c>
      <c r="D524" s="4">
        <v>45402</v>
      </c>
      <c r="E524">
        <f t="shared" si="177"/>
        <v>2024</v>
      </c>
      <c r="F524" s="4" t="str">
        <f t="shared" si="178"/>
        <v>April</v>
      </c>
      <c r="G524" s="4" t="str">
        <f t="shared" si="179"/>
        <v>Saturday</v>
      </c>
      <c r="H524" t="s">
        <v>1736</v>
      </c>
      <c r="I524">
        <f t="shared" si="180"/>
        <v>66254</v>
      </c>
      <c r="J524" t="s">
        <v>2406</v>
      </c>
      <c r="K524" t="str">
        <f t="shared" si="182"/>
        <v>Chair</v>
      </c>
      <c r="L524">
        <v>1</v>
      </c>
      <c r="M524">
        <v>515.32000000000005</v>
      </c>
      <c r="N524" s="7">
        <f t="shared" si="181"/>
        <v>515.32000000000005</v>
      </c>
      <c r="O524" t="s">
        <v>2650</v>
      </c>
      <c r="P524" t="str">
        <f t="shared" si="183"/>
        <v>740</v>
      </c>
      <c r="Q524" t="str">
        <f t="shared" si="184"/>
        <v>Main St</v>
      </c>
      <c r="R524" t="s">
        <v>3068</v>
      </c>
      <c r="S524" t="str">
        <f t="shared" si="185"/>
        <v>Gift Card</v>
      </c>
      <c r="T524" t="s">
        <v>3071</v>
      </c>
      <c r="U524" t="str">
        <f t="shared" si="186"/>
        <v>Cancelled</v>
      </c>
      <c r="V524" t="s">
        <v>3597</v>
      </c>
      <c r="W524" t="str">
        <f t="shared" si="187"/>
        <v>82843861</v>
      </c>
      <c r="X524">
        <v>1</v>
      </c>
      <c r="Y524" t="s">
        <v>4276</v>
      </c>
      <c r="Z524" t="str">
        <f t="shared" si="188"/>
        <v>FREESHIP</v>
      </c>
      <c r="AA524" t="str">
        <f t="shared" si="189"/>
        <v>YES</v>
      </c>
      <c r="AB524" t="s">
        <v>4280</v>
      </c>
      <c r="AC524" t="str">
        <f t="shared" si="190"/>
        <v>Email</v>
      </c>
      <c r="AD524">
        <v>515.32000000000005</v>
      </c>
      <c r="AE524" s="7">
        <v>515.32000000000005</v>
      </c>
      <c r="AF524" s="7">
        <f t="shared" si="191"/>
        <v>515.32000000000005</v>
      </c>
      <c r="AG524" t="str">
        <f>_xlfn.XLOOKUP(H524, 'Customer Data'!A524,'Customer Data'!B524)</f>
        <v>Customer_524</v>
      </c>
      <c r="AH524" t="str">
        <f>_xlfn.XLOOKUP(H524,'Customer Data'!A524,'Customer Data'!C524)</f>
        <v>Male</v>
      </c>
      <c r="AI524">
        <f>_xlfn.XLOOKUP(H524,'Customer Data'!A524,'Customer Data'!D524)</f>
        <v>36</v>
      </c>
      <c r="AJ524" t="str">
        <f>_xlfn.XLOOKUP(H524,'Customer Data'!A524,'Customer Data'!E524)</f>
        <v>Owerri</v>
      </c>
      <c r="AK524" t="str">
        <f>VLOOKUP(K524,'Product Category'!A:B,2,FALSE)</f>
        <v>Furniture</v>
      </c>
      <c r="AL524">
        <f>VLOOKUP(Z524,Coupons!A:B,2,FALSE)</f>
        <v>0</v>
      </c>
      <c r="AM524" s="7">
        <f t="shared" si="192"/>
        <v>0</v>
      </c>
      <c r="AN524" s="7">
        <f t="shared" si="193"/>
        <v>360.72399999999999</v>
      </c>
      <c r="AO524" s="7">
        <f t="shared" si="194"/>
        <v>360.72399999999999</v>
      </c>
      <c r="AP524" s="7">
        <f t="shared" si="195"/>
        <v>515.32000000000005</v>
      </c>
      <c r="AQ524" s="7">
        <f t="shared" si="196"/>
        <v>154.59600000000006</v>
      </c>
      <c r="AR524" s="12">
        <f t="shared" si="197"/>
        <v>1.4285714285714288</v>
      </c>
    </row>
    <row r="525" spans="1:44" x14ac:dyDescent="0.35">
      <c r="A525" t="s">
        <v>537</v>
      </c>
      <c r="B525">
        <f t="shared" si="176"/>
        <v>200523</v>
      </c>
      <c r="C525" s="2">
        <v>45706</v>
      </c>
      <c r="D525" s="4">
        <v>45706</v>
      </c>
      <c r="E525">
        <f t="shared" si="177"/>
        <v>2025</v>
      </c>
      <c r="F525" s="4" t="str">
        <f t="shared" si="178"/>
        <v>February</v>
      </c>
      <c r="G525" s="4" t="str">
        <f t="shared" si="179"/>
        <v>Tuesday</v>
      </c>
      <c r="H525" t="s">
        <v>1737</v>
      </c>
      <c r="I525">
        <f t="shared" si="180"/>
        <v>65083</v>
      </c>
      <c r="J525" t="s">
        <v>2409</v>
      </c>
      <c r="K525" t="str">
        <f t="shared" si="182"/>
        <v>Desk</v>
      </c>
      <c r="L525">
        <v>4</v>
      </c>
      <c r="M525">
        <v>657.79</v>
      </c>
      <c r="N525" s="7">
        <f t="shared" si="181"/>
        <v>657.79</v>
      </c>
      <c r="O525" t="s">
        <v>2741</v>
      </c>
      <c r="P525" t="str">
        <f t="shared" si="183"/>
        <v>652</v>
      </c>
      <c r="Q525" t="str">
        <f t="shared" si="184"/>
        <v>Main St</v>
      </c>
      <c r="R525" t="s">
        <v>3067</v>
      </c>
      <c r="S525" t="str">
        <f t="shared" si="185"/>
        <v>Credit Card</v>
      </c>
      <c r="T525" t="s">
        <v>3072</v>
      </c>
      <c r="U525" t="str">
        <f t="shared" si="186"/>
        <v>Returned</v>
      </c>
      <c r="V525" t="s">
        <v>3598</v>
      </c>
      <c r="W525" t="str">
        <f t="shared" si="187"/>
        <v>60937148</v>
      </c>
      <c r="X525">
        <v>6</v>
      </c>
      <c r="Y525" t="s">
        <v>4277</v>
      </c>
      <c r="Z525" t="str">
        <f t="shared" si="188"/>
        <v>WINTER15</v>
      </c>
      <c r="AA525" t="str">
        <f t="shared" si="189"/>
        <v>YES</v>
      </c>
      <c r="AB525" t="s">
        <v>4282</v>
      </c>
      <c r="AC525" t="str">
        <f t="shared" si="190"/>
        <v>Google</v>
      </c>
      <c r="AD525">
        <v>2631.16</v>
      </c>
      <c r="AE525" s="7">
        <v>2631.16</v>
      </c>
      <c r="AF525" s="7">
        <f t="shared" si="191"/>
        <v>2631.16</v>
      </c>
      <c r="AG525" t="str">
        <f>_xlfn.XLOOKUP(H525, 'Customer Data'!A525,'Customer Data'!B525)</f>
        <v>Customer_525</v>
      </c>
      <c r="AH525" t="str">
        <f>_xlfn.XLOOKUP(H525,'Customer Data'!A525,'Customer Data'!C525)</f>
        <v>Female</v>
      </c>
      <c r="AI525">
        <f>_xlfn.XLOOKUP(H525,'Customer Data'!A525,'Customer Data'!D525)</f>
        <v>22</v>
      </c>
      <c r="AJ525" t="str">
        <f>_xlfn.XLOOKUP(H525,'Customer Data'!A525,'Customer Data'!E525)</f>
        <v>Enugu</v>
      </c>
      <c r="AK525" t="str">
        <f>VLOOKUP(K525,'Product Category'!A:B,2,FALSE)</f>
        <v>Furniture</v>
      </c>
      <c r="AL525">
        <f>VLOOKUP(Z525,Coupons!A:B,2,FALSE)</f>
        <v>0.15</v>
      </c>
      <c r="AM525" s="7">
        <f t="shared" si="192"/>
        <v>394.67399999999998</v>
      </c>
      <c r="AN525" s="7">
        <f t="shared" si="193"/>
        <v>460.45299999999992</v>
      </c>
      <c r="AO525" s="7">
        <f t="shared" si="194"/>
        <v>1841.8119999999997</v>
      </c>
      <c r="AP525" s="7">
        <f t="shared" si="195"/>
        <v>2236.4859999999999</v>
      </c>
      <c r="AQ525" s="7">
        <f t="shared" si="196"/>
        <v>394.67400000000021</v>
      </c>
      <c r="AR525" s="12">
        <f t="shared" si="197"/>
        <v>1.2142857142857144</v>
      </c>
    </row>
    <row r="526" spans="1:44" x14ac:dyDescent="0.35">
      <c r="A526" t="s">
        <v>538</v>
      </c>
      <c r="B526">
        <f t="shared" si="176"/>
        <v>200524</v>
      </c>
      <c r="C526" s="2">
        <v>45224</v>
      </c>
      <c r="D526" s="4">
        <v>45224</v>
      </c>
      <c r="E526">
        <f t="shared" si="177"/>
        <v>2023</v>
      </c>
      <c r="F526" s="4" t="str">
        <f t="shared" si="178"/>
        <v>October</v>
      </c>
      <c r="G526" s="4" t="str">
        <f t="shared" si="179"/>
        <v>Wednesday</v>
      </c>
      <c r="H526" t="s">
        <v>1738</v>
      </c>
      <c r="I526">
        <f t="shared" si="180"/>
        <v>44778</v>
      </c>
      <c r="J526" t="s">
        <v>2404</v>
      </c>
      <c r="K526" t="str">
        <f t="shared" si="182"/>
        <v>Phone</v>
      </c>
      <c r="L526">
        <v>1</v>
      </c>
      <c r="M526">
        <v>153</v>
      </c>
      <c r="N526" s="7">
        <f t="shared" si="181"/>
        <v>153</v>
      </c>
      <c r="O526" t="s">
        <v>2483</v>
      </c>
      <c r="P526" t="str">
        <f t="shared" si="183"/>
        <v>103</v>
      </c>
      <c r="Q526" t="str">
        <f t="shared" si="184"/>
        <v>Main St</v>
      </c>
      <c r="R526" t="s">
        <v>3067</v>
      </c>
      <c r="S526" t="str">
        <f t="shared" si="185"/>
        <v>Credit Card</v>
      </c>
      <c r="T526" t="s">
        <v>3072</v>
      </c>
      <c r="U526" t="str">
        <f t="shared" si="186"/>
        <v>Returned</v>
      </c>
      <c r="V526" t="s">
        <v>3599</v>
      </c>
      <c r="W526" t="str">
        <f t="shared" si="187"/>
        <v>92617366</v>
      </c>
      <c r="X526">
        <v>4</v>
      </c>
      <c r="Z526" t="str">
        <f t="shared" si="188"/>
        <v>NO COUPON</v>
      </c>
      <c r="AA526" t="str">
        <f t="shared" si="189"/>
        <v>NO</v>
      </c>
      <c r="AB526" t="s">
        <v>4279</v>
      </c>
      <c r="AC526" t="str">
        <f t="shared" si="190"/>
        <v>Referral</v>
      </c>
      <c r="AD526">
        <v>153</v>
      </c>
      <c r="AE526" s="7">
        <v>153</v>
      </c>
      <c r="AF526" s="7">
        <f t="shared" si="191"/>
        <v>153</v>
      </c>
      <c r="AG526" t="str">
        <f>_xlfn.XLOOKUP(H526, 'Customer Data'!A526,'Customer Data'!B526)</f>
        <v>Customer_526</v>
      </c>
      <c r="AH526" t="str">
        <f>_xlfn.XLOOKUP(H526,'Customer Data'!A526,'Customer Data'!C526)</f>
        <v>Female</v>
      </c>
      <c r="AI526">
        <f>_xlfn.XLOOKUP(H526,'Customer Data'!A526,'Customer Data'!D526)</f>
        <v>20</v>
      </c>
      <c r="AJ526" t="str">
        <f>_xlfn.XLOOKUP(H526,'Customer Data'!A526,'Customer Data'!E526)</f>
        <v>Enugu</v>
      </c>
      <c r="AK526" t="str">
        <f>VLOOKUP(K526,'Product Category'!A:B,2,FALSE)</f>
        <v>Electronics</v>
      </c>
      <c r="AL526">
        <f>VLOOKUP(Z526,Coupons!A:B,2,FALSE)</f>
        <v>0</v>
      </c>
      <c r="AM526" s="7">
        <f t="shared" si="192"/>
        <v>0</v>
      </c>
      <c r="AN526" s="7">
        <f t="shared" si="193"/>
        <v>107.1</v>
      </c>
      <c r="AO526" s="7">
        <f t="shared" si="194"/>
        <v>107.1</v>
      </c>
      <c r="AP526" s="7">
        <f t="shared" si="195"/>
        <v>153</v>
      </c>
      <c r="AQ526" s="7">
        <f t="shared" si="196"/>
        <v>45.900000000000006</v>
      </c>
      <c r="AR526" s="12">
        <f t="shared" si="197"/>
        <v>1.4285714285714286</v>
      </c>
    </row>
    <row r="527" spans="1:44" x14ac:dyDescent="0.35">
      <c r="A527" t="s">
        <v>539</v>
      </c>
      <c r="B527">
        <f t="shared" si="176"/>
        <v>200525</v>
      </c>
      <c r="C527" s="2">
        <v>45263</v>
      </c>
      <c r="D527" s="4">
        <v>45263</v>
      </c>
      <c r="E527">
        <f t="shared" si="177"/>
        <v>2023</v>
      </c>
      <c r="F527" s="4" t="str">
        <f t="shared" si="178"/>
        <v>December</v>
      </c>
      <c r="G527" s="4" t="str">
        <f t="shared" si="179"/>
        <v>Sunday</v>
      </c>
      <c r="H527" t="s">
        <v>1739</v>
      </c>
      <c r="I527">
        <f t="shared" si="180"/>
        <v>54499</v>
      </c>
      <c r="J527" t="s">
        <v>2403</v>
      </c>
      <c r="K527" t="str">
        <f t="shared" si="182"/>
        <v>Monitor</v>
      </c>
      <c r="L527">
        <v>1</v>
      </c>
      <c r="M527">
        <v>668.48</v>
      </c>
      <c r="N527" s="7">
        <f t="shared" si="181"/>
        <v>668.48</v>
      </c>
      <c r="O527" t="s">
        <v>2762</v>
      </c>
      <c r="P527" t="str">
        <f t="shared" si="183"/>
        <v>160</v>
      </c>
      <c r="Q527" t="str">
        <f t="shared" si="184"/>
        <v>Main St</v>
      </c>
      <c r="R527" t="s">
        <v>3065</v>
      </c>
      <c r="S527" t="str">
        <f t="shared" si="185"/>
        <v>Debit Card</v>
      </c>
      <c r="T527" t="s">
        <v>3070</v>
      </c>
      <c r="U527" t="str">
        <f t="shared" si="186"/>
        <v>Shipped</v>
      </c>
      <c r="V527" t="s">
        <v>3600</v>
      </c>
      <c r="W527" t="str">
        <f t="shared" si="187"/>
        <v>18061555</v>
      </c>
      <c r="X527">
        <v>1</v>
      </c>
      <c r="Y527" t="s">
        <v>4275</v>
      </c>
      <c r="Z527" t="str">
        <f t="shared" si="188"/>
        <v>SAVE10</v>
      </c>
      <c r="AA527" t="str">
        <f t="shared" si="189"/>
        <v>YES</v>
      </c>
      <c r="AB527" t="s">
        <v>4280</v>
      </c>
      <c r="AC527" t="str">
        <f t="shared" si="190"/>
        <v>Email</v>
      </c>
      <c r="AD527">
        <v>668.48</v>
      </c>
      <c r="AE527" s="7">
        <v>668.48</v>
      </c>
      <c r="AF527" s="7">
        <f t="shared" si="191"/>
        <v>668.48</v>
      </c>
      <c r="AG527" t="str">
        <f>_xlfn.XLOOKUP(H527, 'Customer Data'!A527,'Customer Data'!B527)</f>
        <v>Customer_527</v>
      </c>
      <c r="AH527" t="str">
        <f>_xlfn.XLOOKUP(H527,'Customer Data'!A527,'Customer Data'!C527)</f>
        <v>Male</v>
      </c>
      <c r="AI527">
        <f>_xlfn.XLOOKUP(H527,'Customer Data'!A527,'Customer Data'!D527)</f>
        <v>22</v>
      </c>
      <c r="AJ527" t="str">
        <f>_xlfn.XLOOKUP(H527,'Customer Data'!A527,'Customer Data'!E527)</f>
        <v>Owerri</v>
      </c>
      <c r="AK527" t="str">
        <f>VLOOKUP(K527,'Product Category'!A:B,2,FALSE)</f>
        <v>Electronics</v>
      </c>
      <c r="AL527">
        <f>VLOOKUP(Z527,Coupons!A:B,2,FALSE)</f>
        <v>0.1</v>
      </c>
      <c r="AM527" s="7">
        <f t="shared" si="192"/>
        <v>66.847999999999999</v>
      </c>
      <c r="AN527" s="7">
        <f t="shared" si="193"/>
        <v>467.93599999999998</v>
      </c>
      <c r="AO527" s="7">
        <f t="shared" si="194"/>
        <v>467.93599999999998</v>
      </c>
      <c r="AP527" s="7">
        <f t="shared" si="195"/>
        <v>601.63200000000006</v>
      </c>
      <c r="AQ527" s="7">
        <f t="shared" si="196"/>
        <v>133.69600000000008</v>
      </c>
      <c r="AR527" s="12">
        <f t="shared" si="197"/>
        <v>1.2857142857142858</v>
      </c>
    </row>
    <row r="528" spans="1:44" x14ac:dyDescent="0.35">
      <c r="A528" t="s">
        <v>540</v>
      </c>
      <c r="B528">
        <f t="shared" si="176"/>
        <v>200526</v>
      </c>
      <c r="C528" s="2">
        <v>45351</v>
      </c>
      <c r="D528" s="4">
        <v>45351</v>
      </c>
      <c r="E528">
        <f t="shared" si="177"/>
        <v>2024</v>
      </c>
      <c r="F528" s="4" t="str">
        <f t="shared" si="178"/>
        <v>February</v>
      </c>
      <c r="G528" s="4" t="str">
        <f t="shared" si="179"/>
        <v>Thursday</v>
      </c>
      <c r="H528" t="s">
        <v>1740</v>
      </c>
      <c r="I528">
        <f t="shared" si="180"/>
        <v>91201</v>
      </c>
      <c r="J528" t="s">
        <v>2409</v>
      </c>
      <c r="K528" t="str">
        <f t="shared" si="182"/>
        <v>Desk</v>
      </c>
      <c r="L528">
        <v>2</v>
      </c>
      <c r="M528">
        <v>46.5</v>
      </c>
      <c r="N528" s="7">
        <f t="shared" si="181"/>
        <v>46.5</v>
      </c>
      <c r="O528" t="s">
        <v>2497</v>
      </c>
      <c r="P528" t="str">
        <f t="shared" si="183"/>
        <v>837</v>
      </c>
      <c r="Q528" t="str">
        <f t="shared" si="184"/>
        <v>Main St</v>
      </c>
      <c r="R528" t="s">
        <v>3069</v>
      </c>
      <c r="S528" t="str">
        <f t="shared" si="185"/>
        <v>Cash</v>
      </c>
      <c r="T528" t="s">
        <v>3072</v>
      </c>
      <c r="U528" t="str">
        <f t="shared" si="186"/>
        <v>Returned</v>
      </c>
      <c r="V528" t="s">
        <v>3601</v>
      </c>
      <c r="W528" t="str">
        <f t="shared" si="187"/>
        <v>63526023</v>
      </c>
      <c r="X528">
        <v>7</v>
      </c>
      <c r="Y528" t="s">
        <v>4277</v>
      </c>
      <c r="Z528" t="str">
        <f t="shared" si="188"/>
        <v>WINTER15</v>
      </c>
      <c r="AA528" t="str">
        <f t="shared" si="189"/>
        <v>YES</v>
      </c>
      <c r="AB528" t="s">
        <v>4282</v>
      </c>
      <c r="AC528" t="str">
        <f t="shared" si="190"/>
        <v>Google</v>
      </c>
      <c r="AD528">
        <v>93</v>
      </c>
      <c r="AE528" s="7">
        <v>93</v>
      </c>
      <c r="AF528" s="7">
        <f t="shared" si="191"/>
        <v>93</v>
      </c>
      <c r="AG528" t="str">
        <f>_xlfn.XLOOKUP(H528, 'Customer Data'!A528,'Customer Data'!B528)</f>
        <v>Customer_528</v>
      </c>
      <c r="AH528" t="str">
        <f>_xlfn.XLOOKUP(H528,'Customer Data'!A528,'Customer Data'!C528)</f>
        <v>Female</v>
      </c>
      <c r="AI528">
        <f>_xlfn.XLOOKUP(H528,'Customer Data'!A528,'Customer Data'!D528)</f>
        <v>25</v>
      </c>
      <c r="AJ528" t="str">
        <f>_xlfn.XLOOKUP(H528,'Customer Data'!A528,'Customer Data'!E528)</f>
        <v>Port-Harcourt</v>
      </c>
      <c r="AK528" t="str">
        <f>VLOOKUP(K528,'Product Category'!A:B,2,FALSE)</f>
        <v>Furniture</v>
      </c>
      <c r="AL528">
        <f>VLOOKUP(Z528,Coupons!A:B,2,FALSE)</f>
        <v>0.15</v>
      </c>
      <c r="AM528" s="7">
        <f t="shared" si="192"/>
        <v>13.95</v>
      </c>
      <c r="AN528" s="7">
        <f t="shared" si="193"/>
        <v>32.549999999999997</v>
      </c>
      <c r="AO528" s="7">
        <f t="shared" si="194"/>
        <v>65.099999999999994</v>
      </c>
      <c r="AP528" s="7">
        <f t="shared" si="195"/>
        <v>79.05</v>
      </c>
      <c r="AQ528" s="7">
        <f t="shared" si="196"/>
        <v>13.950000000000003</v>
      </c>
      <c r="AR528" s="12">
        <f t="shared" si="197"/>
        <v>1.2142857142857144</v>
      </c>
    </row>
    <row r="529" spans="1:44" x14ac:dyDescent="0.35">
      <c r="A529" t="s">
        <v>541</v>
      </c>
      <c r="B529">
        <f t="shared" si="176"/>
        <v>200527</v>
      </c>
      <c r="C529" s="2">
        <v>45523</v>
      </c>
      <c r="D529" s="4">
        <v>45523</v>
      </c>
      <c r="E529">
        <f t="shared" si="177"/>
        <v>2024</v>
      </c>
      <c r="F529" s="4" t="str">
        <f t="shared" si="178"/>
        <v>August</v>
      </c>
      <c r="G529" s="4" t="str">
        <f t="shared" si="179"/>
        <v>Monday</v>
      </c>
      <c r="H529" t="s">
        <v>1741</v>
      </c>
      <c r="I529">
        <f t="shared" si="180"/>
        <v>27202</v>
      </c>
      <c r="J529" t="s">
        <v>2406</v>
      </c>
      <c r="K529" t="str">
        <f t="shared" si="182"/>
        <v>Chair</v>
      </c>
      <c r="L529">
        <v>5</v>
      </c>
      <c r="M529">
        <v>653.47</v>
      </c>
      <c r="N529" s="7">
        <f t="shared" si="181"/>
        <v>653.47</v>
      </c>
      <c r="O529" t="s">
        <v>2488</v>
      </c>
      <c r="P529" t="str">
        <f t="shared" si="183"/>
        <v>967</v>
      </c>
      <c r="Q529" t="str">
        <f t="shared" si="184"/>
        <v>Main St</v>
      </c>
      <c r="R529" t="s">
        <v>3067</v>
      </c>
      <c r="S529" t="str">
        <f t="shared" si="185"/>
        <v>Credit Card</v>
      </c>
      <c r="T529" t="s">
        <v>3071</v>
      </c>
      <c r="U529" t="str">
        <f t="shared" si="186"/>
        <v>Cancelled</v>
      </c>
      <c r="V529" t="s">
        <v>3602</v>
      </c>
      <c r="W529" t="str">
        <f t="shared" si="187"/>
        <v>75406128</v>
      </c>
      <c r="X529">
        <v>10</v>
      </c>
      <c r="Y529" t="s">
        <v>4275</v>
      </c>
      <c r="Z529" t="str">
        <f t="shared" si="188"/>
        <v>SAVE10</v>
      </c>
      <c r="AA529" t="str">
        <f t="shared" si="189"/>
        <v>YES</v>
      </c>
      <c r="AB529" t="s">
        <v>4279</v>
      </c>
      <c r="AC529" t="str">
        <f t="shared" si="190"/>
        <v>Referral</v>
      </c>
      <c r="AD529">
        <v>3267.35</v>
      </c>
      <c r="AE529" s="7">
        <v>3267.35</v>
      </c>
      <c r="AF529" s="7">
        <f t="shared" si="191"/>
        <v>3267.3500000000004</v>
      </c>
      <c r="AG529" t="str">
        <f>_xlfn.XLOOKUP(H529, 'Customer Data'!A529,'Customer Data'!B529)</f>
        <v>Customer_529</v>
      </c>
      <c r="AH529" t="str">
        <f>_xlfn.XLOOKUP(H529,'Customer Data'!A529,'Customer Data'!C529)</f>
        <v>Female</v>
      </c>
      <c r="AI529">
        <f>_xlfn.XLOOKUP(H529,'Customer Data'!A529,'Customer Data'!D529)</f>
        <v>47</v>
      </c>
      <c r="AJ529" t="str">
        <f>_xlfn.XLOOKUP(H529,'Customer Data'!A529,'Customer Data'!E529)</f>
        <v>Abuja</v>
      </c>
      <c r="AK529" t="str">
        <f>VLOOKUP(K529,'Product Category'!A:B,2,FALSE)</f>
        <v>Furniture</v>
      </c>
      <c r="AL529">
        <f>VLOOKUP(Z529,Coupons!A:B,2,FALSE)</f>
        <v>0.1</v>
      </c>
      <c r="AM529" s="7">
        <f t="shared" si="192"/>
        <v>326.73500000000001</v>
      </c>
      <c r="AN529" s="7">
        <f t="shared" si="193"/>
        <v>457.42899999999997</v>
      </c>
      <c r="AO529" s="7">
        <f t="shared" si="194"/>
        <v>2287.145</v>
      </c>
      <c r="AP529" s="7">
        <f t="shared" si="195"/>
        <v>2940.6150000000002</v>
      </c>
      <c r="AQ529" s="7">
        <f t="shared" si="196"/>
        <v>653.47000000000025</v>
      </c>
      <c r="AR529" s="12">
        <f t="shared" si="197"/>
        <v>1.2857142857142858</v>
      </c>
    </row>
    <row r="530" spans="1:44" x14ac:dyDescent="0.35">
      <c r="A530" t="s">
        <v>542</v>
      </c>
      <c r="B530">
        <f t="shared" si="176"/>
        <v>200528</v>
      </c>
      <c r="C530" s="2">
        <v>45714</v>
      </c>
      <c r="D530" s="4">
        <v>45714</v>
      </c>
      <c r="E530">
        <f t="shared" si="177"/>
        <v>2025</v>
      </c>
      <c r="F530" s="4" t="str">
        <f t="shared" si="178"/>
        <v>February</v>
      </c>
      <c r="G530" s="4" t="str">
        <f t="shared" si="179"/>
        <v>Wednesday</v>
      </c>
      <c r="H530" t="s">
        <v>1742</v>
      </c>
      <c r="I530">
        <f t="shared" si="180"/>
        <v>32011</v>
      </c>
      <c r="J530" t="s">
        <v>2406</v>
      </c>
      <c r="K530" t="str">
        <f t="shared" si="182"/>
        <v>Chair</v>
      </c>
      <c r="L530">
        <v>1</v>
      </c>
      <c r="M530">
        <v>628.89</v>
      </c>
      <c r="N530" s="7">
        <f t="shared" si="181"/>
        <v>628.89</v>
      </c>
      <c r="O530" t="s">
        <v>2765</v>
      </c>
      <c r="P530" t="str">
        <f t="shared" si="183"/>
        <v>686</v>
      </c>
      <c r="Q530" t="str">
        <f t="shared" si="184"/>
        <v>Main St</v>
      </c>
      <c r="R530" t="s">
        <v>3067</v>
      </c>
      <c r="S530" t="str">
        <f t="shared" si="185"/>
        <v>Credit Card</v>
      </c>
      <c r="T530" t="s">
        <v>3072</v>
      </c>
      <c r="U530" t="str">
        <f t="shared" si="186"/>
        <v>Returned</v>
      </c>
      <c r="V530" t="s">
        <v>3603</v>
      </c>
      <c r="W530" t="str">
        <f t="shared" si="187"/>
        <v>70997744</v>
      </c>
      <c r="X530">
        <v>2</v>
      </c>
      <c r="Y530" t="s">
        <v>4275</v>
      </c>
      <c r="Z530" t="str">
        <f t="shared" si="188"/>
        <v>SAVE10</v>
      </c>
      <c r="AA530" t="str">
        <f t="shared" si="189"/>
        <v>YES</v>
      </c>
      <c r="AB530" t="s">
        <v>4279</v>
      </c>
      <c r="AC530" t="str">
        <f t="shared" si="190"/>
        <v>Referral</v>
      </c>
      <c r="AD530">
        <v>628.89</v>
      </c>
      <c r="AE530" s="7">
        <v>628.89</v>
      </c>
      <c r="AF530" s="7">
        <f t="shared" si="191"/>
        <v>628.89</v>
      </c>
      <c r="AG530" t="str">
        <f>_xlfn.XLOOKUP(H530, 'Customer Data'!A530,'Customer Data'!B530)</f>
        <v>Customer_530</v>
      </c>
      <c r="AH530" t="str">
        <f>_xlfn.XLOOKUP(H530,'Customer Data'!A530,'Customer Data'!C530)</f>
        <v>Male</v>
      </c>
      <c r="AI530">
        <f>_xlfn.XLOOKUP(H530,'Customer Data'!A530,'Customer Data'!D530)</f>
        <v>24</v>
      </c>
      <c r="AJ530" t="str">
        <f>_xlfn.XLOOKUP(H530,'Customer Data'!A530,'Customer Data'!E530)</f>
        <v>Port-Harcourt</v>
      </c>
      <c r="AK530" t="str">
        <f>VLOOKUP(K530,'Product Category'!A:B,2,FALSE)</f>
        <v>Furniture</v>
      </c>
      <c r="AL530">
        <f>VLOOKUP(Z530,Coupons!A:B,2,FALSE)</f>
        <v>0.1</v>
      </c>
      <c r="AM530" s="7">
        <f t="shared" si="192"/>
        <v>62.889000000000003</v>
      </c>
      <c r="AN530" s="7">
        <f t="shared" si="193"/>
        <v>440.22299999999996</v>
      </c>
      <c r="AO530" s="7">
        <f t="shared" si="194"/>
        <v>440.22299999999996</v>
      </c>
      <c r="AP530" s="7">
        <f t="shared" si="195"/>
        <v>566.00099999999998</v>
      </c>
      <c r="AQ530" s="7">
        <f t="shared" si="196"/>
        <v>125.77800000000002</v>
      </c>
      <c r="AR530" s="12">
        <f t="shared" si="197"/>
        <v>1.2857142857142858</v>
      </c>
    </row>
    <row r="531" spans="1:44" x14ac:dyDescent="0.35">
      <c r="A531" t="s">
        <v>543</v>
      </c>
      <c r="B531">
        <f t="shared" si="176"/>
        <v>200529</v>
      </c>
      <c r="C531" s="2">
        <v>45389</v>
      </c>
      <c r="D531" s="4">
        <v>45389</v>
      </c>
      <c r="E531">
        <f t="shared" si="177"/>
        <v>2024</v>
      </c>
      <c r="F531" s="4" t="str">
        <f t="shared" si="178"/>
        <v>April</v>
      </c>
      <c r="G531" s="4" t="str">
        <f t="shared" si="179"/>
        <v>Sunday</v>
      </c>
      <c r="H531" t="s">
        <v>1743</v>
      </c>
      <c r="I531">
        <f t="shared" si="180"/>
        <v>21181</v>
      </c>
      <c r="J531" t="s">
        <v>2405</v>
      </c>
      <c r="K531" t="str">
        <f t="shared" si="182"/>
        <v>Tablet</v>
      </c>
      <c r="L531">
        <v>2</v>
      </c>
      <c r="M531">
        <v>675.1</v>
      </c>
      <c r="N531" s="7">
        <f t="shared" si="181"/>
        <v>675.1</v>
      </c>
      <c r="O531" t="s">
        <v>2803</v>
      </c>
      <c r="P531" t="str">
        <f t="shared" si="183"/>
        <v>938</v>
      </c>
      <c r="Q531" t="str">
        <f t="shared" si="184"/>
        <v>Main St</v>
      </c>
      <c r="R531" t="s">
        <v>3069</v>
      </c>
      <c r="S531" t="str">
        <f t="shared" si="185"/>
        <v>Cash</v>
      </c>
      <c r="T531" t="s">
        <v>3074</v>
      </c>
      <c r="U531" t="str">
        <f t="shared" si="186"/>
        <v>Pending</v>
      </c>
      <c r="V531" t="s">
        <v>3604</v>
      </c>
      <c r="W531" t="str">
        <f t="shared" si="187"/>
        <v>50363421</v>
      </c>
      <c r="X531">
        <v>4</v>
      </c>
      <c r="Y531" t="s">
        <v>4276</v>
      </c>
      <c r="Z531" t="str">
        <f t="shared" si="188"/>
        <v>FREESHIP</v>
      </c>
      <c r="AA531" t="str">
        <f t="shared" si="189"/>
        <v>YES</v>
      </c>
      <c r="AB531" t="s">
        <v>4282</v>
      </c>
      <c r="AC531" t="str">
        <f t="shared" si="190"/>
        <v>Google</v>
      </c>
      <c r="AD531">
        <v>1350.2</v>
      </c>
      <c r="AE531" s="7">
        <v>1350.2</v>
      </c>
      <c r="AF531" s="7">
        <f t="shared" si="191"/>
        <v>1350.2</v>
      </c>
      <c r="AG531" t="str">
        <f>_xlfn.XLOOKUP(H531, 'Customer Data'!A531,'Customer Data'!B531)</f>
        <v>Customer_531</v>
      </c>
      <c r="AH531" t="str">
        <f>_xlfn.XLOOKUP(H531,'Customer Data'!A531,'Customer Data'!C531)</f>
        <v>Male</v>
      </c>
      <c r="AI531">
        <f>_xlfn.XLOOKUP(H531,'Customer Data'!A531,'Customer Data'!D531)</f>
        <v>56</v>
      </c>
      <c r="AJ531" t="str">
        <f>_xlfn.XLOOKUP(H531,'Customer Data'!A531,'Customer Data'!E531)</f>
        <v>Enugu</v>
      </c>
      <c r="AK531" t="str">
        <f>VLOOKUP(K531,'Product Category'!A:B,2,FALSE)</f>
        <v>Electronics</v>
      </c>
      <c r="AL531">
        <f>VLOOKUP(Z531,Coupons!A:B,2,FALSE)</f>
        <v>0</v>
      </c>
      <c r="AM531" s="7">
        <f t="shared" si="192"/>
        <v>0</v>
      </c>
      <c r="AN531" s="7">
        <f t="shared" si="193"/>
        <v>472.57</v>
      </c>
      <c r="AO531" s="7">
        <f t="shared" si="194"/>
        <v>945.14</v>
      </c>
      <c r="AP531" s="7">
        <f t="shared" si="195"/>
        <v>1350.2</v>
      </c>
      <c r="AQ531" s="7">
        <f t="shared" si="196"/>
        <v>405.06000000000006</v>
      </c>
      <c r="AR531" s="12">
        <f t="shared" si="197"/>
        <v>1.4285714285714286</v>
      </c>
    </row>
    <row r="532" spans="1:44" x14ac:dyDescent="0.35">
      <c r="A532" t="s">
        <v>544</v>
      </c>
      <c r="B532">
        <f t="shared" si="176"/>
        <v>200530</v>
      </c>
      <c r="C532" s="2">
        <v>45491</v>
      </c>
      <c r="D532" s="4">
        <v>45491</v>
      </c>
      <c r="E532">
        <f t="shared" si="177"/>
        <v>2024</v>
      </c>
      <c r="F532" s="4" t="str">
        <f t="shared" si="178"/>
        <v>July</v>
      </c>
      <c r="G532" s="4" t="str">
        <f t="shared" si="179"/>
        <v>Thursday</v>
      </c>
      <c r="H532" t="s">
        <v>1744</v>
      </c>
      <c r="I532">
        <f t="shared" si="180"/>
        <v>98450</v>
      </c>
      <c r="J532" t="s">
        <v>2406</v>
      </c>
      <c r="K532" t="str">
        <f t="shared" si="182"/>
        <v>Chair</v>
      </c>
      <c r="L532">
        <v>4</v>
      </c>
      <c r="M532">
        <v>89.41</v>
      </c>
      <c r="N532" s="7">
        <f t="shared" si="181"/>
        <v>89.41</v>
      </c>
      <c r="O532" t="s">
        <v>2804</v>
      </c>
      <c r="P532" t="str">
        <f t="shared" si="183"/>
        <v>613</v>
      </c>
      <c r="Q532" t="str">
        <f t="shared" si="184"/>
        <v>Main St</v>
      </c>
      <c r="R532" t="s">
        <v>3066</v>
      </c>
      <c r="S532" t="str">
        <f t="shared" si="185"/>
        <v>Online</v>
      </c>
      <c r="T532" t="s">
        <v>3074</v>
      </c>
      <c r="U532" t="str">
        <f t="shared" si="186"/>
        <v>Pending</v>
      </c>
      <c r="V532" t="s">
        <v>3605</v>
      </c>
      <c r="W532" t="str">
        <f t="shared" si="187"/>
        <v>14809530</v>
      </c>
      <c r="X532">
        <v>9</v>
      </c>
      <c r="Z532" t="str">
        <f t="shared" si="188"/>
        <v>NO COUPON</v>
      </c>
      <c r="AA532" t="str">
        <f t="shared" si="189"/>
        <v>NO</v>
      </c>
      <c r="AB532" t="s">
        <v>4282</v>
      </c>
      <c r="AC532" t="str">
        <f t="shared" si="190"/>
        <v>Google</v>
      </c>
      <c r="AD532">
        <v>357.64</v>
      </c>
      <c r="AE532" s="7">
        <v>357.64</v>
      </c>
      <c r="AF532" s="7">
        <f t="shared" si="191"/>
        <v>357.64</v>
      </c>
      <c r="AG532" t="str">
        <f>_xlfn.XLOOKUP(H532, 'Customer Data'!A532,'Customer Data'!B532)</f>
        <v>Customer_532</v>
      </c>
      <c r="AH532" t="str">
        <f>_xlfn.XLOOKUP(H532,'Customer Data'!A532,'Customer Data'!C532)</f>
        <v>Male</v>
      </c>
      <c r="AI532">
        <f>_xlfn.XLOOKUP(H532,'Customer Data'!A532,'Customer Data'!D532)</f>
        <v>38</v>
      </c>
      <c r="AJ532" t="str">
        <f>_xlfn.XLOOKUP(H532,'Customer Data'!A532,'Customer Data'!E532)</f>
        <v>Lagos</v>
      </c>
      <c r="AK532" t="str">
        <f>VLOOKUP(K532,'Product Category'!A:B,2,FALSE)</f>
        <v>Furniture</v>
      </c>
      <c r="AL532">
        <f>VLOOKUP(Z532,Coupons!A:B,2,FALSE)</f>
        <v>0</v>
      </c>
      <c r="AM532" s="7">
        <f t="shared" si="192"/>
        <v>0</v>
      </c>
      <c r="AN532" s="7">
        <f t="shared" si="193"/>
        <v>62.586999999999996</v>
      </c>
      <c r="AO532" s="7">
        <f t="shared" si="194"/>
        <v>250.34799999999998</v>
      </c>
      <c r="AP532" s="7">
        <f t="shared" si="195"/>
        <v>357.64</v>
      </c>
      <c r="AQ532" s="7">
        <f t="shared" si="196"/>
        <v>107.292</v>
      </c>
      <c r="AR532" s="12">
        <f t="shared" si="197"/>
        <v>1.4285714285714286</v>
      </c>
    </row>
    <row r="533" spans="1:44" x14ac:dyDescent="0.35">
      <c r="A533" t="s">
        <v>545</v>
      </c>
      <c r="B533">
        <f t="shared" si="176"/>
        <v>200531</v>
      </c>
      <c r="C533" s="2">
        <v>45475</v>
      </c>
      <c r="D533" s="4">
        <v>45475</v>
      </c>
      <c r="E533">
        <f t="shared" si="177"/>
        <v>2024</v>
      </c>
      <c r="F533" s="4" t="str">
        <f t="shared" si="178"/>
        <v>July</v>
      </c>
      <c r="G533" s="4" t="str">
        <f t="shared" si="179"/>
        <v>Tuesday</v>
      </c>
      <c r="H533" t="s">
        <v>1745</v>
      </c>
      <c r="I533">
        <f t="shared" si="180"/>
        <v>64502</v>
      </c>
      <c r="J533" t="s">
        <v>2409</v>
      </c>
      <c r="K533" t="str">
        <f t="shared" si="182"/>
        <v>Desk</v>
      </c>
      <c r="L533">
        <v>5</v>
      </c>
      <c r="M533">
        <v>320.01</v>
      </c>
      <c r="N533" s="7">
        <f t="shared" si="181"/>
        <v>320.01</v>
      </c>
      <c r="O533" t="s">
        <v>2805</v>
      </c>
      <c r="P533" t="str">
        <f t="shared" si="183"/>
        <v>722</v>
      </c>
      <c r="Q533" t="str">
        <f t="shared" si="184"/>
        <v>Main St</v>
      </c>
      <c r="R533" t="s">
        <v>3068</v>
      </c>
      <c r="S533" t="str">
        <f t="shared" si="185"/>
        <v>Gift Card</v>
      </c>
      <c r="T533" t="s">
        <v>3073</v>
      </c>
      <c r="U533" t="str">
        <f t="shared" si="186"/>
        <v>Delivered</v>
      </c>
      <c r="V533" t="s">
        <v>3606</v>
      </c>
      <c r="W533" t="str">
        <f t="shared" si="187"/>
        <v>14914388</v>
      </c>
      <c r="X533">
        <v>6</v>
      </c>
      <c r="Z533" t="str">
        <f t="shared" si="188"/>
        <v>NO COUPON</v>
      </c>
      <c r="AA533" t="str">
        <f t="shared" si="189"/>
        <v>NO</v>
      </c>
      <c r="AB533" t="s">
        <v>4279</v>
      </c>
      <c r="AC533" t="str">
        <f t="shared" si="190"/>
        <v>Referral</v>
      </c>
      <c r="AD533">
        <v>1600.05</v>
      </c>
      <c r="AE533" s="7">
        <v>1600.05</v>
      </c>
      <c r="AF533" s="7">
        <f t="shared" si="191"/>
        <v>1600.05</v>
      </c>
      <c r="AG533" t="str">
        <f>_xlfn.XLOOKUP(H533, 'Customer Data'!A533,'Customer Data'!B533)</f>
        <v>Customer_533</v>
      </c>
      <c r="AH533" t="str">
        <f>_xlfn.XLOOKUP(H533,'Customer Data'!A533,'Customer Data'!C533)</f>
        <v>Male</v>
      </c>
      <c r="AI533">
        <f>_xlfn.XLOOKUP(H533,'Customer Data'!A533,'Customer Data'!D533)</f>
        <v>39</v>
      </c>
      <c r="AJ533" t="str">
        <f>_xlfn.XLOOKUP(H533,'Customer Data'!A533,'Customer Data'!E533)</f>
        <v>Port-Harcourt</v>
      </c>
      <c r="AK533" t="str">
        <f>VLOOKUP(K533,'Product Category'!A:B,2,FALSE)</f>
        <v>Furniture</v>
      </c>
      <c r="AL533">
        <f>VLOOKUP(Z533,Coupons!A:B,2,FALSE)</f>
        <v>0</v>
      </c>
      <c r="AM533" s="7">
        <f t="shared" si="192"/>
        <v>0</v>
      </c>
      <c r="AN533" s="7">
        <f t="shared" si="193"/>
        <v>224.00699999999998</v>
      </c>
      <c r="AO533" s="7">
        <f t="shared" si="194"/>
        <v>1120.0349999999999</v>
      </c>
      <c r="AP533" s="7">
        <f t="shared" si="195"/>
        <v>1600.05</v>
      </c>
      <c r="AQ533" s="7">
        <f t="shared" si="196"/>
        <v>480.0150000000001</v>
      </c>
      <c r="AR533" s="12">
        <f t="shared" si="197"/>
        <v>1.4285714285714288</v>
      </c>
    </row>
    <row r="534" spans="1:44" x14ac:dyDescent="0.35">
      <c r="A534" t="s">
        <v>546</v>
      </c>
      <c r="B534">
        <f t="shared" si="176"/>
        <v>200532</v>
      </c>
      <c r="C534" s="2">
        <v>45780</v>
      </c>
      <c r="D534" s="4">
        <v>45780</v>
      </c>
      <c r="E534">
        <f t="shared" si="177"/>
        <v>2025</v>
      </c>
      <c r="F534" s="4" t="str">
        <f t="shared" si="178"/>
        <v>May</v>
      </c>
      <c r="G534" s="4" t="str">
        <f t="shared" si="179"/>
        <v>Saturday</v>
      </c>
      <c r="H534" t="s">
        <v>1746</v>
      </c>
      <c r="I534">
        <f t="shared" si="180"/>
        <v>47365</v>
      </c>
      <c r="J534" t="s">
        <v>2408</v>
      </c>
      <c r="K534" t="str">
        <f t="shared" si="182"/>
        <v>Laptop</v>
      </c>
      <c r="L534">
        <v>2</v>
      </c>
      <c r="M534">
        <v>41</v>
      </c>
      <c r="N534" s="7">
        <f t="shared" si="181"/>
        <v>41</v>
      </c>
      <c r="O534" t="s">
        <v>2806</v>
      </c>
      <c r="P534" t="str">
        <f t="shared" si="183"/>
        <v>369</v>
      </c>
      <c r="Q534" t="str">
        <f t="shared" si="184"/>
        <v>Main St</v>
      </c>
      <c r="R534" t="s">
        <v>3066</v>
      </c>
      <c r="S534" t="str">
        <f t="shared" si="185"/>
        <v>Online</v>
      </c>
      <c r="T534" t="s">
        <v>3073</v>
      </c>
      <c r="U534" t="str">
        <f t="shared" si="186"/>
        <v>Delivered</v>
      </c>
      <c r="V534" t="s">
        <v>3607</v>
      </c>
      <c r="W534" t="str">
        <f t="shared" si="187"/>
        <v>42207882</v>
      </c>
      <c r="X534">
        <v>7</v>
      </c>
      <c r="Z534" t="str">
        <f t="shared" si="188"/>
        <v>NO COUPON</v>
      </c>
      <c r="AA534" t="str">
        <f t="shared" si="189"/>
        <v>NO</v>
      </c>
      <c r="AB534" t="s">
        <v>4280</v>
      </c>
      <c r="AC534" t="str">
        <f t="shared" si="190"/>
        <v>Email</v>
      </c>
      <c r="AD534">
        <v>82</v>
      </c>
      <c r="AE534" s="7">
        <v>82</v>
      </c>
      <c r="AF534" s="7">
        <f t="shared" si="191"/>
        <v>82</v>
      </c>
      <c r="AG534" t="str">
        <f>_xlfn.XLOOKUP(H534, 'Customer Data'!A534,'Customer Data'!B534)</f>
        <v>Customer_534</v>
      </c>
      <c r="AH534" t="str">
        <f>_xlfn.XLOOKUP(H534,'Customer Data'!A534,'Customer Data'!C534)</f>
        <v>Female</v>
      </c>
      <c r="AI534">
        <f>_xlfn.XLOOKUP(H534,'Customer Data'!A534,'Customer Data'!D534)</f>
        <v>36</v>
      </c>
      <c r="AJ534" t="str">
        <f>_xlfn.XLOOKUP(H534,'Customer Data'!A534,'Customer Data'!E534)</f>
        <v>Owerri</v>
      </c>
      <c r="AK534" t="str">
        <f>VLOOKUP(K534,'Product Category'!A:B,2,FALSE)</f>
        <v>Electronics</v>
      </c>
      <c r="AL534">
        <f>VLOOKUP(Z534,Coupons!A:B,2,FALSE)</f>
        <v>0</v>
      </c>
      <c r="AM534" s="7">
        <f t="shared" si="192"/>
        <v>0</v>
      </c>
      <c r="AN534" s="7">
        <f t="shared" si="193"/>
        <v>28.7</v>
      </c>
      <c r="AO534" s="7">
        <f t="shared" si="194"/>
        <v>57.4</v>
      </c>
      <c r="AP534" s="7">
        <f t="shared" si="195"/>
        <v>82</v>
      </c>
      <c r="AQ534" s="7">
        <f t="shared" si="196"/>
        <v>24.6</v>
      </c>
      <c r="AR534" s="12">
        <f t="shared" si="197"/>
        <v>1.4285714285714286</v>
      </c>
    </row>
    <row r="535" spans="1:44" x14ac:dyDescent="0.35">
      <c r="A535" t="s">
        <v>547</v>
      </c>
      <c r="B535">
        <f t="shared" si="176"/>
        <v>200533</v>
      </c>
      <c r="C535" s="2">
        <v>44990</v>
      </c>
      <c r="D535" s="4">
        <v>44990</v>
      </c>
      <c r="E535">
        <f t="shared" si="177"/>
        <v>2023</v>
      </c>
      <c r="F535" s="4" t="str">
        <f t="shared" si="178"/>
        <v>March</v>
      </c>
      <c r="G535" s="4" t="str">
        <f t="shared" si="179"/>
        <v>Sunday</v>
      </c>
      <c r="H535" t="s">
        <v>1747</v>
      </c>
      <c r="I535">
        <f t="shared" si="180"/>
        <v>66349</v>
      </c>
      <c r="J535" t="s">
        <v>2409</v>
      </c>
      <c r="K535" t="str">
        <f t="shared" si="182"/>
        <v>Desk</v>
      </c>
      <c r="L535">
        <v>1</v>
      </c>
      <c r="M535">
        <v>565.85</v>
      </c>
      <c r="N535" s="7">
        <f t="shared" si="181"/>
        <v>565.85</v>
      </c>
      <c r="O535" t="s">
        <v>2472</v>
      </c>
      <c r="P535" t="str">
        <f t="shared" si="183"/>
        <v>715</v>
      </c>
      <c r="Q535" t="str">
        <f t="shared" si="184"/>
        <v>Main St</v>
      </c>
      <c r="R535" t="s">
        <v>3068</v>
      </c>
      <c r="S535" t="str">
        <f t="shared" si="185"/>
        <v>Gift Card</v>
      </c>
      <c r="T535" t="s">
        <v>3072</v>
      </c>
      <c r="U535" t="str">
        <f t="shared" si="186"/>
        <v>Returned</v>
      </c>
      <c r="V535" t="s">
        <v>3608</v>
      </c>
      <c r="W535" t="str">
        <f t="shared" si="187"/>
        <v>63550793</v>
      </c>
      <c r="X535">
        <v>1</v>
      </c>
      <c r="Y535" t="s">
        <v>4276</v>
      </c>
      <c r="Z535" t="str">
        <f t="shared" si="188"/>
        <v>FREESHIP</v>
      </c>
      <c r="AA535" t="str">
        <f t="shared" si="189"/>
        <v>YES</v>
      </c>
      <c r="AB535" t="s">
        <v>4281</v>
      </c>
      <c r="AC535" t="str">
        <f t="shared" si="190"/>
        <v>Facebook</v>
      </c>
      <c r="AD535">
        <v>565.85</v>
      </c>
      <c r="AE535" s="7">
        <v>565.85</v>
      </c>
      <c r="AF535" s="7">
        <f t="shared" si="191"/>
        <v>565.85</v>
      </c>
      <c r="AG535" t="str">
        <f>_xlfn.XLOOKUP(H535, 'Customer Data'!A535,'Customer Data'!B535)</f>
        <v>Customer_535</v>
      </c>
      <c r="AH535" t="str">
        <f>_xlfn.XLOOKUP(H535,'Customer Data'!A535,'Customer Data'!C535)</f>
        <v>Female</v>
      </c>
      <c r="AI535">
        <f>_xlfn.XLOOKUP(H535,'Customer Data'!A535,'Customer Data'!D535)</f>
        <v>26</v>
      </c>
      <c r="AJ535" t="str">
        <f>_xlfn.XLOOKUP(H535,'Customer Data'!A535,'Customer Data'!E535)</f>
        <v>Owerri</v>
      </c>
      <c r="AK535" t="str">
        <f>VLOOKUP(K535,'Product Category'!A:B,2,FALSE)</f>
        <v>Furniture</v>
      </c>
      <c r="AL535">
        <f>VLOOKUP(Z535,Coupons!A:B,2,FALSE)</f>
        <v>0</v>
      </c>
      <c r="AM535" s="7">
        <f t="shared" si="192"/>
        <v>0</v>
      </c>
      <c r="AN535" s="7">
        <f t="shared" si="193"/>
        <v>396.09499999999997</v>
      </c>
      <c r="AO535" s="7">
        <f t="shared" si="194"/>
        <v>396.09499999999997</v>
      </c>
      <c r="AP535" s="7">
        <f t="shared" si="195"/>
        <v>565.85</v>
      </c>
      <c r="AQ535" s="7">
        <f t="shared" si="196"/>
        <v>169.75500000000005</v>
      </c>
      <c r="AR535" s="12">
        <f t="shared" si="197"/>
        <v>1.4285714285714288</v>
      </c>
    </row>
    <row r="536" spans="1:44" x14ac:dyDescent="0.35">
      <c r="A536" t="s">
        <v>548</v>
      </c>
      <c r="B536">
        <f t="shared" si="176"/>
        <v>200534</v>
      </c>
      <c r="C536" s="2">
        <v>45449</v>
      </c>
      <c r="D536" s="4">
        <v>45449</v>
      </c>
      <c r="E536">
        <f t="shared" si="177"/>
        <v>2024</v>
      </c>
      <c r="F536" s="4" t="str">
        <f t="shared" si="178"/>
        <v>June</v>
      </c>
      <c r="G536" s="4" t="str">
        <f t="shared" si="179"/>
        <v>Thursday</v>
      </c>
      <c r="H536" t="s">
        <v>1748</v>
      </c>
      <c r="I536">
        <f t="shared" si="180"/>
        <v>73289</v>
      </c>
      <c r="J536" t="s">
        <v>2406</v>
      </c>
      <c r="K536" t="str">
        <f t="shared" si="182"/>
        <v>Chair</v>
      </c>
      <c r="L536">
        <v>3</v>
      </c>
      <c r="M536">
        <v>648.59</v>
      </c>
      <c r="N536" s="7">
        <f t="shared" si="181"/>
        <v>648.59</v>
      </c>
      <c r="O536" t="s">
        <v>2807</v>
      </c>
      <c r="P536" t="str">
        <f t="shared" si="183"/>
        <v>906</v>
      </c>
      <c r="Q536" t="str">
        <f t="shared" si="184"/>
        <v>Main St</v>
      </c>
      <c r="R536" t="s">
        <v>3065</v>
      </c>
      <c r="S536" t="str">
        <f t="shared" si="185"/>
        <v>Debit Card</v>
      </c>
      <c r="T536" t="s">
        <v>3071</v>
      </c>
      <c r="U536" t="str">
        <f t="shared" si="186"/>
        <v>Cancelled</v>
      </c>
      <c r="V536" t="s">
        <v>3609</v>
      </c>
      <c r="W536" t="str">
        <f t="shared" si="187"/>
        <v>70872738</v>
      </c>
      <c r="X536">
        <v>4</v>
      </c>
      <c r="Y536" t="s">
        <v>4275</v>
      </c>
      <c r="Z536" t="str">
        <f t="shared" si="188"/>
        <v>SAVE10</v>
      </c>
      <c r="AA536" t="str">
        <f t="shared" si="189"/>
        <v>YES</v>
      </c>
      <c r="AB536" t="s">
        <v>4280</v>
      </c>
      <c r="AC536" t="str">
        <f t="shared" si="190"/>
        <v>Email</v>
      </c>
      <c r="AD536">
        <v>1945.77</v>
      </c>
      <c r="AE536" s="7">
        <v>1945.77</v>
      </c>
      <c r="AF536" s="7">
        <f t="shared" si="191"/>
        <v>1945.77</v>
      </c>
      <c r="AG536" t="str">
        <f>_xlfn.XLOOKUP(H536, 'Customer Data'!A536,'Customer Data'!B536)</f>
        <v>Customer_536</v>
      </c>
      <c r="AH536" t="str">
        <f>_xlfn.XLOOKUP(H536,'Customer Data'!A536,'Customer Data'!C536)</f>
        <v>Male</v>
      </c>
      <c r="AI536">
        <f>_xlfn.XLOOKUP(H536,'Customer Data'!A536,'Customer Data'!D536)</f>
        <v>58</v>
      </c>
      <c r="AJ536" t="str">
        <f>_xlfn.XLOOKUP(H536,'Customer Data'!A536,'Customer Data'!E536)</f>
        <v>Enugu</v>
      </c>
      <c r="AK536" t="str">
        <f>VLOOKUP(K536,'Product Category'!A:B,2,FALSE)</f>
        <v>Furniture</v>
      </c>
      <c r="AL536">
        <f>VLOOKUP(Z536,Coupons!A:B,2,FALSE)</f>
        <v>0.1</v>
      </c>
      <c r="AM536" s="7">
        <f t="shared" si="192"/>
        <v>194.577</v>
      </c>
      <c r="AN536" s="7">
        <f t="shared" si="193"/>
        <v>454.01299999999998</v>
      </c>
      <c r="AO536" s="7">
        <f t="shared" si="194"/>
        <v>1362.039</v>
      </c>
      <c r="AP536" s="7">
        <f t="shared" si="195"/>
        <v>1751.193</v>
      </c>
      <c r="AQ536" s="7">
        <f t="shared" si="196"/>
        <v>389.154</v>
      </c>
      <c r="AR536" s="12">
        <f t="shared" si="197"/>
        <v>1.2857142857142858</v>
      </c>
    </row>
    <row r="537" spans="1:44" x14ac:dyDescent="0.35">
      <c r="A537" t="s">
        <v>549</v>
      </c>
      <c r="B537">
        <f t="shared" si="176"/>
        <v>200535</v>
      </c>
      <c r="C537" s="2">
        <v>45497</v>
      </c>
      <c r="D537" s="4">
        <v>45497</v>
      </c>
      <c r="E537">
        <f t="shared" si="177"/>
        <v>2024</v>
      </c>
      <c r="F537" s="4" t="str">
        <f t="shared" si="178"/>
        <v>July</v>
      </c>
      <c r="G537" s="4" t="str">
        <f t="shared" si="179"/>
        <v>Wednesday</v>
      </c>
      <c r="H537" t="s">
        <v>1749</v>
      </c>
      <c r="I537">
        <f t="shared" si="180"/>
        <v>48649</v>
      </c>
      <c r="J537" t="s">
        <v>2403</v>
      </c>
      <c r="K537" t="str">
        <f t="shared" si="182"/>
        <v>Monitor</v>
      </c>
      <c r="L537">
        <v>3</v>
      </c>
      <c r="M537">
        <v>68.12</v>
      </c>
      <c r="N537" s="7">
        <f t="shared" si="181"/>
        <v>68.12</v>
      </c>
      <c r="O537" t="s">
        <v>2567</v>
      </c>
      <c r="P537" t="str">
        <f t="shared" si="183"/>
        <v>332</v>
      </c>
      <c r="Q537" t="str">
        <f t="shared" si="184"/>
        <v>Main St</v>
      </c>
      <c r="R537" t="s">
        <v>3066</v>
      </c>
      <c r="S537" t="str">
        <f t="shared" si="185"/>
        <v>Online</v>
      </c>
      <c r="T537" t="s">
        <v>3071</v>
      </c>
      <c r="U537" t="str">
        <f t="shared" si="186"/>
        <v>Cancelled</v>
      </c>
      <c r="V537" t="s">
        <v>3610</v>
      </c>
      <c r="W537" t="str">
        <f t="shared" si="187"/>
        <v>45821445</v>
      </c>
      <c r="X537">
        <v>3</v>
      </c>
      <c r="Y537" t="s">
        <v>4276</v>
      </c>
      <c r="Z537" t="str">
        <f t="shared" si="188"/>
        <v>FREESHIP</v>
      </c>
      <c r="AA537" t="str">
        <f t="shared" si="189"/>
        <v>YES</v>
      </c>
      <c r="AB537" t="s">
        <v>4280</v>
      </c>
      <c r="AC537" t="str">
        <f t="shared" si="190"/>
        <v>Email</v>
      </c>
      <c r="AD537">
        <v>204.36</v>
      </c>
      <c r="AE537" s="7">
        <v>204.36</v>
      </c>
      <c r="AF537" s="7">
        <f t="shared" si="191"/>
        <v>204.36</v>
      </c>
      <c r="AG537" t="str">
        <f>_xlfn.XLOOKUP(H537, 'Customer Data'!A537,'Customer Data'!B537)</f>
        <v>Customer_537</v>
      </c>
      <c r="AH537" t="str">
        <f>_xlfn.XLOOKUP(H537,'Customer Data'!A537,'Customer Data'!C537)</f>
        <v>Female</v>
      </c>
      <c r="AI537">
        <f>_xlfn.XLOOKUP(H537,'Customer Data'!A537,'Customer Data'!D537)</f>
        <v>30</v>
      </c>
      <c r="AJ537" t="str">
        <f>_xlfn.XLOOKUP(H537,'Customer Data'!A537,'Customer Data'!E537)</f>
        <v>Abuja</v>
      </c>
      <c r="AK537" t="str">
        <f>VLOOKUP(K537,'Product Category'!A:B,2,FALSE)</f>
        <v>Electronics</v>
      </c>
      <c r="AL537">
        <f>VLOOKUP(Z537,Coupons!A:B,2,FALSE)</f>
        <v>0</v>
      </c>
      <c r="AM537" s="7">
        <f t="shared" si="192"/>
        <v>0</v>
      </c>
      <c r="AN537" s="7">
        <f t="shared" si="193"/>
        <v>47.683999999999997</v>
      </c>
      <c r="AO537" s="7">
        <f t="shared" si="194"/>
        <v>143.05199999999999</v>
      </c>
      <c r="AP537" s="7">
        <f t="shared" si="195"/>
        <v>204.36</v>
      </c>
      <c r="AQ537" s="7">
        <f t="shared" si="196"/>
        <v>61.308000000000021</v>
      </c>
      <c r="AR537" s="12">
        <f t="shared" si="197"/>
        <v>1.4285714285714288</v>
      </c>
    </row>
    <row r="538" spans="1:44" x14ac:dyDescent="0.35">
      <c r="A538" t="s">
        <v>550</v>
      </c>
      <c r="B538">
        <f t="shared" si="176"/>
        <v>200536</v>
      </c>
      <c r="C538" s="2">
        <v>45452</v>
      </c>
      <c r="D538" s="4">
        <v>45452</v>
      </c>
      <c r="E538">
        <f t="shared" si="177"/>
        <v>2024</v>
      </c>
      <c r="F538" s="4" t="str">
        <f t="shared" si="178"/>
        <v>June</v>
      </c>
      <c r="G538" s="4" t="str">
        <f t="shared" si="179"/>
        <v>Sunday</v>
      </c>
      <c r="H538" t="s">
        <v>1750</v>
      </c>
      <c r="I538">
        <f t="shared" si="180"/>
        <v>18724</v>
      </c>
      <c r="J538" t="s">
        <v>2406</v>
      </c>
      <c r="K538" t="str">
        <f t="shared" si="182"/>
        <v>Chair</v>
      </c>
      <c r="L538">
        <v>1</v>
      </c>
      <c r="M538">
        <v>616.1</v>
      </c>
      <c r="N538" s="7">
        <f t="shared" si="181"/>
        <v>616.1</v>
      </c>
      <c r="O538" t="s">
        <v>2808</v>
      </c>
      <c r="P538" t="str">
        <f t="shared" si="183"/>
        <v>124</v>
      </c>
      <c r="Q538" t="str">
        <f t="shared" si="184"/>
        <v>Main St</v>
      </c>
      <c r="R538" t="s">
        <v>3069</v>
      </c>
      <c r="S538" t="str">
        <f t="shared" si="185"/>
        <v>Cash</v>
      </c>
      <c r="T538" t="s">
        <v>3072</v>
      </c>
      <c r="U538" t="str">
        <f t="shared" si="186"/>
        <v>Returned</v>
      </c>
      <c r="V538" t="s">
        <v>3611</v>
      </c>
      <c r="W538" t="str">
        <f t="shared" si="187"/>
        <v>52508861</v>
      </c>
      <c r="X538">
        <v>6</v>
      </c>
      <c r="Z538" t="str">
        <f t="shared" si="188"/>
        <v>NO COUPON</v>
      </c>
      <c r="AA538" t="str">
        <f t="shared" si="189"/>
        <v>NO</v>
      </c>
      <c r="AB538" t="s">
        <v>4280</v>
      </c>
      <c r="AC538" t="str">
        <f t="shared" si="190"/>
        <v>Email</v>
      </c>
      <c r="AD538">
        <v>616.1</v>
      </c>
      <c r="AE538" s="7">
        <v>616.1</v>
      </c>
      <c r="AF538" s="7">
        <f t="shared" si="191"/>
        <v>616.1</v>
      </c>
      <c r="AG538" t="str">
        <f>_xlfn.XLOOKUP(H538, 'Customer Data'!A538,'Customer Data'!B538)</f>
        <v>Customer_538</v>
      </c>
      <c r="AH538" t="str">
        <f>_xlfn.XLOOKUP(H538,'Customer Data'!A538,'Customer Data'!C538)</f>
        <v>Male</v>
      </c>
      <c r="AI538">
        <f>_xlfn.XLOOKUP(H538,'Customer Data'!A538,'Customer Data'!D538)</f>
        <v>19</v>
      </c>
      <c r="AJ538" t="str">
        <f>_xlfn.XLOOKUP(H538,'Customer Data'!A538,'Customer Data'!E538)</f>
        <v>Kano</v>
      </c>
      <c r="AK538" t="str">
        <f>VLOOKUP(K538,'Product Category'!A:B,2,FALSE)</f>
        <v>Furniture</v>
      </c>
      <c r="AL538">
        <f>VLOOKUP(Z538,Coupons!A:B,2,FALSE)</f>
        <v>0</v>
      </c>
      <c r="AM538" s="7">
        <f t="shared" si="192"/>
        <v>0</v>
      </c>
      <c r="AN538" s="7">
        <f t="shared" si="193"/>
        <v>431.27</v>
      </c>
      <c r="AO538" s="7">
        <f t="shared" si="194"/>
        <v>431.27</v>
      </c>
      <c r="AP538" s="7">
        <f t="shared" si="195"/>
        <v>616.1</v>
      </c>
      <c r="AQ538" s="7">
        <f t="shared" si="196"/>
        <v>184.83000000000004</v>
      </c>
      <c r="AR538" s="12">
        <f t="shared" si="197"/>
        <v>1.4285714285714286</v>
      </c>
    </row>
    <row r="539" spans="1:44" x14ac:dyDescent="0.35">
      <c r="A539" t="s">
        <v>551</v>
      </c>
      <c r="B539">
        <f t="shared" si="176"/>
        <v>200537</v>
      </c>
      <c r="C539" s="2">
        <v>45739</v>
      </c>
      <c r="D539" s="4">
        <v>45739</v>
      </c>
      <c r="E539">
        <f t="shared" si="177"/>
        <v>2025</v>
      </c>
      <c r="F539" s="4" t="str">
        <f t="shared" si="178"/>
        <v>March</v>
      </c>
      <c r="G539" s="4" t="str">
        <f t="shared" si="179"/>
        <v>Sunday</v>
      </c>
      <c r="H539" t="s">
        <v>1751</v>
      </c>
      <c r="I539">
        <f t="shared" si="180"/>
        <v>68553</v>
      </c>
      <c r="J539" t="s">
        <v>2405</v>
      </c>
      <c r="K539" t="str">
        <f t="shared" si="182"/>
        <v>Tablet</v>
      </c>
      <c r="L539">
        <v>3</v>
      </c>
      <c r="M539">
        <v>247.47</v>
      </c>
      <c r="N539" s="7">
        <f t="shared" si="181"/>
        <v>247.47</v>
      </c>
      <c r="O539" t="s">
        <v>2471</v>
      </c>
      <c r="P539" t="str">
        <f t="shared" si="183"/>
        <v>385</v>
      </c>
      <c r="Q539" t="str">
        <f t="shared" si="184"/>
        <v>Main St</v>
      </c>
      <c r="R539" t="s">
        <v>3066</v>
      </c>
      <c r="S539" t="str">
        <f t="shared" si="185"/>
        <v>Online</v>
      </c>
      <c r="T539" t="s">
        <v>3073</v>
      </c>
      <c r="U539" t="str">
        <f t="shared" si="186"/>
        <v>Delivered</v>
      </c>
      <c r="V539" t="s">
        <v>3612</v>
      </c>
      <c r="W539" t="str">
        <f t="shared" si="187"/>
        <v>58218971</v>
      </c>
      <c r="X539">
        <v>4</v>
      </c>
      <c r="Y539" t="s">
        <v>4275</v>
      </c>
      <c r="Z539" t="str">
        <f t="shared" si="188"/>
        <v>SAVE10</v>
      </c>
      <c r="AA539" t="str">
        <f t="shared" si="189"/>
        <v>YES</v>
      </c>
      <c r="AB539" t="s">
        <v>4281</v>
      </c>
      <c r="AC539" t="str">
        <f t="shared" si="190"/>
        <v>Facebook</v>
      </c>
      <c r="AD539">
        <v>742.41</v>
      </c>
      <c r="AE539" s="7">
        <v>742.41</v>
      </c>
      <c r="AF539" s="7">
        <f t="shared" si="191"/>
        <v>742.41</v>
      </c>
      <c r="AG539" t="str">
        <f>_xlfn.XLOOKUP(H539, 'Customer Data'!A539,'Customer Data'!B539)</f>
        <v>Customer_539</v>
      </c>
      <c r="AH539" t="str">
        <f>_xlfn.XLOOKUP(H539,'Customer Data'!A539,'Customer Data'!C539)</f>
        <v>Female</v>
      </c>
      <c r="AI539">
        <f>_xlfn.XLOOKUP(H539,'Customer Data'!A539,'Customer Data'!D539)</f>
        <v>26</v>
      </c>
      <c r="AJ539" t="str">
        <f>_xlfn.XLOOKUP(H539,'Customer Data'!A539,'Customer Data'!E539)</f>
        <v>Owerri</v>
      </c>
      <c r="AK539" t="str">
        <f>VLOOKUP(K539,'Product Category'!A:B,2,FALSE)</f>
        <v>Electronics</v>
      </c>
      <c r="AL539">
        <f>VLOOKUP(Z539,Coupons!A:B,2,FALSE)</f>
        <v>0.1</v>
      </c>
      <c r="AM539" s="7">
        <f t="shared" si="192"/>
        <v>74.241</v>
      </c>
      <c r="AN539" s="7">
        <f t="shared" si="193"/>
        <v>173.22899999999998</v>
      </c>
      <c r="AO539" s="7">
        <f t="shared" si="194"/>
        <v>519.6869999999999</v>
      </c>
      <c r="AP539" s="7">
        <f t="shared" si="195"/>
        <v>668.16899999999998</v>
      </c>
      <c r="AQ539" s="7">
        <f t="shared" si="196"/>
        <v>148.48200000000008</v>
      </c>
      <c r="AR539" s="12">
        <f t="shared" si="197"/>
        <v>1.285714285714286</v>
      </c>
    </row>
    <row r="540" spans="1:44" x14ac:dyDescent="0.35">
      <c r="A540" t="s">
        <v>552</v>
      </c>
      <c r="B540">
        <f t="shared" si="176"/>
        <v>200538</v>
      </c>
      <c r="C540" s="2">
        <v>45436</v>
      </c>
      <c r="D540" s="4">
        <v>45436</v>
      </c>
      <c r="E540">
        <f t="shared" si="177"/>
        <v>2024</v>
      </c>
      <c r="F540" s="4" t="str">
        <f t="shared" si="178"/>
        <v>May</v>
      </c>
      <c r="G540" s="4" t="str">
        <f t="shared" si="179"/>
        <v>Friday</v>
      </c>
      <c r="H540" t="s">
        <v>1752</v>
      </c>
      <c r="I540">
        <f t="shared" si="180"/>
        <v>61280</v>
      </c>
      <c r="J540" t="s">
        <v>2404</v>
      </c>
      <c r="K540" t="str">
        <f t="shared" si="182"/>
        <v>Phone</v>
      </c>
      <c r="L540">
        <v>3</v>
      </c>
      <c r="M540">
        <v>490.74</v>
      </c>
      <c r="N540" s="7">
        <f t="shared" si="181"/>
        <v>490.74</v>
      </c>
      <c r="O540" t="s">
        <v>2809</v>
      </c>
      <c r="P540" t="str">
        <f t="shared" si="183"/>
        <v>100</v>
      </c>
      <c r="Q540" t="str">
        <f t="shared" si="184"/>
        <v>Main St</v>
      </c>
      <c r="R540" t="s">
        <v>3069</v>
      </c>
      <c r="S540" t="str">
        <f t="shared" si="185"/>
        <v>Cash</v>
      </c>
      <c r="T540" t="s">
        <v>3070</v>
      </c>
      <c r="U540" t="str">
        <f t="shared" si="186"/>
        <v>Shipped</v>
      </c>
      <c r="V540" t="s">
        <v>3613</v>
      </c>
      <c r="W540" t="str">
        <f t="shared" si="187"/>
        <v>95487711</v>
      </c>
      <c r="X540">
        <v>3</v>
      </c>
      <c r="Y540" t="s">
        <v>4277</v>
      </c>
      <c r="Z540" t="str">
        <f t="shared" si="188"/>
        <v>WINTER15</v>
      </c>
      <c r="AA540" t="str">
        <f t="shared" si="189"/>
        <v>YES</v>
      </c>
      <c r="AB540" t="s">
        <v>4280</v>
      </c>
      <c r="AC540" t="str">
        <f t="shared" si="190"/>
        <v>Email</v>
      </c>
      <c r="AD540">
        <v>1472.22</v>
      </c>
      <c r="AE540" s="7">
        <v>1472.22</v>
      </c>
      <c r="AF540" s="7">
        <f t="shared" si="191"/>
        <v>1472.22</v>
      </c>
      <c r="AG540" t="str">
        <f>_xlfn.XLOOKUP(H540, 'Customer Data'!A540,'Customer Data'!B540)</f>
        <v>Customer_540</v>
      </c>
      <c r="AH540" t="str">
        <f>_xlfn.XLOOKUP(H540,'Customer Data'!A540,'Customer Data'!C540)</f>
        <v>Female</v>
      </c>
      <c r="AI540">
        <f>_xlfn.XLOOKUP(H540,'Customer Data'!A540,'Customer Data'!D540)</f>
        <v>27</v>
      </c>
      <c r="AJ540" t="str">
        <f>_xlfn.XLOOKUP(H540,'Customer Data'!A540,'Customer Data'!E540)</f>
        <v>Port-Harcourt</v>
      </c>
      <c r="AK540" t="str">
        <f>VLOOKUP(K540,'Product Category'!A:B,2,FALSE)</f>
        <v>Electronics</v>
      </c>
      <c r="AL540">
        <f>VLOOKUP(Z540,Coupons!A:B,2,FALSE)</f>
        <v>0.15</v>
      </c>
      <c r="AM540" s="7">
        <f t="shared" si="192"/>
        <v>220.833</v>
      </c>
      <c r="AN540" s="7">
        <f t="shared" si="193"/>
        <v>343.51799999999997</v>
      </c>
      <c r="AO540" s="7">
        <f t="shared" si="194"/>
        <v>1030.5539999999999</v>
      </c>
      <c r="AP540" s="7">
        <f t="shared" si="195"/>
        <v>1251.3869999999999</v>
      </c>
      <c r="AQ540" s="7">
        <f t="shared" si="196"/>
        <v>220.83300000000008</v>
      </c>
      <c r="AR540" s="12">
        <f t="shared" si="197"/>
        <v>1.2142857142857144</v>
      </c>
    </row>
    <row r="541" spans="1:44" x14ac:dyDescent="0.35">
      <c r="A541" t="s">
        <v>553</v>
      </c>
      <c r="B541">
        <f t="shared" si="176"/>
        <v>200539</v>
      </c>
      <c r="C541" s="2">
        <v>45706</v>
      </c>
      <c r="D541" s="4">
        <v>45706</v>
      </c>
      <c r="E541">
        <f t="shared" si="177"/>
        <v>2025</v>
      </c>
      <c r="F541" s="4" t="str">
        <f t="shared" si="178"/>
        <v>February</v>
      </c>
      <c r="G541" s="4" t="str">
        <f t="shared" si="179"/>
        <v>Tuesday</v>
      </c>
      <c r="H541" t="s">
        <v>1753</v>
      </c>
      <c r="I541">
        <f t="shared" si="180"/>
        <v>53277</v>
      </c>
      <c r="J541" t="s">
        <v>2409</v>
      </c>
      <c r="K541" t="str">
        <f t="shared" si="182"/>
        <v>Desk</v>
      </c>
      <c r="L541">
        <v>3</v>
      </c>
      <c r="M541">
        <v>531.72</v>
      </c>
      <c r="N541" s="7">
        <f t="shared" si="181"/>
        <v>531.72</v>
      </c>
      <c r="O541" t="s">
        <v>2810</v>
      </c>
      <c r="P541" t="str">
        <f t="shared" si="183"/>
        <v>473</v>
      </c>
      <c r="Q541" t="str">
        <f t="shared" si="184"/>
        <v>Main St</v>
      </c>
      <c r="R541" t="s">
        <v>3068</v>
      </c>
      <c r="S541" t="str">
        <f t="shared" si="185"/>
        <v>Gift Card</v>
      </c>
      <c r="T541" t="s">
        <v>3073</v>
      </c>
      <c r="U541" t="str">
        <f t="shared" si="186"/>
        <v>Delivered</v>
      </c>
      <c r="V541" t="s">
        <v>3614</v>
      </c>
      <c r="W541" t="str">
        <f t="shared" si="187"/>
        <v>17653832</v>
      </c>
      <c r="X541">
        <v>7</v>
      </c>
      <c r="Y541" t="s">
        <v>4275</v>
      </c>
      <c r="Z541" t="str">
        <f t="shared" si="188"/>
        <v>SAVE10</v>
      </c>
      <c r="AA541" t="str">
        <f t="shared" si="189"/>
        <v>YES</v>
      </c>
      <c r="AB541" t="s">
        <v>4282</v>
      </c>
      <c r="AC541" t="str">
        <f t="shared" si="190"/>
        <v>Google</v>
      </c>
      <c r="AD541">
        <v>1595.16</v>
      </c>
      <c r="AE541" s="7">
        <v>1595.16</v>
      </c>
      <c r="AF541" s="7">
        <f t="shared" si="191"/>
        <v>1595.16</v>
      </c>
      <c r="AG541" t="str">
        <f>_xlfn.XLOOKUP(H541, 'Customer Data'!A541,'Customer Data'!B541)</f>
        <v>Customer_541</v>
      </c>
      <c r="AH541" t="str">
        <f>_xlfn.XLOOKUP(H541,'Customer Data'!A541,'Customer Data'!C541)</f>
        <v>Male</v>
      </c>
      <c r="AI541">
        <f>_xlfn.XLOOKUP(H541,'Customer Data'!A541,'Customer Data'!D541)</f>
        <v>22</v>
      </c>
      <c r="AJ541" t="str">
        <f>_xlfn.XLOOKUP(H541,'Customer Data'!A541,'Customer Data'!E541)</f>
        <v>Lagos</v>
      </c>
      <c r="AK541" t="str">
        <f>VLOOKUP(K541,'Product Category'!A:B,2,FALSE)</f>
        <v>Furniture</v>
      </c>
      <c r="AL541">
        <f>VLOOKUP(Z541,Coupons!A:B,2,FALSE)</f>
        <v>0.1</v>
      </c>
      <c r="AM541" s="7">
        <f t="shared" si="192"/>
        <v>159.51600000000002</v>
      </c>
      <c r="AN541" s="7">
        <f t="shared" si="193"/>
        <v>372.20400000000001</v>
      </c>
      <c r="AO541" s="7">
        <f t="shared" si="194"/>
        <v>1116.6120000000001</v>
      </c>
      <c r="AP541" s="7">
        <f t="shared" si="195"/>
        <v>1435.644</v>
      </c>
      <c r="AQ541" s="7">
        <f t="shared" si="196"/>
        <v>319.03199999999993</v>
      </c>
      <c r="AR541" s="12">
        <f t="shared" si="197"/>
        <v>1.2857142857142856</v>
      </c>
    </row>
    <row r="542" spans="1:44" x14ac:dyDescent="0.35">
      <c r="A542" t="s">
        <v>554</v>
      </c>
      <c r="B542">
        <f t="shared" si="176"/>
        <v>200540</v>
      </c>
      <c r="C542" s="2">
        <v>45320</v>
      </c>
      <c r="D542" s="4">
        <v>45320</v>
      </c>
      <c r="E542">
        <f t="shared" si="177"/>
        <v>2024</v>
      </c>
      <c r="F542" s="4" t="str">
        <f t="shared" si="178"/>
        <v>January</v>
      </c>
      <c r="G542" s="4" t="str">
        <f t="shared" si="179"/>
        <v>Monday</v>
      </c>
      <c r="H542" t="s">
        <v>1754</v>
      </c>
      <c r="I542">
        <f t="shared" si="180"/>
        <v>87281</v>
      </c>
      <c r="J542" t="s">
        <v>2408</v>
      </c>
      <c r="K542" t="str">
        <f t="shared" si="182"/>
        <v>Laptop</v>
      </c>
      <c r="L542">
        <v>5</v>
      </c>
      <c r="M542">
        <v>648.65</v>
      </c>
      <c r="N542" s="7">
        <f t="shared" si="181"/>
        <v>648.65</v>
      </c>
      <c r="O542" t="s">
        <v>2811</v>
      </c>
      <c r="P542" t="str">
        <f t="shared" si="183"/>
        <v>852</v>
      </c>
      <c r="Q542" t="str">
        <f t="shared" si="184"/>
        <v>Main St</v>
      </c>
      <c r="R542" t="s">
        <v>3066</v>
      </c>
      <c r="S542" t="str">
        <f t="shared" si="185"/>
        <v>Online</v>
      </c>
      <c r="T542" t="s">
        <v>3074</v>
      </c>
      <c r="U542" t="str">
        <f t="shared" si="186"/>
        <v>Pending</v>
      </c>
      <c r="V542" t="s">
        <v>3615</v>
      </c>
      <c r="W542" t="str">
        <f t="shared" si="187"/>
        <v>81765057</v>
      </c>
      <c r="X542">
        <v>7</v>
      </c>
      <c r="Z542" t="str">
        <f t="shared" si="188"/>
        <v>NO COUPON</v>
      </c>
      <c r="AA542" t="str">
        <f t="shared" si="189"/>
        <v>NO</v>
      </c>
      <c r="AB542" t="s">
        <v>4279</v>
      </c>
      <c r="AC542" t="str">
        <f t="shared" si="190"/>
        <v>Referral</v>
      </c>
      <c r="AD542">
        <v>3243.25</v>
      </c>
      <c r="AE542" s="7">
        <v>3243.25</v>
      </c>
      <c r="AF542" s="7">
        <f t="shared" si="191"/>
        <v>3243.25</v>
      </c>
      <c r="AG542" t="str">
        <f>_xlfn.XLOOKUP(H542, 'Customer Data'!A542,'Customer Data'!B542)</f>
        <v>Customer_542</v>
      </c>
      <c r="AH542" t="str">
        <f>_xlfn.XLOOKUP(H542,'Customer Data'!A542,'Customer Data'!C542)</f>
        <v>Male</v>
      </c>
      <c r="AI542">
        <f>_xlfn.XLOOKUP(H542,'Customer Data'!A542,'Customer Data'!D542)</f>
        <v>58</v>
      </c>
      <c r="AJ542" t="str">
        <f>_xlfn.XLOOKUP(H542,'Customer Data'!A542,'Customer Data'!E542)</f>
        <v>Lagos</v>
      </c>
      <c r="AK542" t="str">
        <f>VLOOKUP(K542,'Product Category'!A:B,2,FALSE)</f>
        <v>Electronics</v>
      </c>
      <c r="AL542">
        <f>VLOOKUP(Z542,Coupons!A:B,2,FALSE)</f>
        <v>0</v>
      </c>
      <c r="AM542" s="7">
        <f t="shared" si="192"/>
        <v>0</v>
      </c>
      <c r="AN542" s="7">
        <f t="shared" si="193"/>
        <v>454.05499999999995</v>
      </c>
      <c r="AO542" s="7">
        <f t="shared" si="194"/>
        <v>2270.2749999999996</v>
      </c>
      <c r="AP542" s="7">
        <f t="shared" si="195"/>
        <v>3243.25</v>
      </c>
      <c r="AQ542" s="7">
        <f t="shared" si="196"/>
        <v>972.97500000000036</v>
      </c>
      <c r="AR542" s="12">
        <f t="shared" si="197"/>
        <v>1.4285714285714288</v>
      </c>
    </row>
    <row r="543" spans="1:44" x14ac:dyDescent="0.35">
      <c r="A543" t="s">
        <v>555</v>
      </c>
      <c r="B543">
        <f t="shared" si="176"/>
        <v>200541</v>
      </c>
      <c r="C543" s="2">
        <v>45145</v>
      </c>
      <c r="D543" s="4">
        <v>45145</v>
      </c>
      <c r="E543">
        <f t="shared" si="177"/>
        <v>2023</v>
      </c>
      <c r="F543" s="4" t="str">
        <f t="shared" si="178"/>
        <v>August</v>
      </c>
      <c r="G543" s="4" t="str">
        <f t="shared" si="179"/>
        <v>Monday</v>
      </c>
      <c r="H543" t="s">
        <v>1755</v>
      </c>
      <c r="I543">
        <f t="shared" si="180"/>
        <v>69009</v>
      </c>
      <c r="J543" t="s">
        <v>2407</v>
      </c>
      <c r="K543" t="str">
        <f t="shared" si="182"/>
        <v>Printer</v>
      </c>
      <c r="L543">
        <v>5</v>
      </c>
      <c r="M543">
        <v>456.06</v>
      </c>
      <c r="N543" s="7">
        <f t="shared" si="181"/>
        <v>456.06</v>
      </c>
      <c r="O543" t="s">
        <v>2812</v>
      </c>
      <c r="P543" t="str">
        <f t="shared" si="183"/>
        <v>879</v>
      </c>
      <c r="Q543" t="str">
        <f t="shared" si="184"/>
        <v>Main St</v>
      </c>
      <c r="R543" t="s">
        <v>3069</v>
      </c>
      <c r="S543" t="str">
        <f t="shared" si="185"/>
        <v>Cash</v>
      </c>
      <c r="T543" t="s">
        <v>3074</v>
      </c>
      <c r="U543" t="str">
        <f t="shared" si="186"/>
        <v>Pending</v>
      </c>
      <c r="V543" t="s">
        <v>3616</v>
      </c>
      <c r="W543" t="str">
        <f t="shared" si="187"/>
        <v>61295842</v>
      </c>
      <c r="X543">
        <v>10</v>
      </c>
      <c r="Z543" t="str">
        <f t="shared" si="188"/>
        <v>NO COUPON</v>
      </c>
      <c r="AA543" t="str">
        <f t="shared" si="189"/>
        <v>NO</v>
      </c>
      <c r="AB543" t="s">
        <v>4278</v>
      </c>
      <c r="AC543" t="str">
        <f t="shared" si="190"/>
        <v>Instagram</v>
      </c>
      <c r="AD543">
        <v>2280.3000000000002</v>
      </c>
      <c r="AE543" s="7">
        <v>2280.3000000000002</v>
      </c>
      <c r="AF543" s="7">
        <f t="shared" si="191"/>
        <v>2280.3000000000002</v>
      </c>
      <c r="AG543" t="str">
        <f>_xlfn.XLOOKUP(H543, 'Customer Data'!A543,'Customer Data'!B543)</f>
        <v>Customer_543</v>
      </c>
      <c r="AH543" t="str">
        <f>_xlfn.XLOOKUP(H543,'Customer Data'!A543,'Customer Data'!C543)</f>
        <v>Male</v>
      </c>
      <c r="AI543">
        <f>_xlfn.XLOOKUP(H543,'Customer Data'!A543,'Customer Data'!D543)</f>
        <v>51</v>
      </c>
      <c r="AJ543" t="str">
        <f>_xlfn.XLOOKUP(H543,'Customer Data'!A543,'Customer Data'!E543)</f>
        <v>Kano</v>
      </c>
      <c r="AK543" t="str">
        <f>VLOOKUP(K543,'Product Category'!A:B,2,FALSE)</f>
        <v>Electronics</v>
      </c>
      <c r="AL543">
        <f>VLOOKUP(Z543,Coupons!A:B,2,FALSE)</f>
        <v>0</v>
      </c>
      <c r="AM543" s="7">
        <f t="shared" si="192"/>
        <v>0</v>
      </c>
      <c r="AN543" s="7">
        <f t="shared" si="193"/>
        <v>319.24199999999996</v>
      </c>
      <c r="AO543" s="7">
        <f t="shared" si="194"/>
        <v>1596.2099999999998</v>
      </c>
      <c r="AP543" s="7">
        <f t="shared" si="195"/>
        <v>2280.3000000000002</v>
      </c>
      <c r="AQ543" s="7">
        <f t="shared" si="196"/>
        <v>684.09000000000037</v>
      </c>
      <c r="AR543" s="12">
        <f t="shared" si="197"/>
        <v>1.4285714285714288</v>
      </c>
    </row>
    <row r="544" spans="1:44" x14ac:dyDescent="0.35">
      <c r="A544" t="s">
        <v>556</v>
      </c>
      <c r="B544">
        <f t="shared" si="176"/>
        <v>200542</v>
      </c>
      <c r="C544" s="2">
        <v>45244</v>
      </c>
      <c r="D544" s="4">
        <v>45244</v>
      </c>
      <c r="E544">
        <f t="shared" si="177"/>
        <v>2023</v>
      </c>
      <c r="F544" s="4" t="str">
        <f t="shared" si="178"/>
        <v>November</v>
      </c>
      <c r="G544" s="4" t="str">
        <f t="shared" si="179"/>
        <v>Tuesday</v>
      </c>
      <c r="H544" t="s">
        <v>1756</v>
      </c>
      <c r="I544">
        <f t="shared" si="180"/>
        <v>49726</v>
      </c>
      <c r="J544" t="s">
        <v>2405</v>
      </c>
      <c r="K544" t="str">
        <f t="shared" si="182"/>
        <v>Tablet</v>
      </c>
      <c r="L544">
        <v>1</v>
      </c>
      <c r="M544">
        <v>17.98</v>
      </c>
      <c r="N544" s="7">
        <f t="shared" si="181"/>
        <v>17.98</v>
      </c>
      <c r="O544" t="s">
        <v>2415</v>
      </c>
      <c r="P544" t="str">
        <f t="shared" si="183"/>
        <v>934</v>
      </c>
      <c r="Q544" t="str">
        <f t="shared" si="184"/>
        <v>Main St</v>
      </c>
      <c r="R544" t="s">
        <v>3069</v>
      </c>
      <c r="S544" t="str">
        <f t="shared" si="185"/>
        <v>Cash</v>
      </c>
      <c r="T544" t="s">
        <v>3071</v>
      </c>
      <c r="U544" t="str">
        <f t="shared" si="186"/>
        <v>Cancelled</v>
      </c>
      <c r="V544" t="s">
        <v>3617</v>
      </c>
      <c r="W544" t="str">
        <f t="shared" si="187"/>
        <v>20739460</v>
      </c>
      <c r="X544">
        <v>6</v>
      </c>
      <c r="Y544" t="s">
        <v>4276</v>
      </c>
      <c r="Z544" t="str">
        <f t="shared" si="188"/>
        <v>FREESHIP</v>
      </c>
      <c r="AA544" t="str">
        <f t="shared" si="189"/>
        <v>YES</v>
      </c>
      <c r="AB544" t="s">
        <v>4280</v>
      </c>
      <c r="AC544" t="str">
        <f t="shared" si="190"/>
        <v>Email</v>
      </c>
      <c r="AD544">
        <v>17.98</v>
      </c>
      <c r="AE544" s="7">
        <v>17.98</v>
      </c>
      <c r="AF544" s="7">
        <f t="shared" si="191"/>
        <v>17.98</v>
      </c>
      <c r="AG544" t="str">
        <f>_xlfn.XLOOKUP(H544, 'Customer Data'!A544,'Customer Data'!B544)</f>
        <v>Customer_544</v>
      </c>
      <c r="AH544" t="str">
        <f>_xlfn.XLOOKUP(H544,'Customer Data'!A544,'Customer Data'!C544)</f>
        <v>Female</v>
      </c>
      <c r="AI544">
        <f>_xlfn.XLOOKUP(H544,'Customer Data'!A544,'Customer Data'!D544)</f>
        <v>24</v>
      </c>
      <c r="AJ544" t="str">
        <f>_xlfn.XLOOKUP(H544,'Customer Data'!A544,'Customer Data'!E544)</f>
        <v>Lagos</v>
      </c>
      <c r="AK544" t="str">
        <f>VLOOKUP(K544,'Product Category'!A:B,2,FALSE)</f>
        <v>Electronics</v>
      </c>
      <c r="AL544">
        <f>VLOOKUP(Z544,Coupons!A:B,2,FALSE)</f>
        <v>0</v>
      </c>
      <c r="AM544" s="7">
        <f t="shared" si="192"/>
        <v>0</v>
      </c>
      <c r="AN544" s="7">
        <f t="shared" si="193"/>
        <v>12.586</v>
      </c>
      <c r="AO544" s="7">
        <f t="shared" si="194"/>
        <v>12.586</v>
      </c>
      <c r="AP544" s="7">
        <f t="shared" si="195"/>
        <v>17.98</v>
      </c>
      <c r="AQ544" s="7">
        <f t="shared" si="196"/>
        <v>5.3940000000000001</v>
      </c>
      <c r="AR544" s="12">
        <f t="shared" si="197"/>
        <v>1.4285714285714286</v>
      </c>
    </row>
    <row r="545" spans="1:44" x14ac:dyDescent="0.35">
      <c r="A545" t="s">
        <v>557</v>
      </c>
      <c r="B545">
        <f t="shared" si="176"/>
        <v>200543</v>
      </c>
      <c r="C545" s="2">
        <v>45360</v>
      </c>
      <c r="D545" s="4">
        <v>45360</v>
      </c>
      <c r="E545">
        <f t="shared" si="177"/>
        <v>2024</v>
      </c>
      <c r="F545" s="4" t="str">
        <f t="shared" si="178"/>
        <v>March</v>
      </c>
      <c r="G545" s="4" t="str">
        <f t="shared" si="179"/>
        <v>Saturday</v>
      </c>
      <c r="H545" t="s">
        <v>1757</v>
      </c>
      <c r="I545">
        <f t="shared" si="180"/>
        <v>37531</v>
      </c>
      <c r="J545" t="s">
        <v>2409</v>
      </c>
      <c r="K545" t="str">
        <f t="shared" si="182"/>
        <v>Desk</v>
      </c>
      <c r="L545">
        <v>5</v>
      </c>
      <c r="M545">
        <v>269.86</v>
      </c>
      <c r="N545" s="7">
        <f t="shared" si="181"/>
        <v>269.86</v>
      </c>
      <c r="O545" t="s">
        <v>2569</v>
      </c>
      <c r="P545" t="str">
        <f t="shared" si="183"/>
        <v>354</v>
      </c>
      <c r="Q545" t="str">
        <f t="shared" si="184"/>
        <v>Main St</v>
      </c>
      <c r="R545" t="s">
        <v>3069</v>
      </c>
      <c r="S545" t="str">
        <f t="shared" si="185"/>
        <v>Cash</v>
      </c>
      <c r="T545" t="s">
        <v>3070</v>
      </c>
      <c r="U545" t="str">
        <f t="shared" si="186"/>
        <v>Shipped</v>
      </c>
      <c r="V545" t="s">
        <v>3618</v>
      </c>
      <c r="W545" t="str">
        <f t="shared" si="187"/>
        <v>93877673</v>
      </c>
      <c r="X545">
        <v>6</v>
      </c>
      <c r="Y545" t="s">
        <v>4277</v>
      </c>
      <c r="Z545" t="str">
        <f t="shared" si="188"/>
        <v>WINTER15</v>
      </c>
      <c r="AA545" t="str">
        <f t="shared" si="189"/>
        <v>YES</v>
      </c>
      <c r="AB545" t="s">
        <v>4281</v>
      </c>
      <c r="AC545" t="str">
        <f t="shared" si="190"/>
        <v>Facebook</v>
      </c>
      <c r="AD545">
        <v>1349.3</v>
      </c>
      <c r="AE545" s="7">
        <v>1349.3</v>
      </c>
      <c r="AF545" s="7">
        <f t="shared" si="191"/>
        <v>1349.3000000000002</v>
      </c>
      <c r="AG545" t="str">
        <f>_xlfn.XLOOKUP(H545, 'Customer Data'!A545,'Customer Data'!B545)</f>
        <v>Customer_545</v>
      </c>
      <c r="AH545" t="str">
        <f>_xlfn.XLOOKUP(H545,'Customer Data'!A545,'Customer Data'!C545)</f>
        <v>Female</v>
      </c>
      <c r="AI545">
        <f>_xlfn.XLOOKUP(H545,'Customer Data'!A545,'Customer Data'!D545)</f>
        <v>33</v>
      </c>
      <c r="AJ545" t="str">
        <f>_xlfn.XLOOKUP(H545,'Customer Data'!A545,'Customer Data'!E545)</f>
        <v>Owerri</v>
      </c>
      <c r="AK545" t="str">
        <f>VLOOKUP(K545,'Product Category'!A:B,2,FALSE)</f>
        <v>Furniture</v>
      </c>
      <c r="AL545">
        <f>VLOOKUP(Z545,Coupons!A:B,2,FALSE)</f>
        <v>0.15</v>
      </c>
      <c r="AM545" s="7">
        <f t="shared" si="192"/>
        <v>202.39499999999998</v>
      </c>
      <c r="AN545" s="7">
        <f t="shared" si="193"/>
        <v>188.90199999999999</v>
      </c>
      <c r="AO545" s="7">
        <f t="shared" si="194"/>
        <v>944.51</v>
      </c>
      <c r="AP545" s="7">
        <f t="shared" si="195"/>
        <v>1146.9050000000002</v>
      </c>
      <c r="AQ545" s="7">
        <f t="shared" si="196"/>
        <v>202.39500000000021</v>
      </c>
      <c r="AR545" s="12">
        <f t="shared" si="197"/>
        <v>1.2142857142857144</v>
      </c>
    </row>
    <row r="546" spans="1:44" x14ac:dyDescent="0.35">
      <c r="A546" t="s">
        <v>558</v>
      </c>
      <c r="B546">
        <f t="shared" si="176"/>
        <v>200544</v>
      </c>
      <c r="C546" s="2">
        <v>45361</v>
      </c>
      <c r="D546" s="4">
        <v>45361</v>
      </c>
      <c r="E546">
        <f t="shared" si="177"/>
        <v>2024</v>
      </c>
      <c r="F546" s="4" t="str">
        <f t="shared" si="178"/>
        <v>March</v>
      </c>
      <c r="G546" s="4" t="str">
        <f t="shared" si="179"/>
        <v>Sunday</v>
      </c>
      <c r="H546" t="s">
        <v>1758</v>
      </c>
      <c r="I546">
        <f t="shared" si="180"/>
        <v>48713</v>
      </c>
      <c r="J546" t="s">
        <v>2407</v>
      </c>
      <c r="K546" t="str">
        <f t="shared" si="182"/>
        <v>Printer</v>
      </c>
      <c r="L546">
        <v>5</v>
      </c>
      <c r="M546">
        <v>31.96</v>
      </c>
      <c r="N546" s="7">
        <f t="shared" si="181"/>
        <v>31.96</v>
      </c>
      <c r="O546" t="s">
        <v>2726</v>
      </c>
      <c r="P546" t="str">
        <f t="shared" si="183"/>
        <v>373</v>
      </c>
      <c r="Q546" t="str">
        <f t="shared" si="184"/>
        <v>Main St</v>
      </c>
      <c r="R546" t="s">
        <v>3067</v>
      </c>
      <c r="S546" t="str">
        <f t="shared" si="185"/>
        <v>Credit Card</v>
      </c>
      <c r="T546" t="s">
        <v>3072</v>
      </c>
      <c r="U546" t="str">
        <f t="shared" si="186"/>
        <v>Returned</v>
      </c>
      <c r="V546" t="s">
        <v>3619</v>
      </c>
      <c r="W546" t="str">
        <f t="shared" si="187"/>
        <v>96334419</v>
      </c>
      <c r="X546">
        <v>5</v>
      </c>
      <c r="Y546" t="s">
        <v>4276</v>
      </c>
      <c r="Z546" t="str">
        <f t="shared" si="188"/>
        <v>FREESHIP</v>
      </c>
      <c r="AA546" t="str">
        <f t="shared" si="189"/>
        <v>YES</v>
      </c>
      <c r="AB546" t="s">
        <v>4279</v>
      </c>
      <c r="AC546" t="str">
        <f t="shared" si="190"/>
        <v>Referral</v>
      </c>
      <c r="AD546">
        <v>159.80000000000001</v>
      </c>
      <c r="AE546" s="7">
        <v>159.80000000000001</v>
      </c>
      <c r="AF546" s="7">
        <f t="shared" si="191"/>
        <v>159.80000000000001</v>
      </c>
      <c r="AG546" t="str">
        <f>_xlfn.XLOOKUP(H546, 'Customer Data'!A546,'Customer Data'!B546)</f>
        <v>Customer_546</v>
      </c>
      <c r="AH546" t="str">
        <f>_xlfn.XLOOKUP(H546,'Customer Data'!A546,'Customer Data'!C546)</f>
        <v>Male</v>
      </c>
      <c r="AI546">
        <f>_xlfn.XLOOKUP(H546,'Customer Data'!A546,'Customer Data'!D546)</f>
        <v>40</v>
      </c>
      <c r="AJ546" t="str">
        <f>_xlfn.XLOOKUP(H546,'Customer Data'!A546,'Customer Data'!E546)</f>
        <v>Port-Harcourt</v>
      </c>
      <c r="AK546" t="str">
        <f>VLOOKUP(K546,'Product Category'!A:B,2,FALSE)</f>
        <v>Electronics</v>
      </c>
      <c r="AL546">
        <f>VLOOKUP(Z546,Coupons!A:B,2,FALSE)</f>
        <v>0</v>
      </c>
      <c r="AM546" s="7">
        <f t="shared" si="192"/>
        <v>0</v>
      </c>
      <c r="AN546" s="7">
        <f t="shared" si="193"/>
        <v>22.372</v>
      </c>
      <c r="AO546" s="7">
        <f t="shared" si="194"/>
        <v>111.86</v>
      </c>
      <c r="AP546" s="7">
        <f t="shared" si="195"/>
        <v>159.80000000000001</v>
      </c>
      <c r="AQ546" s="7">
        <f t="shared" si="196"/>
        <v>47.940000000000012</v>
      </c>
      <c r="AR546" s="12">
        <f t="shared" si="197"/>
        <v>1.4285714285714286</v>
      </c>
    </row>
    <row r="547" spans="1:44" x14ac:dyDescent="0.35">
      <c r="A547" t="s">
        <v>559</v>
      </c>
      <c r="B547">
        <f t="shared" si="176"/>
        <v>200545</v>
      </c>
      <c r="C547" s="2">
        <v>45279</v>
      </c>
      <c r="D547" s="4">
        <v>45279</v>
      </c>
      <c r="E547">
        <f t="shared" si="177"/>
        <v>2023</v>
      </c>
      <c r="F547" s="4" t="str">
        <f t="shared" si="178"/>
        <v>December</v>
      </c>
      <c r="G547" s="4" t="str">
        <f t="shared" si="179"/>
        <v>Tuesday</v>
      </c>
      <c r="H547" t="s">
        <v>1759</v>
      </c>
      <c r="I547">
        <f t="shared" si="180"/>
        <v>74138</v>
      </c>
      <c r="J547" t="s">
        <v>2403</v>
      </c>
      <c r="K547" t="str">
        <f t="shared" si="182"/>
        <v>Monitor</v>
      </c>
      <c r="L547">
        <v>2</v>
      </c>
      <c r="M547">
        <v>98.47</v>
      </c>
      <c r="N547" s="7">
        <f t="shared" si="181"/>
        <v>98.47</v>
      </c>
      <c r="O547" t="s">
        <v>2813</v>
      </c>
      <c r="P547" t="str">
        <f t="shared" si="183"/>
        <v>964</v>
      </c>
      <c r="Q547" t="str">
        <f t="shared" si="184"/>
        <v>Main St</v>
      </c>
      <c r="R547" t="s">
        <v>3069</v>
      </c>
      <c r="S547" t="str">
        <f t="shared" si="185"/>
        <v>Cash</v>
      </c>
      <c r="T547" t="s">
        <v>3072</v>
      </c>
      <c r="U547" t="str">
        <f t="shared" si="186"/>
        <v>Returned</v>
      </c>
      <c r="V547" t="s">
        <v>3620</v>
      </c>
      <c r="W547" t="str">
        <f t="shared" si="187"/>
        <v>74091695</v>
      </c>
      <c r="X547">
        <v>3</v>
      </c>
      <c r="Z547" t="str">
        <f t="shared" si="188"/>
        <v>NO COUPON</v>
      </c>
      <c r="AA547" t="str">
        <f t="shared" si="189"/>
        <v>NO</v>
      </c>
      <c r="AB547" t="s">
        <v>4278</v>
      </c>
      <c r="AC547" t="str">
        <f t="shared" si="190"/>
        <v>Instagram</v>
      </c>
      <c r="AD547">
        <v>196.94</v>
      </c>
      <c r="AE547" s="7">
        <v>196.94</v>
      </c>
      <c r="AF547" s="7">
        <f t="shared" si="191"/>
        <v>196.94</v>
      </c>
      <c r="AG547" t="str">
        <f>_xlfn.XLOOKUP(H547, 'Customer Data'!A547,'Customer Data'!B547)</f>
        <v>Customer_547</v>
      </c>
      <c r="AH547" t="str">
        <f>_xlfn.XLOOKUP(H547,'Customer Data'!A547,'Customer Data'!C547)</f>
        <v>Male</v>
      </c>
      <c r="AI547">
        <f>_xlfn.XLOOKUP(H547,'Customer Data'!A547,'Customer Data'!D547)</f>
        <v>58</v>
      </c>
      <c r="AJ547" t="str">
        <f>_xlfn.XLOOKUP(H547,'Customer Data'!A547,'Customer Data'!E547)</f>
        <v>Lagos</v>
      </c>
      <c r="AK547" t="str">
        <f>VLOOKUP(K547,'Product Category'!A:B,2,FALSE)</f>
        <v>Electronics</v>
      </c>
      <c r="AL547">
        <f>VLOOKUP(Z547,Coupons!A:B,2,FALSE)</f>
        <v>0</v>
      </c>
      <c r="AM547" s="7">
        <f t="shared" si="192"/>
        <v>0</v>
      </c>
      <c r="AN547" s="7">
        <f t="shared" si="193"/>
        <v>68.928999999999988</v>
      </c>
      <c r="AO547" s="7">
        <f t="shared" si="194"/>
        <v>137.85799999999998</v>
      </c>
      <c r="AP547" s="7">
        <f t="shared" si="195"/>
        <v>196.94</v>
      </c>
      <c r="AQ547" s="7">
        <f t="shared" si="196"/>
        <v>59.082000000000022</v>
      </c>
      <c r="AR547" s="12">
        <f t="shared" si="197"/>
        <v>1.4285714285714288</v>
      </c>
    </row>
    <row r="548" spans="1:44" x14ac:dyDescent="0.35">
      <c r="A548" t="s">
        <v>560</v>
      </c>
      <c r="B548">
        <f t="shared" si="176"/>
        <v>200546</v>
      </c>
      <c r="C548" s="2">
        <v>45352</v>
      </c>
      <c r="D548" s="4">
        <v>45352</v>
      </c>
      <c r="E548">
        <f t="shared" si="177"/>
        <v>2024</v>
      </c>
      <c r="F548" s="4" t="str">
        <f t="shared" si="178"/>
        <v>March</v>
      </c>
      <c r="G548" s="4" t="str">
        <f t="shared" si="179"/>
        <v>Friday</v>
      </c>
      <c r="H548" t="s">
        <v>1760</v>
      </c>
      <c r="I548">
        <f t="shared" si="180"/>
        <v>82399</v>
      </c>
      <c r="J548" t="s">
        <v>2403</v>
      </c>
      <c r="K548" t="str">
        <f t="shared" si="182"/>
        <v>Monitor</v>
      </c>
      <c r="L548">
        <v>1</v>
      </c>
      <c r="M548">
        <v>158.68</v>
      </c>
      <c r="N548" s="7">
        <f t="shared" si="181"/>
        <v>158.68</v>
      </c>
      <c r="O548" t="s">
        <v>2410</v>
      </c>
      <c r="P548" t="str">
        <f t="shared" si="183"/>
        <v>928</v>
      </c>
      <c r="Q548" t="str">
        <f t="shared" si="184"/>
        <v>Main St</v>
      </c>
      <c r="R548" t="s">
        <v>3067</v>
      </c>
      <c r="S548" t="str">
        <f t="shared" si="185"/>
        <v>Credit Card</v>
      </c>
      <c r="T548" t="s">
        <v>3072</v>
      </c>
      <c r="U548" t="str">
        <f t="shared" si="186"/>
        <v>Returned</v>
      </c>
      <c r="V548" t="s">
        <v>3621</v>
      </c>
      <c r="W548" t="str">
        <f t="shared" si="187"/>
        <v>77177284</v>
      </c>
      <c r="X548">
        <v>6</v>
      </c>
      <c r="Y548" t="s">
        <v>4277</v>
      </c>
      <c r="Z548" t="str">
        <f t="shared" si="188"/>
        <v>WINTER15</v>
      </c>
      <c r="AA548" t="str">
        <f t="shared" si="189"/>
        <v>YES</v>
      </c>
      <c r="AB548" t="s">
        <v>4278</v>
      </c>
      <c r="AC548" t="str">
        <f t="shared" si="190"/>
        <v>Instagram</v>
      </c>
      <c r="AD548">
        <v>158.68</v>
      </c>
      <c r="AE548" s="7">
        <v>158.68</v>
      </c>
      <c r="AF548" s="7">
        <f t="shared" si="191"/>
        <v>158.68</v>
      </c>
      <c r="AG548" t="str">
        <f>_xlfn.XLOOKUP(H548, 'Customer Data'!A548,'Customer Data'!B548)</f>
        <v>Customer_548</v>
      </c>
      <c r="AH548" t="str">
        <f>_xlfn.XLOOKUP(H548,'Customer Data'!A548,'Customer Data'!C548)</f>
        <v>Female</v>
      </c>
      <c r="AI548">
        <f>_xlfn.XLOOKUP(H548,'Customer Data'!A548,'Customer Data'!D548)</f>
        <v>35</v>
      </c>
      <c r="AJ548" t="str">
        <f>_xlfn.XLOOKUP(H548,'Customer Data'!A548,'Customer Data'!E548)</f>
        <v>Kano</v>
      </c>
      <c r="AK548" t="str">
        <f>VLOOKUP(K548,'Product Category'!A:B,2,FALSE)</f>
        <v>Electronics</v>
      </c>
      <c r="AL548">
        <f>VLOOKUP(Z548,Coupons!A:B,2,FALSE)</f>
        <v>0.15</v>
      </c>
      <c r="AM548" s="7">
        <f t="shared" si="192"/>
        <v>23.802</v>
      </c>
      <c r="AN548" s="7">
        <f t="shared" si="193"/>
        <v>111.07599999999999</v>
      </c>
      <c r="AO548" s="7">
        <f t="shared" si="194"/>
        <v>111.07599999999999</v>
      </c>
      <c r="AP548" s="7">
        <f t="shared" si="195"/>
        <v>134.87800000000001</v>
      </c>
      <c r="AQ548" s="7">
        <f t="shared" si="196"/>
        <v>23.802000000000021</v>
      </c>
      <c r="AR548" s="12">
        <f t="shared" si="197"/>
        <v>1.2142857142857144</v>
      </c>
    </row>
    <row r="549" spans="1:44" x14ac:dyDescent="0.35">
      <c r="A549" t="s">
        <v>561</v>
      </c>
      <c r="B549">
        <f t="shared" si="176"/>
        <v>200547</v>
      </c>
      <c r="C549" s="2">
        <v>45158</v>
      </c>
      <c r="D549" s="4">
        <v>45158</v>
      </c>
      <c r="E549">
        <f t="shared" si="177"/>
        <v>2023</v>
      </c>
      <c r="F549" s="4" t="str">
        <f t="shared" si="178"/>
        <v>August</v>
      </c>
      <c r="G549" s="4" t="str">
        <f t="shared" si="179"/>
        <v>Sunday</v>
      </c>
      <c r="H549" t="s">
        <v>1761</v>
      </c>
      <c r="I549">
        <f t="shared" si="180"/>
        <v>40427</v>
      </c>
      <c r="J549" t="s">
        <v>2404</v>
      </c>
      <c r="K549" t="str">
        <f t="shared" si="182"/>
        <v>Phone</v>
      </c>
      <c r="L549">
        <v>1</v>
      </c>
      <c r="M549">
        <v>613.98</v>
      </c>
      <c r="N549" s="7">
        <f t="shared" si="181"/>
        <v>613.98</v>
      </c>
      <c r="O549" t="s">
        <v>2814</v>
      </c>
      <c r="P549" t="str">
        <f t="shared" si="183"/>
        <v>411</v>
      </c>
      <c r="Q549" t="str">
        <f t="shared" si="184"/>
        <v>Main St</v>
      </c>
      <c r="R549" t="s">
        <v>3066</v>
      </c>
      <c r="S549" t="str">
        <f t="shared" si="185"/>
        <v>Online</v>
      </c>
      <c r="T549" t="s">
        <v>3073</v>
      </c>
      <c r="U549" t="str">
        <f t="shared" si="186"/>
        <v>Delivered</v>
      </c>
      <c r="V549" t="s">
        <v>3622</v>
      </c>
      <c r="W549" t="str">
        <f t="shared" si="187"/>
        <v>25392280</v>
      </c>
      <c r="X549">
        <v>4</v>
      </c>
      <c r="Y549" t="s">
        <v>4276</v>
      </c>
      <c r="Z549" t="str">
        <f t="shared" si="188"/>
        <v>FREESHIP</v>
      </c>
      <c r="AA549" t="str">
        <f t="shared" si="189"/>
        <v>YES</v>
      </c>
      <c r="AB549" t="s">
        <v>4281</v>
      </c>
      <c r="AC549" t="str">
        <f t="shared" si="190"/>
        <v>Facebook</v>
      </c>
      <c r="AD549">
        <v>613.98</v>
      </c>
      <c r="AE549" s="7">
        <v>613.98</v>
      </c>
      <c r="AF549" s="7">
        <f t="shared" si="191"/>
        <v>613.98</v>
      </c>
      <c r="AG549" t="str">
        <f>_xlfn.XLOOKUP(H549, 'Customer Data'!A549,'Customer Data'!B549)</f>
        <v>Customer_549</v>
      </c>
      <c r="AH549" t="str">
        <f>_xlfn.XLOOKUP(H549,'Customer Data'!A549,'Customer Data'!C549)</f>
        <v>Male</v>
      </c>
      <c r="AI549">
        <f>_xlfn.XLOOKUP(H549,'Customer Data'!A549,'Customer Data'!D549)</f>
        <v>54</v>
      </c>
      <c r="AJ549" t="str">
        <f>_xlfn.XLOOKUP(H549,'Customer Data'!A549,'Customer Data'!E549)</f>
        <v>Kano</v>
      </c>
      <c r="AK549" t="str">
        <f>VLOOKUP(K549,'Product Category'!A:B,2,FALSE)</f>
        <v>Electronics</v>
      </c>
      <c r="AL549">
        <f>VLOOKUP(Z549,Coupons!A:B,2,FALSE)</f>
        <v>0</v>
      </c>
      <c r="AM549" s="7">
        <f t="shared" si="192"/>
        <v>0</v>
      </c>
      <c r="AN549" s="7">
        <f t="shared" si="193"/>
        <v>429.786</v>
      </c>
      <c r="AO549" s="7">
        <f t="shared" si="194"/>
        <v>429.786</v>
      </c>
      <c r="AP549" s="7">
        <f t="shared" si="195"/>
        <v>613.98</v>
      </c>
      <c r="AQ549" s="7">
        <f t="shared" si="196"/>
        <v>184.19400000000002</v>
      </c>
      <c r="AR549" s="12">
        <f t="shared" si="197"/>
        <v>1.4285714285714286</v>
      </c>
    </row>
    <row r="550" spans="1:44" x14ac:dyDescent="0.35">
      <c r="A550" t="s">
        <v>562</v>
      </c>
      <c r="B550">
        <f t="shared" si="176"/>
        <v>200548</v>
      </c>
      <c r="C550" s="2">
        <v>45296</v>
      </c>
      <c r="D550" s="4">
        <v>45296</v>
      </c>
      <c r="E550">
        <f t="shared" si="177"/>
        <v>2024</v>
      </c>
      <c r="F550" s="4" t="str">
        <f t="shared" si="178"/>
        <v>January</v>
      </c>
      <c r="G550" s="4" t="str">
        <f t="shared" si="179"/>
        <v>Friday</v>
      </c>
      <c r="H550" t="s">
        <v>1762</v>
      </c>
      <c r="I550">
        <f t="shared" si="180"/>
        <v>17103</v>
      </c>
      <c r="J550" t="s">
        <v>2407</v>
      </c>
      <c r="K550" t="str">
        <f t="shared" si="182"/>
        <v>Printer</v>
      </c>
      <c r="L550">
        <v>3</v>
      </c>
      <c r="M550">
        <v>426.12</v>
      </c>
      <c r="N550" s="7">
        <f t="shared" si="181"/>
        <v>426.12</v>
      </c>
      <c r="O550" t="s">
        <v>2500</v>
      </c>
      <c r="P550" t="str">
        <f t="shared" si="183"/>
        <v>922</v>
      </c>
      <c r="Q550" t="str">
        <f t="shared" si="184"/>
        <v>Main St</v>
      </c>
      <c r="R550" t="s">
        <v>3066</v>
      </c>
      <c r="S550" t="str">
        <f t="shared" si="185"/>
        <v>Online</v>
      </c>
      <c r="T550" t="s">
        <v>3073</v>
      </c>
      <c r="U550" t="str">
        <f t="shared" si="186"/>
        <v>Delivered</v>
      </c>
      <c r="V550" t="s">
        <v>3623</v>
      </c>
      <c r="W550" t="str">
        <f t="shared" si="187"/>
        <v>64398650</v>
      </c>
      <c r="X550">
        <v>5</v>
      </c>
      <c r="Y550" t="s">
        <v>4277</v>
      </c>
      <c r="Z550" t="str">
        <f t="shared" si="188"/>
        <v>WINTER15</v>
      </c>
      <c r="AA550" t="str">
        <f t="shared" si="189"/>
        <v>YES</v>
      </c>
      <c r="AB550" t="s">
        <v>4278</v>
      </c>
      <c r="AC550" t="str">
        <f t="shared" si="190"/>
        <v>Instagram</v>
      </c>
      <c r="AD550">
        <v>1278.3599999999999</v>
      </c>
      <c r="AE550" s="7">
        <v>1278.3599999999999</v>
      </c>
      <c r="AF550" s="7">
        <f t="shared" si="191"/>
        <v>1278.3600000000001</v>
      </c>
      <c r="AG550" t="str">
        <f>_xlfn.XLOOKUP(H550, 'Customer Data'!A550,'Customer Data'!B550)</f>
        <v>Customer_550</v>
      </c>
      <c r="AH550" t="str">
        <f>_xlfn.XLOOKUP(H550,'Customer Data'!A550,'Customer Data'!C550)</f>
        <v>Female</v>
      </c>
      <c r="AI550">
        <f>_xlfn.XLOOKUP(H550,'Customer Data'!A550,'Customer Data'!D550)</f>
        <v>45</v>
      </c>
      <c r="AJ550" t="str">
        <f>_xlfn.XLOOKUP(H550,'Customer Data'!A550,'Customer Data'!E550)</f>
        <v>Kano</v>
      </c>
      <c r="AK550" t="str">
        <f>VLOOKUP(K550,'Product Category'!A:B,2,FALSE)</f>
        <v>Electronics</v>
      </c>
      <c r="AL550">
        <f>VLOOKUP(Z550,Coupons!A:B,2,FALSE)</f>
        <v>0.15</v>
      </c>
      <c r="AM550" s="7">
        <f t="shared" si="192"/>
        <v>191.75399999999999</v>
      </c>
      <c r="AN550" s="7">
        <f t="shared" si="193"/>
        <v>298.28399999999999</v>
      </c>
      <c r="AO550" s="7">
        <f t="shared" si="194"/>
        <v>894.85199999999998</v>
      </c>
      <c r="AP550" s="7">
        <f t="shared" si="195"/>
        <v>1086.6060000000002</v>
      </c>
      <c r="AQ550" s="7">
        <f t="shared" si="196"/>
        <v>191.75400000000025</v>
      </c>
      <c r="AR550" s="12">
        <f t="shared" si="197"/>
        <v>1.2142857142857146</v>
      </c>
    </row>
    <row r="551" spans="1:44" x14ac:dyDescent="0.35">
      <c r="A551" t="s">
        <v>563</v>
      </c>
      <c r="B551">
        <f t="shared" si="176"/>
        <v>200549</v>
      </c>
      <c r="C551" s="2">
        <v>45713</v>
      </c>
      <c r="D551" s="4">
        <v>45713</v>
      </c>
      <c r="E551">
        <f t="shared" si="177"/>
        <v>2025</v>
      </c>
      <c r="F551" s="4" t="str">
        <f t="shared" si="178"/>
        <v>February</v>
      </c>
      <c r="G551" s="4" t="str">
        <f t="shared" si="179"/>
        <v>Tuesday</v>
      </c>
      <c r="H551" t="s">
        <v>1763</v>
      </c>
      <c r="I551">
        <f t="shared" si="180"/>
        <v>34266</v>
      </c>
      <c r="J551" t="s">
        <v>2403</v>
      </c>
      <c r="K551" t="str">
        <f t="shared" si="182"/>
        <v>Monitor</v>
      </c>
      <c r="L551">
        <v>4</v>
      </c>
      <c r="M551">
        <v>629.88</v>
      </c>
      <c r="N551" s="7">
        <f t="shared" si="181"/>
        <v>629.88</v>
      </c>
      <c r="O551" t="s">
        <v>2815</v>
      </c>
      <c r="P551" t="str">
        <f t="shared" si="183"/>
        <v>550</v>
      </c>
      <c r="Q551" t="str">
        <f t="shared" si="184"/>
        <v>Main St</v>
      </c>
      <c r="R551" t="s">
        <v>3065</v>
      </c>
      <c r="S551" t="str">
        <f t="shared" si="185"/>
        <v>Debit Card</v>
      </c>
      <c r="T551" t="s">
        <v>3071</v>
      </c>
      <c r="U551" t="str">
        <f t="shared" si="186"/>
        <v>Cancelled</v>
      </c>
      <c r="V551" t="s">
        <v>3624</v>
      </c>
      <c r="W551" t="str">
        <f t="shared" si="187"/>
        <v>56378197</v>
      </c>
      <c r="X551">
        <v>8</v>
      </c>
      <c r="Y551" t="s">
        <v>4277</v>
      </c>
      <c r="Z551" t="str">
        <f t="shared" si="188"/>
        <v>WINTER15</v>
      </c>
      <c r="AA551" t="str">
        <f t="shared" si="189"/>
        <v>YES</v>
      </c>
      <c r="AB551" t="s">
        <v>4278</v>
      </c>
      <c r="AC551" t="str">
        <f t="shared" si="190"/>
        <v>Instagram</v>
      </c>
      <c r="AD551">
        <v>2519.52</v>
      </c>
      <c r="AE551" s="7">
        <v>2519.52</v>
      </c>
      <c r="AF551" s="7">
        <f t="shared" si="191"/>
        <v>2519.52</v>
      </c>
      <c r="AG551" t="str">
        <f>_xlfn.XLOOKUP(H551, 'Customer Data'!A551,'Customer Data'!B551)</f>
        <v>Customer_551</v>
      </c>
      <c r="AH551" t="str">
        <f>_xlfn.XLOOKUP(H551,'Customer Data'!A551,'Customer Data'!C551)</f>
        <v>Female</v>
      </c>
      <c r="AI551">
        <f>_xlfn.XLOOKUP(H551,'Customer Data'!A551,'Customer Data'!D551)</f>
        <v>26</v>
      </c>
      <c r="AJ551" t="str">
        <f>_xlfn.XLOOKUP(H551,'Customer Data'!A551,'Customer Data'!E551)</f>
        <v>Abuja</v>
      </c>
      <c r="AK551" t="str">
        <f>VLOOKUP(K551,'Product Category'!A:B,2,FALSE)</f>
        <v>Electronics</v>
      </c>
      <c r="AL551">
        <f>VLOOKUP(Z551,Coupons!A:B,2,FALSE)</f>
        <v>0.15</v>
      </c>
      <c r="AM551" s="7">
        <f t="shared" si="192"/>
        <v>377.928</v>
      </c>
      <c r="AN551" s="7">
        <f t="shared" si="193"/>
        <v>440.916</v>
      </c>
      <c r="AO551" s="7">
        <f t="shared" si="194"/>
        <v>1763.664</v>
      </c>
      <c r="AP551" s="7">
        <f t="shared" si="195"/>
        <v>2141.5920000000001</v>
      </c>
      <c r="AQ551" s="7">
        <f t="shared" si="196"/>
        <v>377.92800000000011</v>
      </c>
      <c r="AR551" s="12">
        <f t="shared" si="197"/>
        <v>1.2142857142857144</v>
      </c>
    </row>
    <row r="552" spans="1:44" x14ac:dyDescent="0.35">
      <c r="A552" t="s">
        <v>564</v>
      </c>
      <c r="B552">
        <f t="shared" si="176"/>
        <v>200550</v>
      </c>
      <c r="C552" s="2">
        <v>45228</v>
      </c>
      <c r="D552" s="4">
        <v>45228</v>
      </c>
      <c r="E552">
        <f t="shared" si="177"/>
        <v>2023</v>
      </c>
      <c r="F552" s="4" t="str">
        <f t="shared" si="178"/>
        <v>October</v>
      </c>
      <c r="G552" s="4" t="str">
        <f t="shared" si="179"/>
        <v>Sunday</v>
      </c>
      <c r="H552" t="s">
        <v>1764</v>
      </c>
      <c r="I552">
        <f t="shared" si="180"/>
        <v>97485</v>
      </c>
      <c r="J552" t="s">
        <v>2408</v>
      </c>
      <c r="K552" t="str">
        <f t="shared" si="182"/>
        <v>Laptop</v>
      </c>
      <c r="L552">
        <v>4</v>
      </c>
      <c r="M552">
        <v>228.91</v>
      </c>
      <c r="N552" s="7">
        <f t="shared" si="181"/>
        <v>228.91</v>
      </c>
      <c r="O552" t="s">
        <v>2542</v>
      </c>
      <c r="P552" t="str">
        <f t="shared" si="183"/>
        <v>573</v>
      </c>
      <c r="Q552" t="str">
        <f t="shared" si="184"/>
        <v>Main St</v>
      </c>
      <c r="R552" t="s">
        <v>3069</v>
      </c>
      <c r="S552" t="str">
        <f t="shared" si="185"/>
        <v>Cash</v>
      </c>
      <c r="T552" t="s">
        <v>3070</v>
      </c>
      <c r="U552" t="str">
        <f t="shared" si="186"/>
        <v>Shipped</v>
      </c>
      <c r="V552" t="s">
        <v>3625</v>
      </c>
      <c r="W552" t="str">
        <f t="shared" si="187"/>
        <v>81794737</v>
      </c>
      <c r="X552">
        <v>4</v>
      </c>
      <c r="Y552" t="s">
        <v>4276</v>
      </c>
      <c r="Z552" t="str">
        <f t="shared" si="188"/>
        <v>FREESHIP</v>
      </c>
      <c r="AA552" t="str">
        <f t="shared" si="189"/>
        <v>YES</v>
      </c>
      <c r="AB552" t="s">
        <v>4282</v>
      </c>
      <c r="AC552" t="str">
        <f t="shared" si="190"/>
        <v>Google</v>
      </c>
      <c r="AD552">
        <v>915.64</v>
      </c>
      <c r="AE552" s="7">
        <v>915.64</v>
      </c>
      <c r="AF552" s="7">
        <f t="shared" si="191"/>
        <v>915.64</v>
      </c>
      <c r="AG552" t="str">
        <f>_xlfn.XLOOKUP(H552, 'Customer Data'!A552,'Customer Data'!B552)</f>
        <v>Customer_552</v>
      </c>
      <c r="AH552" t="str">
        <f>_xlfn.XLOOKUP(H552,'Customer Data'!A552,'Customer Data'!C552)</f>
        <v>Female</v>
      </c>
      <c r="AI552">
        <f>_xlfn.XLOOKUP(H552,'Customer Data'!A552,'Customer Data'!D552)</f>
        <v>34</v>
      </c>
      <c r="AJ552" t="str">
        <f>_xlfn.XLOOKUP(H552,'Customer Data'!A552,'Customer Data'!E552)</f>
        <v>Enugu</v>
      </c>
      <c r="AK552" t="str">
        <f>VLOOKUP(K552,'Product Category'!A:B,2,FALSE)</f>
        <v>Electronics</v>
      </c>
      <c r="AL552">
        <f>VLOOKUP(Z552,Coupons!A:B,2,FALSE)</f>
        <v>0</v>
      </c>
      <c r="AM552" s="7">
        <f t="shared" si="192"/>
        <v>0</v>
      </c>
      <c r="AN552" s="7">
        <f t="shared" si="193"/>
        <v>160.23699999999999</v>
      </c>
      <c r="AO552" s="7">
        <f t="shared" si="194"/>
        <v>640.94799999999998</v>
      </c>
      <c r="AP552" s="7">
        <f t="shared" si="195"/>
        <v>915.64</v>
      </c>
      <c r="AQ552" s="7">
        <f t="shared" si="196"/>
        <v>274.69200000000001</v>
      </c>
      <c r="AR552" s="12">
        <f t="shared" si="197"/>
        <v>1.4285714285714286</v>
      </c>
    </row>
    <row r="553" spans="1:44" x14ac:dyDescent="0.35">
      <c r="A553" t="s">
        <v>565</v>
      </c>
      <c r="B553">
        <f t="shared" si="176"/>
        <v>200551</v>
      </c>
      <c r="C553" s="2">
        <v>45064</v>
      </c>
      <c r="D553" s="4">
        <v>45064</v>
      </c>
      <c r="E553">
        <f t="shared" si="177"/>
        <v>2023</v>
      </c>
      <c r="F553" s="4" t="str">
        <f t="shared" si="178"/>
        <v>May</v>
      </c>
      <c r="G553" s="4" t="str">
        <f t="shared" si="179"/>
        <v>Thursday</v>
      </c>
      <c r="H553" t="s">
        <v>1765</v>
      </c>
      <c r="I553">
        <f t="shared" si="180"/>
        <v>23947</v>
      </c>
      <c r="J553" t="s">
        <v>2408</v>
      </c>
      <c r="K553" t="str">
        <f t="shared" si="182"/>
        <v>Laptop</v>
      </c>
      <c r="L553">
        <v>1</v>
      </c>
      <c r="M553">
        <v>120.98</v>
      </c>
      <c r="N553" s="7">
        <f t="shared" si="181"/>
        <v>120.98</v>
      </c>
      <c r="O553" t="s">
        <v>2528</v>
      </c>
      <c r="P553" t="str">
        <f t="shared" si="183"/>
        <v>353</v>
      </c>
      <c r="Q553" t="str">
        <f t="shared" si="184"/>
        <v>Main St</v>
      </c>
      <c r="R553" t="s">
        <v>3065</v>
      </c>
      <c r="S553" t="str">
        <f t="shared" si="185"/>
        <v>Debit Card</v>
      </c>
      <c r="T553" t="s">
        <v>3073</v>
      </c>
      <c r="U553" t="str">
        <f t="shared" si="186"/>
        <v>Delivered</v>
      </c>
      <c r="V553" t="s">
        <v>3626</v>
      </c>
      <c r="W553" t="str">
        <f t="shared" si="187"/>
        <v>74812710</v>
      </c>
      <c r="X553">
        <v>6</v>
      </c>
      <c r="Y553" t="s">
        <v>4277</v>
      </c>
      <c r="Z553" t="str">
        <f t="shared" si="188"/>
        <v>WINTER15</v>
      </c>
      <c r="AA553" t="str">
        <f t="shared" si="189"/>
        <v>YES</v>
      </c>
      <c r="AB553" t="s">
        <v>4280</v>
      </c>
      <c r="AC553" t="str">
        <f t="shared" si="190"/>
        <v>Email</v>
      </c>
      <c r="AD553">
        <v>120.98</v>
      </c>
      <c r="AE553" s="7">
        <v>120.98</v>
      </c>
      <c r="AF553" s="7">
        <f t="shared" si="191"/>
        <v>120.98</v>
      </c>
      <c r="AG553" t="str">
        <f>_xlfn.XLOOKUP(H553, 'Customer Data'!A553,'Customer Data'!B553)</f>
        <v>Customer_553</v>
      </c>
      <c r="AH553" t="str">
        <f>_xlfn.XLOOKUP(H553,'Customer Data'!A553,'Customer Data'!C553)</f>
        <v>Male</v>
      </c>
      <c r="AI553">
        <f>_xlfn.XLOOKUP(H553,'Customer Data'!A553,'Customer Data'!D553)</f>
        <v>59</v>
      </c>
      <c r="AJ553" t="str">
        <f>_xlfn.XLOOKUP(H553,'Customer Data'!A553,'Customer Data'!E553)</f>
        <v>Port-Harcourt</v>
      </c>
      <c r="AK553" t="str">
        <f>VLOOKUP(K553,'Product Category'!A:B,2,FALSE)</f>
        <v>Electronics</v>
      </c>
      <c r="AL553">
        <f>VLOOKUP(Z553,Coupons!A:B,2,FALSE)</f>
        <v>0.15</v>
      </c>
      <c r="AM553" s="7">
        <f t="shared" si="192"/>
        <v>18.146999999999998</v>
      </c>
      <c r="AN553" s="7">
        <f t="shared" si="193"/>
        <v>84.685999999999993</v>
      </c>
      <c r="AO553" s="7">
        <f t="shared" si="194"/>
        <v>84.685999999999993</v>
      </c>
      <c r="AP553" s="7">
        <f t="shared" si="195"/>
        <v>102.833</v>
      </c>
      <c r="AQ553" s="7">
        <f t="shared" si="196"/>
        <v>18.147000000000006</v>
      </c>
      <c r="AR553" s="12">
        <f t="shared" si="197"/>
        <v>1.2142857142857144</v>
      </c>
    </row>
    <row r="554" spans="1:44" x14ac:dyDescent="0.35">
      <c r="A554" t="s">
        <v>566</v>
      </c>
      <c r="B554">
        <f t="shared" si="176"/>
        <v>200552</v>
      </c>
      <c r="C554" s="2">
        <v>45199</v>
      </c>
      <c r="D554" s="4">
        <v>45199</v>
      </c>
      <c r="E554">
        <f t="shared" si="177"/>
        <v>2023</v>
      </c>
      <c r="F554" s="4" t="str">
        <f t="shared" si="178"/>
        <v>September</v>
      </c>
      <c r="G554" s="4" t="str">
        <f t="shared" si="179"/>
        <v>Saturday</v>
      </c>
      <c r="H554" t="s">
        <v>1766</v>
      </c>
      <c r="I554">
        <f t="shared" si="180"/>
        <v>21665</v>
      </c>
      <c r="J554" t="s">
        <v>2406</v>
      </c>
      <c r="K554" t="str">
        <f t="shared" si="182"/>
        <v>Chair</v>
      </c>
      <c r="L554">
        <v>4</v>
      </c>
      <c r="M554">
        <v>425.18</v>
      </c>
      <c r="N554" s="7">
        <f t="shared" si="181"/>
        <v>425.18</v>
      </c>
      <c r="O554" t="s">
        <v>2798</v>
      </c>
      <c r="P554" t="str">
        <f t="shared" si="183"/>
        <v>560</v>
      </c>
      <c r="Q554" t="str">
        <f t="shared" si="184"/>
        <v>Main St</v>
      </c>
      <c r="R554" t="s">
        <v>3066</v>
      </c>
      <c r="S554" t="str">
        <f t="shared" si="185"/>
        <v>Online</v>
      </c>
      <c r="T554" t="s">
        <v>3072</v>
      </c>
      <c r="U554" t="str">
        <f t="shared" si="186"/>
        <v>Returned</v>
      </c>
      <c r="V554" t="s">
        <v>3627</v>
      </c>
      <c r="W554" t="str">
        <f t="shared" si="187"/>
        <v>29890761</v>
      </c>
      <c r="X554">
        <v>8</v>
      </c>
      <c r="Y554" t="s">
        <v>4277</v>
      </c>
      <c r="Z554" t="str">
        <f t="shared" si="188"/>
        <v>WINTER15</v>
      </c>
      <c r="AA554" t="str">
        <f t="shared" si="189"/>
        <v>YES</v>
      </c>
      <c r="AB554" t="s">
        <v>4281</v>
      </c>
      <c r="AC554" t="str">
        <f t="shared" si="190"/>
        <v>Facebook</v>
      </c>
      <c r="AD554">
        <v>1700.72</v>
      </c>
      <c r="AE554" s="7">
        <v>1700.72</v>
      </c>
      <c r="AF554" s="7">
        <f t="shared" si="191"/>
        <v>1700.72</v>
      </c>
      <c r="AG554" t="str">
        <f>_xlfn.XLOOKUP(H554, 'Customer Data'!A554,'Customer Data'!B554)</f>
        <v>Customer_554</v>
      </c>
      <c r="AH554" t="str">
        <f>_xlfn.XLOOKUP(H554,'Customer Data'!A554,'Customer Data'!C554)</f>
        <v>Male</v>
      </c>
      <c r="AI554">
        <f>_xlfn.XLOOKUP(H554,'Customer Data'!A554,'Customer Data'!D554)</f>
        <v>52</v>
      </c>
      <c r="AJ554" t="str">
        <f>_xlfn.XLOOKUP(H554,'Customer Data'!A554,'Customer Data'!E554)</f>
        <v>Port-Harcourt</v>
      </c>
      <c r="AK554" t="str">
        <f>VLOOKUP(K554,'Product Category'!A:B,2,FALSE)</f>
        <v>Furniture</v>
      </c>
      <c r="AL554">
        <f>VLOOKUP(Z554,Coupons!A:B,2,FALSE)</f>
        <v>0.15</v>
      </c>
      <c r="AM554" s="7">
        <f t="shared" si="192"/>
        <v>255.108</v>
      </c>
      <c r="AN554" s="7">
        <f t="shared" si="193"/>
        <v>297.62599999999998</v>
      </c>
      <c r="AO554" s="7">
        <f t="shared" si="194"/>
        <v>1190.5039999999999</v>
      </c>
      <c r="AP554" s="7">
        <f t="shared" si="195"/>
        <v>1445.6120000000001</v>
      </c>
      <c r="AQ554" s="7">
        <f t="shared" si="196"/>
        <v>255.10800000000017</v>
      </c>
      <c r="AR554" s="12">
        <f t="shared" si="197"/>
        <v>1.2142857142857144</v>
      </c>
    </row>
    <row r="555" spans="1:44" x14ac:dyDescent="0.35">
      <c r="A555" t="s">
        <v>567</v>
      </c>
      <c r="B555">
        <f t="shared" si="176"/>
        <v>200553</v>
      </c>
      <c r="C555" s="2">
        <v>45161</v>
      </c>
      <c r="D555" s="4">
        <v>45161</v>
      </c>
      <c r="E555">
        <f t="shared" si="177"/>
        <v>2023</v>
      </c>
      <c r="F555" s="4" t="str">
        <f t="shared" si="178"/>
        <v>August</v>
      </c>
      <c r="G555" s="4" t="str">
        <f t="shared" si="179"/>
        <v>Wednesday</v>
      </c>
      <c r="H555" t="s">
        <v>1767</v>
      </c>
      <c r="I555">
        <f t="shared" si="180"/>
        <v>82550</v>
      </c>
      <c r="J555" t="s">
        <v>2404</v>
      </c>
      <c r="K555" t="str">
        <f t="shared" si="182"/>
        <v>Phone</v>
      </c>
      <c r="L555">
        <v>2</v>
      </c>
      <c r="M555">
        <v>333.83</v>
      </c>
      <c r="N555" s="7">
        <f t="shared" si="181"/>
        <v>333.83</v>
      </c>
      <c r="O555" t="s">
        <v>2816</v>
      </c>
      <c r="P555" t="str">
        <f t="shared" si="183"/>
        <v>828</v>
      </c>
      <c r="Q555" t="str">
        <f t="shared" si="184"/>
        <v>Main St</v>
      </c>
      <c r="R555" t="s">
        <v>3068</v>
      </c>
      <c r="S555" t="str">
        <f t="shared" si="185"/>
        <v>Gift Card</v>
      </c>
      <c r="T555" t="s">
        <v>3071</v>
      </c>
      <c r="U555" t="str">
        <f t="shared" si="186"/>
        <v>Cancelled</v>
      </c>
      <c r="V555" t="s">
        <v>3628</v>
      </c>
      <c r="W555" t="str">
        <f t="shared" si="187"/>
        <v>74103758</v>
      </c>
      <c r="X555">
        <v>4</v>
      </c>
      <c r="Y555" t="s">
        <v>4276</v>
      </c>
      <c r="Z555" t="str">
        <f t="shared" si="188"/>
        <v>FREESHIP</v>
      </c>
      <c r="AA555" t="str">
        <f t="shared" si="189"/>
        <v>YES</v>
      </c>
      <c r="AB555" t="s">
        <v>4279</v>
      </c>
      <c r="AC555" t="str">
        <f t="shared" si="190"/>
        <v>Referral</v>
      </c>
      <c r="AD555">
        <v>667.66</v>
      </c>
      <c r="AE555" s="7">
        <v>667.66</v>
      </c>
      <c r="AF555" s="7">
        <f t="shared" si="191"/>
        <v>667.66</v>
      </c>
      <c r="AG555" t="str">
        <f>_xlfn.XLOOKUP(H555, 'Customer Data'!A555,'Customer Data'!B555)</f>
        <v>Customer_555</v>
      </c>
      <c r="AH555" t="str">
        <f>_xlfn.XLOOKUP(H555,'Customer Data'!A555,'Customer Data'!C555)</f>
        <v>Male</v>
      </c>
      <c r="AI555">
        <f>_xlfn.XLOOKUP(H555,'Customer Data'!A555,'Customer Data'!D555)</f>
        <v>45</v>
      </c>
      <c r="AJ555" t="str">
        <f>_xlfn.XLOOKUP(H555,'Customer Data'!A555,'Customer Data'!E555)</f>
        <v>Abuja</v>
      </c>
      <c r="AK555" t="str">
        <f>VLOOKUP(K555,'Product Category'!A:B,2,FALSE)</f>
        <v>Electronics</v>
      </c>
      <c r="AL555">
        <f>VLOOKUP(Z555,Coupons!A:B,2,FALSE)</f>
        <v>0</v>
      </c>
      <c r="AM555" s="7">
        <f t="shared" si="192"/>
        <v>0</v>
      </c>
      <c r="AN555" s="7">
        <f t="shared" si="193"/>
        <v>233.68099999999998</v>
      </c>
      <c r="AO555" s="7">
        <f t="shared" si="194"/>
        <v>467.36199999999997</v>
      </c>
      <c r="AP555" s="7">
        <f t="shared" si="195"/>
        <v>667.66</v>
      </c>
      <c r="AQ555" s="7">
        <f t="shared" si="196"/>
        <v>200.298</v>
      </c>
      <c r="AR555" s="12">
        <f t="shared" si="197"/>
        <v>1.4285714285714286</v>
      </c>
    </row>
    <row r="556" spans="1:44" x14ac:dyDescent="0.35">
      <c r="A556" t="s">
        <v>568</v>
      </c>
      <c r="B556">
        <f t="shared" si="176"/>
        <v>200554</v>
      </c>
      <c r="C556" s="2">
        <v>45807</v>
      </c>
      <c r="D556" s="4">
        <v>45807</v>
      </c>
      <c r="E556">
        <f t="shared" si="177"/>
        <v>2025</v>
      </c>
      <c r="F556" s="4" t="str">
        <f t="shared" si="178"/>
        <v>May</v>
      </c>
      <c r="G556" s="4" t="str">
        <f t="shared" si="179"/>
        <v>Friday</v>
      </c>
      <c r="H556" t="s">
        <v>1768</v>
      </c>
      <c r="I556">
        <f t="shared" si="180"/>
        <v>61943</v>
      </c>
      <c r="J556" t="s">
        <v>2408</v>
      </c>
      <c r="K556" t="str">
        <f t="shared" si="182"/>
        <v>Laptop</v>
      </c>
      <c r="L556">
        <v>2</v>
      </c>
      <c r="M556">
        <v>492.9</v>
      </c>
      <c r="N556" s="7">
        <f t="shared" si="181"/>
        <v>492.9</v>
      </c>
      <c r="O556" t="s">
        <v>2610</v>
      </c>
      <c r="P556" t="str">
        <f t="shared" si="183"/>
        <v>610</v>
      </c>
      <c r="Q556" t="str">
        <f t="shared" si="184"/>
        <v>Main St</v>
      </c>
      <c r="R556" t="s">
        <v>3069</v>
      </c>
      <c r="S556" t="str">
        <f t="shared" si="185"/>
        <v>Cash</v>
      </c>
      <c r="T556" t="s">
        <v>3072</v>
      </c>
      <c r="U556" t="str">
        <f t="shared" si="186"/>
        <v>Returned</v>
      </c>
      <c r="V556" t="s">
        <v>3629</v>
      </c>
      <c r="W556" t="str">
        <f t="shared" si="187"/>
        <v>66126496</v>
      </c>
      <c r="X556">
        <v>5</v>
      </c>
      <c r="Y556" t="s">
        <v>4276</v>
      </c>
      <c r="Z556" t="str">
        <f t="shared" si="188"/>
        <v>FREESHIP</v>
      </c>
      <c r="AA556" t="str">
        <f t="shared" si="189"/>
        <v>YES</v>
      </c>
      <c r="AB556" t="s">
        <v>4278</v>
      </c>
      <c r="AC556" t="str">
        <f t="shared" si="190"/>
        <v>Instagram</v>
      </c>
      <c r="AD556">
        <v>985.8</v>
      </c>
      <c r="AE556" s="7">
        <v>985.8</v>
      </c>
      <c r="AF556" s="7">
        <f t="shared" si="191"/>
        <v>985.8</v>
      </c>
      <c r="AG556" t="str">
        <f>_xlfn.XLOOKUP(H556, 'Customer Data'!A556,'Customer Data'!B556)</f>
        <v>Customer_556</v>
      </c>
      <c r="AH556" t="str">
        <f>_xlfn.XLOOKUP(H556,'Customer Data'!A556,'Customer Data'!C556)</f>
        <v>Male</v>
      </c>
      <c r="AI556">
        <f>_xlfn.XLOOKUP(H556,'Customer Data'!A556,'Customer Data'!D556)</f>
        <v>22</v>
      </c>
      <c r="AJ556" t="str">
        <f>_xlfn.XLOOKUP(H556,'Customer Data'!A556,'Customer Data'!E556)</f>
        <v>Owerri</v>
      </c>
      <c r="AK556" t="str">
        <f>VLOOKUP(K556,'Product Category'!A:B,2,FALSE)</f>
        <v>Electronics</v>
      </c>
      <c r="AL556">
        <f>VLOOKUP(Z556,Coupons!A:B,2,FALSE)</f>
        <v>0</v>
      </c>
      <c r="AM556" s="7">
        <f t="shared" si="192"/>
        <v>0</v>
      </c>
      <c r="AN556" s="7">
        <f t="shared" si="193"/>
        <v>345.03</v>
      </c>
      <c r="AO556" s="7">
        <f t="shared" si="194"/>
        <v>690.06</v>
      </c>
      <c r="AP556" s="7">
        <f t="shared" si="195"/>
        <v>985.8</v>
      </c>
      <c r="AQ556" s="7">
        <f t="shared" si="196"/>
        <v>295.74</v>
      </c>
      <c r="AR556" s="12">
        <f t="shared" si="197"/>
        <v>1.4285714285714286</v>
      </c>
    </row>
    <row r="557" spans="1:44" x14ac:dyDescent="0.35">
      <c r="A557" t="s">
        <v>569</v>
      </c>
      <c r="B557">
        <f t="shared" si="176"/>
        <v>200555</v>
      </c>
      <c r="C557" s="2">
        <v>44933</v>
      </c>
      <c r="D557" s="4">
        <v>44933</v>
      </c>
      <c r="E557">
        <f t="shared" si="177"/>
        <v>2023</v>
      </c>
      <c r="F557" s="4" t="str">
        <f t="shared" si="178"/>
        <v>January</v>
      </c>
      <c r="G557" s="4" t="str">
        <f t="shared" si="179"/>
        <v>Saturday</v>
      </c>
      <c r="H557" t="s">
        <v>1769</v>
      </c>
      <c r="I557">
        <f t="shared" si="180"/>
        <v>88933</v>
      </c>
      <c r="J557" t="s">
        <v>2405</v>
      </c>
      <c r="K557" t="str">
        <f t="shared" si="182"/>
        <v>Tablet</v>
      </c>
      <c r="L557">
        <v>1</v>
      </c>
      <c r="M557">
        <v>92.04</v>
      </c>
      <c r="N557" s="7">
        <f t="shared" si="181"/>
        <v>92.04</v>
      </c>
      <c r="O557" t="s">
        <v>2420</v>
      </c>
      <c r="P557" t="str">
        <f t="shared" si="183"/>
        <v>333</v>
      </c>
      <c r="Q557" t="str">
        <f t="shared" si="184"/>
        <v>Main St</v>
      </c>
      <c r="R557" t="s">
        <v>3069</v>
      </c>
      <c r="S557" t="str">
        <f t="shared" si="185"/>
        <v>Cash</v>
      </c>
      <c r="T557" t="s">
        <v>3070</v>
      </c>
      <c r="U557" t="str">
        <f t="shared" si="186"/>
        <v>Shipped</v>
      </c>
      <c r="V557" t="s">
        <v>3630</v>
      </c>
      <c r="W557" t="str">
        <f t="shared" si="187"/>
        <v>89306964</v>
      </c>
      <c r="X557">
        <v>2</v>
      </c>
      <c r="Z557" t="str">
        <f t="shared" si="188"/>
        <v>NO COUPON</v>
      </c>
      <c r="AA557" t="str">
        <f t="shared" si="189"/>
        <v>NO</v>
      </c>
      <c r="AB557" t="s">
        <v>4281</v>
      </c>
      <c r="AC557" t="str">
        <f t="shared" si="190"/>
        <v>Facebook</v>
      </c>
      <c r="AD557">
        <v>92.04</v>
      </c>
      <c r="AE557" s="7">
        <v>92.04</v>
      </c>
      <c r="AF557" s="7">
        <f t="shared" si="191"/>
        <v>92.04</v>
      </c>
      <c r="AG557" t="str">
        <f>_xlfn.XLOOKUP(H557, 'Customer Data'!A557,'Customer Data'!B557)</f>
        <v>Customer_557</v>
      </c>
      <c r="AH557" t="str">
        <f>_xlfn.XLOOKUP(H557,'Customer Data'!A557,'Customer Data'!C557)</f>
        <v>Male</v>
      </c>
      <c r="AI557">
        <f>_xlfn.XLOOKUP(H557,'Customer Data'!A557,'Customer Data'!D557)</f>
        <v>22</v>
      </c>
      <c r="AJ557" t="str">
        <f>_xlfn.XLOOKUP(H557,'Customer Data'!A557,'Customer Data'!E557)</f>
        <v>Owerri</v>
      </c>
      <c r="AK557" t="str">
        <f>VLOOKUP(K557,'Product Category'!A:B,2,FALSE)</f>
        <v>Electronics</v>
      </c>
      <c r="AL557">
        <f>VLOOKUP(Z557,Coupons!A:B,2,FALSE)</f>
        <v>0</v>
      </c>
      <c r="AM557" s="7">
        <f t="shared" si="192"/>
        <v>0</v>
      </c>
      <c r="AN557" s="7">
        <f t="shared" si="193"/>
        <v>64.427999999999997</v>
      </c>
      <c r="AO557" s="7">
        <f t="shared" si="194"/>
        <v>64.427999999999997</v>
      </c>
      <c r="AP557" s="7">
        <f t="shared" si="195"/>
        <v>92.04</v>
      </c>
      <c r="AQ557" s="7">
        <f t="shared" si="196"/>
        <v>27.612000000000009</v>
      </c>
      <c r="AR557" s="12">
        <f t="shared" si="197"/>
        <v>1.4285714285714288</v>
      </c>
    </row>
    <row r="558" spans="1:44" x14ac:dyDescent="0.35">
      <c r="A558" t="s">
        <v>570</v>
      </c>
      <c r="B558">
        <f t="shared" si="176"/>
        <v>200556</v>
      </c>
      <c r="C558" s="2">
        <v>44954</v>
      </c>
      <c r="D558" s="4">
        <v>44954</v>
      </c>
      <c r="E558">
        <f t="shared" si="177"/>
        <v>2023</v>
      </c>
      <c r="F558" s="4" t="str">
        <f t="shared" si="178"/>
        <v>January</v>
      </c>
      <c r="G558" s="4" t="str">
        <f t="shared" si="179"/>
        <v>Saturday</v>
      </c>
      <c r="H558" t="s">
        <v>1770</v>
      </c>
      <c r="I558">
        <f t="shared" si="180"/>
        <v>30923</v>
      </c>
      <c r="J558" t="s">
        <v>2408</v>
      </c>
      <c r="K558" t="str">
        <f t="shared" si="182"/>
        <v>Laptop</v>
      </c>
      <c r="L558">
        <v>1</v>
      </c>
      <c r="M558">
        <v>654.27</v>
      </c>
      <c r="N558" s="7">
        <f t="shared" si="181"/>
        <v>654.27</v>
      </c>
      <c r="O558" t="s">
        <v>2817</v>
      </c>
      <c r="P558" t="str">
        <f t="shared" si="183"/>
        <v>932</v>
      </c>
      <c r="Q558" t="str">
        <f t="shared" si="184"/>
        <v>Main St</v>
      </c>
      <c r="R558" t="s">
        <v>3068</v>
      </c>
      <c r="S558" t="str">
        <f t="shared" si="185"/>
        <v>Gift Card</v>
      </c>
      <c r="T558" t="s">
        <v>3074</v>
      </c>
      <c r="U558" t="str">
        <f t="shared" si="186"/>
        <v>Pending</v>
      </c>
      <c r="V558" t="s">
        <v>3631</v>
      </c>
      <c r="W558" t="str">
        <f t="shared" si="187"/>
        <v>82609328</v>
      </c>
      <c r="X558">
        <v>2</v>
      </c>
      <c r="Y558" t="s">
        <v>4275</v>
      </c>
      <c r="Z558" t="str">
        <f t="shared" si="188"/>
        <v>SAVE10</v>
      </c>
      <c r="AA558" t="str">
        <f t="shared" si="189"/>
        <v>YES</v>
      </c>
      <c r="AB558" t="s">
        <v>4281</v>
      </c>
      <c r="AC558" t="str">
        <f t="shared" si="190"/>
        <v>Facebook</v>
      </c>
      <c r="AD558">
        <v>654.27</v>
      </c>
      <c r="AE558" s="7">
        <v>654.27</v>
      </c>
      <c r="AF558" s="7">
        <f t="shared" si="191"/>
        <v>654.27</v>
      </c>
      <c r="AG558" t="str">
        <f>_xlfn.XLOOKUP(H558, 'Customer Data'!A558,'Customer Data'!B558)</f>
        <v>Customer_558</v>
      </c>
      <c r="AH558" t="str">
        <f>_xlfn.XLOOKUP(H558,'Customer Data'!A558,'Customer Data'!C558)</f>
        <v>Male</v>
      </c>
      <c r="AI558">
        <f>_xlfn.XLOOKUP(H558,'Customer Data'!A558,'Customer Data'!D558)</f>
        <v>56</v>
      </c>
      <c r="AJ558" t="str">
        <f>_xlfn.XLOOKUP(H558,'Customer Data'!A558,'Customer Data'!E558)</f>
        <v>Enugu</v>
      </c>
      <c r="AK558" t="str">
        <f>VLOOKUP(K558,'Product Category'!A:B,2,FALSE)</f>
        <v>Electronics</v>
      </c>
      <c r="AL558">
        <f>VLOOKUP(Z558,Coupons!A:B,2,FALSE)</f>
        <v>0.1</v>
      </c>
      <c r="AM558" s="7">
        <f t="shared" si="192"/>
        <v>65.427000000000007</v>
      </c>
      <c r="AN558" s="7">
        <f t="shared" si="193"/>
        <v>457.98899999999998</v>
      </c>
      <c r="AO558" s="7">
        <f t="shared" si="194"/>
        <v>457.98899999999998</v>
      </c>
      <c r="AP558" s="7">
        <f t="shared" si="195"/>
        <v>588.84299999999996</v>
      </c>
      <c r="AQ558" s="7">
        <f t="shared" si="196"/>
        <v>130.85399999999998</v>
      </c>
      <c r="AR558" s="12">
        <f t="shared" si="197"/>
        <v>1.2857142857142856</v>
      </c>
    </row>
    <row r="559" spans="1:44" x14ac:dyDescent="0.35">
      <c r="A559" t="s">
        <v>571</v>
      </c>
      <c r="B559">
        <f t="shared" si="176"/>
        <v>200557</v>
      </c>
      <c r="C559" s="2">
        <v>45106</v>
      </c>
      <c r="D559" s="4">
        <v>45106</v>
      </c>
      <c r="E559">
        <f t="shared" si="177"/>
        <v>2023</v>
      </c>
      <c r="F559" s="4" t="str">
        <f t="shared" si="178"/>
        <v>June</v>
      </c>
      <c r="G559" s="4" t="str">
        <f t="shared" si="179"/>
        <v>Thursday</v>
      </c>
      <c r="H559" t="s">
        <v>1771</v>
      </c>
      <c r="I559">
        <f t="shared" si="180"/>
        <v>56969</v>
      </c>
      <c r="J559" t="s">
        <v>2405</v>
      </c>
      <c r="K559" t="str">
        <f t="shared" si="182"/>
        <v>Tablet</v>
      </c>
      <c r="L559">
        <v>1</v>
      </c>
      <c r="M559">
        <v>56.2</v>
      </c>
      <c r="N559" s="7">
        <f t="shared" si="181"/>
        <v>56.2</v>
      </c>
      <c r="O559" t="s">
        <v>2818</v>
      </c>
      <c r="P559" t="str">
        <f t="shared" si="183"/>
        <v>130</v>
      </c>
      <c r="Q559" t="str">
        <f t="shared" si="184"/>
        <v>Main St</v>
      </c>
      <c r="R559" t="s">
        <v>3065</v>
      </c>
      <c r="S559" t="str">
        <f t="shared" si="185"/>
        <v>Debit Card</v>
      </c>
      <c r="T559" t="s">
        <v>3074</v>
      </c>
      <c r="U559" t="str">
        <f t="shared" si="186"/>
        <v>Pending</v>
      </c>
      <c r="V559" t="s">
        <v>3632</v>
      </c>
      <c r="W559" t="str">
        <f t="shared" si="187"/>
        <v>40719215</v>
      </c>
      <c r="X559">
        <v>1</v>
      </c>
      <c r="Y559" t="s">
        <v>4277</v>
      </c>
      <c r="Z559" t="str">
        <f t="shared" si="188"/>
        <v>WINTER15</v>
      </c>
      <c r="AA559" t="str">
        <f t="shared" si="189"/>
        <v>YES</v>
      </c>
      <c r="AB559" t="s">
        <v>4281</v>
      </c>
      <c r="AC559" t="str">
        <f t="shared" si="190"/>
        <v>Facebook</v>
      </c>
      <c r="AD559">
        <v>56.2</v>
      </c>
      <c r="AE559" s="7">
        <v>56.2</v>
      </c>
      <c r="AF559" s="7">
        <f t="shared" si="191"/>
        <v>56.2</v>
      </c>
      <c r="AG559" t="str">
        <f>_xlfn.XLOOKUP(H559, 'Customer Data'!A559,'Customer Data'!B559)</f>
        <v>Customer_559</v>
      </c>
      <c r="AH559" t="str">
        <f>_xlfn.XLOOKUP(H559,'Customer Data'!A559,'Customer Data'!C559)</f>
        <v>Male</v>
      </c>
      <c r="AI559">
        <f>_xlfn.XLOOKUP(H559,'Customer Data'!A559,'Customer Data'!D559)</f>
        <v>52</v>
      </c>
      <c r="AJ559" t="str">
        <f>_xlfn.XLOOKUP(H559,'Customer Data'!A559,'Customer Data'!E559)</f>
        <v>Owerri</v>
      </c>
      <c r="AK559" t="str">
        <f>VLOOKUP(K559,'Product Category'!A:B,2,FALSE)</f>
        <v>Electronics</v>
      </c>
      <c r="AL559">
        <f>VLOOKUP(Z559,Coupons!A:B,2,FALSE)</f>
        <v>0.15</v>
      </c>
      <c r="AM559" s="7">
        <f t="shared" si="192"/>
        <v>8.43</v>
      </c>
      <c r="AN559" s="7">
        <f t="shared" si="193"/>
        <v>39.339999999999996</v>
      </c>
      <c r="AO559" s="7">
        <f t="shared" si="194"/>
        <v>39.339999999999996</v>
      </c>
      <c r="AP559" s="7">
        <f t="shared" si="195"/>
        <v>47.77</v>
      </c>
      <c r="AQ559" s="7">
        <f t="shared" si="196"/>
        <v>8.4300000000000068</v>
      </c>
      <c r="AR559" s="12">
        <f t="shared" si="197"/>
        <v>1.2142857142857144</v>
      </c>
    </row>
    <row r="560" spans="1:44" x14ac:dyDescent="0.35">
      <c r="A560" t="s">
        <v>572</v>
      </c>
      <c r="B560">
        <f t="shared" si="176"/>
        <v>200558</v>
      </c>
      <c r="C560" s="2">
        <v>45489</v>
      </c>
      <c r="D560" s="4">
        <v>45489</v>
      </c>
      <c r="E560">
        <f t="shared" si="177"/>
        <v>2024</v>
      </c>
      <c r="F560" s="4" t="str">
        <f t="shared" si="178"/>
        <v>July</v>
      </c>
      <c r="G560" s="4" t="str">
        <f t="shared" si="179"/>
        <v>Tuesday</v>
      </c>
      <c r="H560" t="s">
        <v>1772</v>
      </c>
      <c r="I560">
        <f t="shared" si="180"/>
        <v>76766</v>
      </c>
      <c r="J560" t="s">
        <v>2404</v>
      </c>
      <c r="K560" t="str">
        <f t="shared" si="182"/>
        <v>Phone</v>
      </c>
      <c r="L560">
        <v>4</v>
      </c>
      <c r="M560">
        <v>628.12</v>
      </c>
      <c r="N560" s="7">
        <f t="shared" si="181"/>
        <v>628.12</v>
      </c>
      <c r="O560" t="s">
        <v>2819</v>
      </c>
      <c r="P560" t="str">
        <f t="shared" si="183"/>
        <v>485</v>
      </c>
      <c r="Q560" t="str">
        <f t="shared" si="184"/>
        <v>Main St</v>
      </c>
      <c r="R560" t="s">
        <v>3066</v>
      </c>
      <c r="S560" t="str">
        <f t="shared" si="185"/>
        <v>Online</v>
      </c>
      <c r="T560" t="s">
        <v>3073</v>
      </c>
      <c r="U560" t="str">
        <f t="shared" si="186"/>
        <v>Delivered</v>
      </c>
      <c r="V560" t="s">
        <v>3633</v>
      </c>
      <c r="W560" t="str">
        <f t="shared" si="187"/>
        <v>32052962</v>
      </c>
      <c r="X560">
        <v>6</v>
      </c>
      <c r="Y560" t="s">
        <v>4277</v>
      </c>
      <c r="Z560" t="str">
        <f t="shared" si="188"/>
        <v>WINTER15</v>
      </c>
      <c r="AA560" t="str">
        <f t="shared" si="189"/>
        <v>YES</v>
      </c>
      <c r="AB560" t="s">
        <v>4278</v>
      </c>
      <c r="AC560" t="str">
        <f t="shared" si="190"/>
        <v>Instagram</v>
      </c>
      <c r="AD560">
        <v>2512.48</v>
      </c>
      <c r="AE560" s="7">
        <v>2512.48</v>
      </c>
      <c r="AF560" s="7">
        <f t="shared" si="191"/>
        <v>2512.48</v>
      </c>
      <c r="AG560" t="str">
        <f>_xlfn.XLOOKUP(H560, 'Customer Data'!A560,'Customer Data'!B560)</f>
        <v>Customer_560</v>
      </c>
      <c r="AH560" t="str">
        <f>_xlfn.XLOOKUP(H560,'Customer Data'!A560,'Customer Data'!C560)</f>
        <v>Female</v>
      </c>
      <c r="AI560">
        <f>_xlfn.XLOOKUP(H560,'Customer Data'!A560,'Customer Data'!D560)</f>
        <v>46</v>
      </c>
      <c r="AJ560" t="str">
        <f>_xlfn.XLOOKUP(H560,'Customer Data'!A560,'Customer Data'!E560)</f>
        <v>Owerri</v>
      </c>
      <c r="AK560" t="str">
        <f>VLOOKUP(K560,'Product Category'!A:B,2,FALSE)</f>
        <v>Electronics</v>
      </c>
      <c r="AL560">
        <f>VLOOKUP(Z560,Coupons!A:B,2,FALSE)</f>
        <v>0.15</v>
      </c>
      <c r="AM560" s="7">
        <f t="shared" si="192"/>
        <v>376.87200000000001</v>
      </c>
      <c r="AN560" s="7">
        <f t="shared" si="193"/>
        <v>439.68399999999997</v>
      </c>
      <c r="AO560" s="7">
        <f t="shared" si="194"/>
        <v>1758.7359999999999</v>
      </c>
      <c r="AP560" s="7">
        <f t="shared" si="195"/>
        <v>2135.6080000000002</v>
      </c>
      <c r="AQ560" s="7">
        <f t="shared" si="196"/>
        <v>376.8720000000003</v>
      </c>
      <c r="AR560" s="12">
        <f t="shared" si="197"/>
        <v>1.2142857142857144</v>
      </c>
    </row>
    <row r="561" spans="1:44" x14ac:dyDescent="0.35">
      <c r="A561" t="s">
        <v>573</v>
      </c>
      <c r="B561">
        <f t="shared" si="176"/>
        <v>200559</v>
      </c>
      <c r="C561" s="2">
        <v>45397</v>
      </c>
      <c r="D561" s="4">
        <v>45397</v>
      </c>
      <c r="E561">
        <f t="shared" si="177"/>
        <v>2024</v>
      </c>
      <c r="F561" s="4" t="str">
        <f t="shared" si="178"/>
        <v>April</v>
      </c>
      <c r="G561" s="4" t="str">
        <f t="shared" si="179"/>
        <v>Monday</v>
      </c>
      <c r="H561" t="s">
        <v>1773</v>
      </c>
      <c r="I561">
        <f t="shared" si="180"/>
        <v>22981</v>
      </c>
      <c r="J561" t="s">
        <v>2409</v>
      </c>
      <c r="K561" t="str">
        <f t="shared" si="182"/>
        <v>Desk</v>
      </c>
      <c r="L561">
        <v>3</v>
      </c>
      <c r="M561">
        <v>157.4</v>
      </c>
      <c r="N561" s="7">
        <f t="shared" si="181"/>
        <v>157.4</v>
      </c>
      <c r="O561" t="s">
        <v>2790</v>
      </c>
      <c r="P561" t="str">
        <f t="shared" si="183"/>
        <v>454</v>
      </c>
      <c r="Q561" t="str">
        <f t="shared" si="184"/>
        <v>Main St</v>
      </c>
      <c r="R561" t="s">
        <v>3065</v>
      </c>
      <c r="S561" t="str">
        <f t="shared" si="185"/>
        <v>Debit Card</v>
      </c>
      <c r="T561" t="s">
        <v>3071</v>
      </c>
      <c r="U561" t="str">
        <f t="shared" si="186"/>
        <v>Cancelled</v>
      </c>
      <c r="V561" t="s">
        <v>3634</v>
      </c>
      <c r="W561" t="str">
        <f t="shared" si="187"/>
        <v>10115285</v>
      </c>
      <c r="X561">
        <v>7</v>
      </c>
      <c r="Y561" t="s">
        <v>4277</v>
      </c>
      <c r="Z561" t="str">
        <f t="shared" si="188"/>
        <v>WINTER15</v>
      </c>
      <c r="AA561" t="str">
        <f t="shared" si="189"/>
        <v>YES</v>
      </c>
      <c r="AB561" t="s">
        <v>4280</v>
      </c>
      <c r="AC561" t="str">
        <f t="shared" si="190"/>
        <v>Email</v>
      </c>
      <c r="AD561">
        <v>472.2</v>
      </c>
      <c r="AE561" s="7">
        <v>472.2</v>
      </c>
      <c r="AF561" s="7">
        <f t="shared" si="191"/>
        <v>472.20000000000005</v>
      </c>
      <c r="AG561" t="str">
        <f>_xlfn.XLOOKUP(H561, 'Customer Data'!A561,'Customer Data'!B561)</f>
        <v>Customer_561</v>
      </c>
      <c r="AH561" t="str">
        <f>_xlfn.XLOOKUP(H561,'Customer Data'!A561,'Customer Data'!C561)</f>
        <v>Female</v>
      </c>
      <c r="AI561">
        <f>_xlfn.XLOOKUP(H561,'Customer Data'!A561,'Customer Data'!D561)</f>
        <v>53</v>
      </c>
      <c r="AJ561" t="str">
        <f>_xlfn.XLOOKUP(H561,'Customer Data'!A561,'Customer Data'!E561)</f>
        <v>Enugu</v>
      </c>
      <c r="AK561" t="str">
        <f>VLOOKUP(K561,'Product Category'!A:B,2,FALSE)</f>
        <v>Furniture</v>
      </c>
      <c r="AL561">
        <f>VLOOKUP(Z561,Coupons!A:B,2,FALSE)</f>
        <v>0.15</v>
      </c>
      <c r="AM561" s="7">
        <f t="shared" si="192"/>
        <v>70.83</v>
      </c>
      <c r="AN561" s="7">
        <f t="shared" si="193"/>
        <v>110.17999999999999</v>
      </c>
      <c r="AO561" s="7">
        <f t="shared" si="194"/>
        <v>330.53999999999996</v>
      </c>
      <c r="AP561" s="7">
        <f t="shared" si="195"/>
        <v>401.37000000000006</v>
      </c>
      <c r="AQ561" s="7">
        <f t="shared" si="196"/>
        <v>70.830000000000098</v>
      </c>
      <c r="AR561" s="12">
        <f t="shared" si="197"/>
        <v>1.2142857142857146</v>
      </c>
    </row>
    <row r="562" spans="1:44" x14ac:dyDescent="0.35">
      <c r="A562" t="s">
        <v>574</v>
      </c>
      <c r="B562">
        <f t="shared" si="176"/>
        <v>200560</v>
      </c>
      <c r="C562" s="2">
        <v>44957</v>
      </c>
      <c r="D562" s="4">
        <v>44957</v>
      </c>
      <c r="E562">
        <f t="shared" si="177"/>
        <v>2023</v>
      </c>
      <c r="F562" s="4" t="str">
        <f t="shared" si="178"/>
        <v>January</v>
      </c>
      <c r="G562" s="4" t="str">
        <f t="shared" si="179"/>
        <v>Tuesday</v>
      </c>
      <c r="H562" t="s">
        <v>1774</v>
      </c>
      <c r="I562">
        <f t="shared" si="180"/>
        <v>33634</v>
      </c>
      <c r="J562" t="s">
        <v>2403</v>
      </c>
      <c r="K562" t="str">
        <f t="shared" si="182"/>
        <v>Monitor</v>
      </c>
      <c r="L562">
        <v>4</v>
      </c>
      <c r="M562">
        <v>588.85</v>
      </c>
      <c r="N562" s="7">
        <f t="shared" si="181"/>
        <v>588.85</v>
      </c>
      <c r="O562" t="s">
        <v>2820</v>
      </c>
      <c r="P562" t="str">
        <f t="shared" si="183"/>
        <v>524</v>
      </c>
      <c r="Q562" t="str">
        <f t="shared" si="184"/>
        <v>Main St</v>
      </c>
      <c r="R562" t="s">
        <v>3068</v>
      </c>
      <c r="S562" t="str">
        <f t="shared" si="185"/>
        <v>Gift Card</v>
      </c>
      <c r="T562" t="s">
        <v>3074</v>
      </c>
      <c r="U562" t="str">
        <f t="shared" si="186"/>
        <v>Pending</v>
      </c>
      <c r="V562" t="s">
        <v>3635</v>
      </c>
      <c r="W562" t="str">
        <f t="shared" si="187"/>
        <v>93168008</v>
      </c>
      <c r="X562">
        <v>7</v>
      </c>
      <c r="Z562" t="str">
        <f t="shared" si="188"/>
        <v>NO COUPON</v>
      </c>
      <c r="AA562" t="str">
        <f t="shared" si="189"/>
        <v>NO</v>
      </c>
      <c r="AB562" t="s">
        <v>4280</v>
      </c>
      <c r="AC562" t="str">
        <f t="shared" si="190"/>
        <v>Email</v>
      </c>
      <c r="AD562">
        <v>2355.4</v>
      </c>
      <c r="AE562" s="7">
        <v>2355.4</v>
      </c>
      <c r="AF562" s="7">
        <f t="shared" si="191"/>
        <v>2355.4</v>
      </c>
      <c r="AG562" t="str">
        <f>_xlfn.XLOOKUP(H562, 'Customer Data'!A562,'Customer Data'!B562)</f>
        <v>Customer_562</v>
      </c>
      <c r="AH562" t="str">
        <f>_xlfn.XLOOKUP(H562,'Customer Data'!A562,'Customer Data'!C562)</f>
        <v>Male</v>
      </c>
      <c r="AI562">
        <f>_xlfn.XLOOKUP(H562,'Customer Data'!A562,'Customer Data'!D562)</f>
        <v>28</v>
      </c>
      <c r="AJ562" t="str">
        <f>_xlfn.XLOOKUP(H562,'Customer Data'!A562,'Customer Data'!E562)</f>
        <v>Port-Harcourt</v>
      </c>
      <c r="AK562" t="str">
        <f>VLOOKUP(K562,'Product Category'!A:B,2,FALSE)</f>
        <v>Electronics</v>
      </c>
      <c r="AL562">
        <f>VLOOKUP(Z562,Coupons!A:B,2,FALSE)</f>
        <v>0</v>
      </c>
      <c r="AM562" s="7">
        <f t="shared" si="192"/>
        <v>0</v>
      </c>
      <c r="AN562" s="7">
        <f t="shared" si="193"/>
        <v>412.19499999999999</v>
      </c>
      <c r="AO562" s="7">
        <f t="shared" si="194"/>
        <v>1648.78</v>
      </c>
      <c r="AP562" s="7">
        <f t="shared" si="195"/>
        <v>2355.4</v>
      </c>
      <c r="AQ562" s="7">
        <f t="shared" si="196"/>
        <v>706.62000000000012</v>
      </c>
      <c r="AR562" s="12">
        <f t="shared" si="197"/>
        <v>1.4285714285714286</v>
      </c>
    </row>
    <row r="563" spans="1:44" x14ac:dyDescent="0.35">
      <c r="A563" t="s">
        <v>575</v>
      </c>
      <c r="B563">
        <f t="shared" si="176"/>
        <v>200561</v>
      </c>
      <c r="C563" s="2">
        <v>44957</v>
      </c>
      <c r="D563" s="4">
        <v>44957</v>
      </c>
      <c r="E563">
        <f t="shared" si="177"/>
        <v>2023</v>
      </c>
      <c r="F563" s="4" t="str">
        <f t="shared" si="178"/>
        <v>January</v>
      </c>
      <c r="G563" s="4" t="str">
        <f t="shared" si="179"/>
        <v>Tuesday</v>
      </c>
      <c r="H563" t="s">
        <v>1775</v>
      </c>
      <c r="I563">
        <f t="shared" si="180"/>
        <v>96822</v>
      </c>
      <c r="J563" t="s">
        <v>2407</v>
      </c>
      <c r="K563" t="str">
        <f t="shared" si="182"/>
        <v>Printer</v>
      </c>
      <c r="L563">
        <v>2</v>
      </c>
      <c r="M563">
        <v>494.78</v>
      </c>
      <c r="N563" s="7">
        <f t="shared" si="181"/>
        <v>494.78</v>
      </c>
      <c r="O563" t="s">
        <v>2821</v>
      </c>
      <c r="P563" t="str">
        <f t="shared" si="183"/>
        <v>198</v>
      </c>
      <c r="Q563" t="str">
        <f t="shared" si="184"/>
        <v>Main St</v>
      </c>
      <c r="R563" t="s">
        <v>3066</v>
      </c>
      <c r="S563" t="str">
        <f t="shared" si="185"/>
        <v>Online</v>
      </c>
      <c r="T563" t="s">
        <v>3070</v>
      </c>
      <c r="U563" t="str">
        <f t="shared" si="186"/>
        <v>Shipped</v>
      </c>
      <c r="V563" t="s">
        <v>3636</v>
      </c>
      <c r="W563" t="str">
        <f t="shared" si="187"/>
        <v>89180077</v>
      </c>
      <c r="X563">
        <v>2</v>
      </c>
      <c r="Z563" t="str">
        <f t="shared" si="188"/>
        <v>NO COUPON</v>
      </c>
      <c r="AA563" t="str">
        <f t="shared" si="189"/>
        <v>NO</v>
      </c>
      <c r="AB563" t="s">
        <v>4282</v>
      </c>
      <c r="AC563" t="str">
        <f t="shared" si="190"/>
        <v>Google</v>
      </c>
      <c r="AD563">
        <v>989.56</v>
      </c>
      <c r="AE563" s="7">
        <v>989.56</v>
      </c>
      <c r="AF563" s="7">
        <f t="shared" si="191"/>
        <v>989.56</v>
      </c>
      <c r="AG563" t="str">
        <f>_xlfn.XLOOKUP(H563, 'Customer Data'!A563,'Customer Data'!B563)</f>
        <v>Customer_563</v>
      </c>
      <c r="AH563" t="str">
        <f>_xlfn.XLOOKUP(H563,'Customer Data'!A563,'Customer Data'!C563)</f>
        <v>Female</v>
      </c>
      <c r="AI563">
        <f>_xlfn.XLOOKUP(H563,'Customer Data'!A563,'Customer Data'!D563)</f>
        <v>28</v>
      </c>
      <c r="AJ563" t="str">
        <f>_xlfn.XLOOKUP(H563,'Customer Data'!A563,'Customer Data'!E563)</f>
        <v>Abuja</v>
      </c>
      <c r="AK563" t="str">
        <f>VLOOKUP(K563,'Product Category'!A:B,2,FALSE)</f>
        <v>Electronics</v>
      </c>
      <c r="AL563">
        <f>VLOOKUP(Z563,Coupons!A:B,2,FALSE)</f>
        <v>0</v>
      </c>
      <c r="AM563" s="7">
        <f t="shared" si="192"/>
        <v>0</v>
      </c>
      <c r="AN563" s="7">
        <f t="shared" si="193"/>
        <v>346.34599999999995</v>
      </c>
      <c r="AO563" s="7">
        <f t="shared" si="194"/>
        <v>692.69199999999989</v>
      </c>
      <c r="AP563" s="7">
        <f t="shared" si="195"/>
        <v>989.56</v>
      </c>
      <c r="AQ563" s="7">
        <f t="shared" si="196"/>
        <v>296.86800000000005</v>
      </c>
      <c r="AR563" s="12">
        <f t="shared" si="197"/>
        <v>1.4285714285714286</v>
      </c>
    </row>
    <row r="564" spans="1:44" x14ac:dyDescent="0.35">
      <c r="A564" t="s">
        <v>576</v>
      </c>
      <c r="B564">
        <f t="shared" si="176"/>
        <v>200562</v>
      </c>
      <c r="C564" s="2">
        <v>45205</v>
      </c>
      <c r="D564" s="4">
        <v>45205</v>
      </c>
      <c r="E564">
        <f t="shared" si="177"/>
        <v>2023</v>
      </c>
      <c r="F564" s="4" t="str">
        <f t="shared" si="178"/>
        <v>October</v>
      </c>
      <c r="G564" s="4" t="str">
        <f t="shared" si="179"/>
        <v>Friday</v>
      </c>
      <c r="H564" t="s">
        <v>1776</v>
      </c>
      <c r="I564">
        <f t="shared" si="180"/>
        <v>76675</v>
      </c>
      <c r="J564" t="s">
        <v>2408</v>
      </c>
      <c r="K564" t="str">
        <f t="shared" si="182"/>
        <v>Laptop</v>
      </c>
      <c r="L564">
        <v>3</v>
      </c>
      <c r="M564">
        <v>663.93</v>
      </c>
      <c r="N564" s="7">
        <f t="shared" si="181"/>
        <v>663.93</v>
      </c>
      <c r="O564" t="s">
        <v>2500</v>
      </c>
      <c r="P564" t="str">
        <f t="shared" si="183"/>
        <v>922</v>
      </c>
      <c r="Q564" t="str">
        <f t="shared" si="184"/>
        <v>Main St</v>
      </c>
      <c r="R564" t="s">
        <v>3068</v>
      </c>
      <c r="S564" t="str">
        <f t="shared" si="185"/>
        <v>Gift Card</v>
      </c>
      <c r="T564" t="s">
        <v>3072</v>
      </c>
      <c r="U564" t="str">
        <f t="shared" si="186"/>
        <v>Returned</v>
      </c>
      <c r="V564" t="s">
        <v>3637</v>
      </c>
      <c r="W564" t="str">
        <f t="shared" si="187"/>
        <v>28043915</v>
      </c>
      <c r="X564">
        <v>6</v>
      </c>
      <c r="Y564" t="s">
        <v>4276</v>
      </c>
      <c r="Z564" t="str">
        <f t="shared" si="188"/>
        <v>FREESHIP</v>
      </c>
      <c r="AA564" t="str">
        <f t="shared" si="189"/>
        <v>YES</v>
      </c>
      <c r="AB564" t="s">
        <v>4280</v>
      </c>
      <c r="AC564" t="str">
        <f t="shared" si="190"/>
        <v>Email</v>
      </c>
      <c r="AD564">
        <v>1991.79</v>
      </c>
      <c r="AE564" s="7">
        <v>1991.79</v>
      </c>
      <c r="AF564" s="7">
        <f t="shared" si="191"/>
        <v>1991.79</v>
      </c>
      <c r="AG564" t="str">
        <f>_xlfn.XLOOKUP(H564, 'Customer Data'!A564,'Customer Data'!B564)</f>
        <v>Customer_564</v>
      </c>
      <c r="AH564" t="str">
        <f>_xlfn.XLOOKUP(H564,'Customer Data'!A564,'Customer Data'!C564)</f>
        <v>Male</v>
      </c>
      <c r="AI564">
        <f>_xlfn.XLOOKUP(H564,'Customer Data'!A564,'Customer Data'!D564)</f>
        <v>38</v>
      </c>
      <c r="AJ564" t="str">
        <f>_xlfn.XLOOKUP(H564,'Customer Data'!A564,'Customer Data'!E564)</f>
        <v>Kano</v>
      </c>
      <c r="AK564" t="str">
        <f>VLOOKUP(K564,'Product Category'!A:B,2,FALSE)</f>
        <v>Electronics</v>
      </c>
      <c r="AL564">
        <f>VLOOKUP(Z564,Coupons!A:B,2,FALSE)</f>
        <v>0</v>
      </c>
      <c r="AM564" s="7">
        <f t="shared" si="192"/>
        <v>0</v>
      </c>
      <c r="AN564" s="7">
        <f t="shared" si="193"/>
        <v>464.75099999999992</v>
      </c>
      <c r="AO564" s="7">
        <f t="shared" si="194"/>
        <v>1394.2529999999997</v>
      </c>
      <c r="AP564" s="7">
        <f t="shared" si="195"/>
        <v>1991.79</v>
      </c>
      <c r="AQ564" s="7">
        <f t="shared" si="196"/>
        <v>597.53700000000026</v>
      </c>
      <c r="AR564" s="12">
        <f t="shared" si="197"/>
        <v>1.4285714285714288</v>
      </c>
    </row>
    <row r="565" spans="1:44" x14ac:dyDescent="0.35">
      <c r="A565" t="s">
        <v>577</v>
      </c>
      <c r="B565">
        <f t="shared" si="176"/>
        <v>200563</v>
      </c>
      <c r="C565" s="2">
        <v>45272</v>
      </c>
      <c r="D565" s="4">
        <v>45272</v>
      </c>
      <c r="E565">
        <f t="shared" si="177"/>
        <v>2023</v>
      </c>
      <c r="F565" s="4" t="str">
        <f t="shared" si="178"/>
        <v>December</v>
      </c>
      <c r="G565" s="4" t="str">
        <f t="shared" si="179"/>
        <v>Tuesday</v>
      </c>
      <c r="H565" t="s">
        <v>1777</v>
      </c>
      <c r="I565">
        <f t="shared" si="180"/>
        <v>12039</v>
      </c>
      <c r="J565" t="s">
        <v>2408</v>
      </c>
      <c r="K565" t="str">
        <f t="shared" si="182"/>
        <v>Laptop</v>
      </c>
      <c r="L565">
        <v>1</v>
      </c>
      <c r="M565">
        <v>132.68</v>
      </c>
      <c r="N565" s="7">
        <f t="shared" si="181"/>
        <v>132.68</v>
      </c>
      <c r="O565" t="s">
        <v>2822</v>
      </c>
      <c r="P565" t="str">
        <f t="shared" si="183"/>
        <v>844</v>
      </c>
      <c r="Q565" t="str">
        <f t="shared" si="184"/>
        <v>Main St</v>
      </c>
      <c r="R565" t="s">
        <v>3065</v>
      </c>
      <c r="S565" t="str">
        <f t="shared" si="185"/>
        <v>Debit Card</v>
      </c>
      <c r="T565" t="s">
        <v>3072</v>
      </c>
      <c r="U565" t="str">
        <f t="shared" si="186"/>
        <v>Returned</v>
      </c>
      <c r="V565" t="s">
        <v>3638</v>
      </c>
      <c r="W565" t="str">
        <f t="shared" si="187"/>
        <v>68645763</v>
      </c>
      <c r="X565">
        <v>1</v>
      </c>
      <c r="Y565" t="s">
        <v>4275</v>
      </c>
      <c r="Z565" t="str">
        <f t="shared" si="188"/>
        <v>SAVE10</v>
      </c>
      <c r="AA565" t="str">
        <f t="shared" si="189"/>
        <v>YES</v>
      </c>
      <c r="AB565" t="s">
        <v>4279</v>
      </c>
      <c r="AC565" t="str">
        <f t="shared" si="190"/>
        <v>Referral</v>
      </c>
      <c r="AD565">
        <v>132.68</v>
      </c>
      <c r="AE565" s="7">
        <v>132.68</v>
      </c>
      <c r="AF565" s="7">
        <f t="shared" si="191"/>
        <v>132.68</v>
      </c>
      <c r="AG565" t="str">
        <f>_xlfn.XLOOKUP(H565, 'Customer Data'!A565,'Customer Data'!B565)</f>
        <v>Customer_565</v>
      </c>
      <c r="AH565" t="str">
        <f>_xlfn.XLOOKUP(H565,'Customer Data'!A565,'Customer Data'!C565)</f>
        <v>Male</v>
      </c>
      <c r="AI565">
        <f>_xlfn.XLOOKUP(H565,'Customer Data'!A565,'Customer Data'!D565)</f>
        <v>32</v>
      </c>
      <c r="AJ565" t="str">
        <f>_xlfn.XLOOKUP(H565,'Customer Data'!A565,'Customer Data'!E565)</f>
        <v>Enugu</v>
      </c>
      <c r="AK565" t="str">
        <f>VLOOKUP(K565,'Product Category'!A:B,2,FALSE)</f>
        <v>Electronics</v>
      </c>
      <c r="AL565">
        <f>VLOOKUP(Z565,Coupons!A:B,2,FALSE)</f>
        <v>0.1</v>
      </c>
      <c r="AM565" s="7">
        <f t="shared" si="192"/>
        <v>13.268000000000001</v>
      </c>
      <c r="AN565" s="7">
        <f t="shared" si="193"/>
        <v>92.876000000000005</v>
      </c>
      <c r="AO565" s="7">
        <f t="shared" si="194"/>
        <v>92.876000000000005</v>
      </c>
      <c r="AP565" s="7">
        <f t="shared" si="195"/>
        <v>119.41200000000001</v>
      </c>
      <c r="AQ565" s="7">
        <f t="shared" si="196"/>
        <v>26.536000000000001</v>
      </c>
      <c r="AR565" s="12">
        <f t="shared" si="197"/>
        <v>1.2857142857142858</v>
      </c>
    </row>
    <row r="566" spans="1:44" x14ac:dyDescent="0.35">
      <c r="A566" t="s">
        <v>578</v>
      </c>
      <c r="B566">
        <f t="shared" si="176"/>
        <v>200564</v>
      </c>
      <c r="C566" s="2">
        <v>45755</v>
      </c>
      <c r="D566" s="4">
        <v>45755</v>
      </c>
      <c r="E566">
        <f t="shared" si="177"/>
        <v>2025</v>
      </c>
      <c r="F566" s="4" t="str">
        <f t="shared" si="178"/>
        <v>April</v>
      </c>
      <c r="G566" s="4" t="str">
        <f t="shared" si="179"/>
        <v>Tuesday</v>
      </c>
      <c r="H566" t="s">
        <v>1778</v>
      </c>
      <c r="I566">
        <f t="shared" si="180"/>
        <v>93309</v>
      </c>
      <c r="J566" t="s">
        <v>2409</v>
      </c>
      <c r="K566" t="str">
        <f t="shared" si="182"/>
        <v>Desk</v>
      </c>
      <c r="L566">
        <v>5</v>
      </c>
      <c r="M566">
        <v>364.28</v>
      </c>
      <c r="N566" s="7">
        <f t="shared" si="181"/>
        <v>364.28</v>
      </c>
      <c r="O566" t="s">
        <v>2823</v>
      </c>
      <c r="P566" t="str">
        <f t="shared" si="183"/>
        <v>734</v>
      </c>
      <c r="Q566" t="str">
        <f t="shared" si="184"/>
        <v>Main St</v>
      </c>
      <c r="R566" t="s">
        <v>3067</v>
      </c>
      <c r="S566" t="str">
        <f t="shared" si="185"/>
        <v>Credit Card</v>
      </c>
      <c r="T566" t="s">
        <v>3071</v>
      </c>
      <c r="U566" t="str">
        <f t="shared" si="186"/>
        <v>Cancelled</v>
      </c>
      <c r="V566" t="s">
        <v>3639</v>
      </c>
      <c r="W566" t="str">
        <f t="shared" si="187"/>
        <v>99446987</v>
      </c>
      <c r="X566">
        <v>5</v>
      </c>
      <c r="Y566" t="s">
        <v>4277</v>
      </c>
      <c r="Z566" t="str">
        <f t="shared" si="188"/>
        <v>WINTER15</v>
      </c>
      <c r="AA566" t="str">
        <f t="shared" si="189"/>
        <v>YES</v>
      </c>
      <c r="AB566" t="s">
        <v>4282</v>
      </c>
      <c r="AC566" t="str">
        <f t="shared" si="190"/>
        <v>Google</v>
      </c>
      <c r="AD566">
        <v>1821.4</v>
      </c>
      <c r="AE566" s="7">
        <v>1821.4</v>
      </c>
      <c r="AF566" s="7">
        <f t="shared" si="191"/>
        <v>1821.3999999999999</v>
      </c>
      <c r="AG566" t="str">
        <f>_xlfn.XLOOKUP(H566, 'Customer Data'!A566,'Customer Data'!B566)</f>
        <v>Customer_566</v>
      </c>
      <c r="AH566" t="str">
        <f>_xlfn.XLOOKUP(H566,'Customer Data'!A566,'Customer Data'!C566)</f>
        <v>Male</v>
      </c>
      <c r="AI566">
        <f>_xlfn.XLOOKUP(H566,'Customer Data'!A566,'Customer Data'!D566)</f>
        <v>53</v>
      </c>
      <c r="AJ566" t="str">
        <f>_xlfn.XLOOKUP(H566,'Customer Data'!A566,'Customer Data'!E566)</f>
        <v>Kano</v>
      </c>
      <c r="AK566" t="str">
        <f>VLOOKUP(K566,'Product Category'!A:B,2,FALSE)</f>
        <v>Furniture</v>
      </c>
      <c r="AL566">
        <f>VLOOKUP(Z566,Coupons!A:B,2,FALSE)</f>
        <v>0.15</v>
      </c>
      <c r="AM566" s="7">
        <f t="shared" si="192"/>
        <v>273.20999999999998</v>
      </c>
      <c r="AN566" s="7">
        <f t="shared" si="193"/>
        <v>254.99599999999995</v>
      </c>
      <c r="AO566" s="7">
        <f t="shared" si="194"/>
        <v>1274.9799999999998</v>
      </c>
      <c r="AP566" s="7">
        <f t="shared" si="195"/>
        <v>1548.1899999999998</v>
      </c>
      <c r="AQ566" s="7">
        <f t="shared" si="196"/>
        <v>273.21000000000004</v>
      </c>
      <c r="AR566" s="12">
        <f t="shared" si="197"/>
        <v>1.2142857142857144</v>
      </c>
    </row>
    <row r="567" spans="1:44" x14ac:dyDescent="0.35">
      <c r="A567" t="s">
        <v>579</v>
      </c>
      <c r="B567">
        <f t="shared" si="176"/>
        <v>200565</v>
      </c>
      <c r="C567" s="2">
        <v>45060</v>
      </c>
      <c r="D567" s="4">
        <v>45060</v>
      </c>
      <c r="E567">
        <f t="shared" si="177"/>
        <v>2023</v>
      </c>
      <c r="F567" s="4" t="str">
        <f t="shared" si="178"/>
        <v>May</v>
      </c>
      <c r="G567" s="4" t="str">
        <f t="shared" si="179"/>
        <v>Sunday</v>
      </c>
      <c r="H567" t="s">
        <v>1779</v>
      </c>
      <c r="I567">
        <f t="shared" si="180"/>
        <v>62042</v>
      </c>
      <c r="J567" t="s">
        <v>2405</v>
      </c>
      <c r="K567" t="str">
        <f t="shared" si="182"/>
        <v>Tablet</v>
      </c>
      <c r="L567">
        <v>5</v>
      </c>
      <c r="M567">
        <v>307.98</v>
      </c>
      <c r="N567" s="7">
        <f t="shared" si="181"/>
        <v>307.98</v>
      </c>
      <c r="O567" t="s">
        <v>2770</v>
      </c>
      <c r="P567" t="str">
        <f t="shared" si="183"/>
        <v>214</v>
      </c>
      <c r="Q567" t="str">
        <f t="shared" si="184"/>
        <v>Main St</v>
      </c>
      <c r="R567" t="s">
        <v>3066</v>
      </c>
      <c r="S567" t="str">
        <f t="shared" si="185"/>
        <v>Online</v>
      </c>
      <c r="T567" t="s">
        <v>3074</v>
      </c>
      <c r="U567" t="str">
        <f t="shared" si="186"/>
        <v>Pending</v>
      </c>
      <c r="V567" t="s">
        <v>3640</v>
      </c>
      <c r="W567" t="str">
        <f t="shared" si="187"/>
        <v>42605492</v>
      </c>
      <c r="X567">
        <v>10</v>
      </c>
      <c r="Z567" t="str">
        <f t="shared" si="188"/>
        <v>NO COUPON</v>
      </c>
      <c r="AA567" t="str">
        <f t="shared" si="189"/>
        <v>NO</v>
      </c>
      <c r="AB567" t="s">
        <v>4281</v>
      </c>
      <c r="AC567" t="str">
        <f t="shared" si="190"/>
        <v>Facebook</v>
      </c>
      <c r="AD567">
        <v>1539.9</v>
      </c>
      <c r="AE567" s="7">
        <v>1539.9</v>
      </c>
      <c r="AF567" s="7">
        <f t="shared" si="191"/>
        <v>1539.9</v>
      </c>
      <c r="AG567" t="str">
        <f>_xlfn.XLOOKUP(H567, 'Customer Data'!A567,'Customer Data'!B567)</f>
        <v>Customer_567</v>
      </c>
      <c r="AH567" t="str">
        <f>_xlfn.XLOOKUP(H567,'Customer Data'!A567,'Customer Data'!C567)</f>
        <v>Male</v>
      </c>
      <c r="AI567">
        <f>_xlfn.XLOOKUP(H567,'Customer Data'!A567,'Customer Data'!D567)</f>
        <v>22</v>
      </c>
      <c r="AJ567" t="str">
        <f>_xlfn.XLOOKUP(H567,'Customer Data'!A567,'Customer Data'!E567)</f>
        <v>Kano</v>
      </c>
      <c r="AK567" t="str">
        <f>VLOOKUP(K567,'Product Category'!A:B,2,FALSE)</f>
        <v>Electronics</v>
      </c>
      <c r="AL567">
        <f>VLOOKUP(Z567,Coupons!A:B,2,FALSE)</f>
        <v>0</v>
      </c>
      <c r="AM567" s="7">
        <f t="shared" si="192"/>
        <v>0</v>
      </c>
      <c r="AN567" s="7">
        <f t="shared" si="193"/>
        <v>215.58600000000001</v>
      </c>
      <c r="AO567" s="7">
        <f t="shared" si="194"/>
        <v>1077.93</v>
      </c>
      <c r="AP567" s="7">
        <f t="shared" si="195"/>
        <v>1539.9</v>
      </c>
      <c r="AQ567" s="7">
        <f t="shared" si="196"/>
        <v>461.97</v>
      </c>
      <c r="AR567" s="12">
        <f t="shared" si="197"/>
        <v>1.4285714285714286</v>
      </c>
    </row>
    <row r="568" spans="1:44" x14ac:dyDescent="0.35">
      <c r="A568" t="s">
        <v>580</v>
      </c>
      <c r="B568">
        <f t="shared" si="176"/>
        <v>200566</v>
      </c>
      <c r="C568" s="2">
        <v>45400</v>
      </c>
      <c r="D568" s="4">
        <v>45400</v>
      </c>
      <c r="E568">
        <f t="shared" si="177"/>
        <v>2024</v>
      </c>
      <c r="F568" s="4" t="str">
        <f t="shared" si="178"/>
        <v>April</v>
      </c>
      <c r="G568" s="4" t="str">
        <f t="shared" si="179"/>
        <v>Thursday</v>
      </c>
      <c r="H568" t="s">
        <v>1780</v>
      </c>
      <c r="I568">
        <f t="shared" si="180"/>
        <v>83223</v>
      </c>
      <c r="J568" t="s">
        <v>2404</v>
      </c>
      <c r="K568" t="str">
        <f t="shared" si="182"/>
        <v>Phone</v>
      </c>
      <c r="L568">
        <v>4</v>
      </c>
      <c r="M568">
        <v>162.71</v>
      </c>
      <c r="N568" s="7">
        <f t="shared" si="181"/>
        <v>162.71</v>
      </c>
      <c r="O568" t="s">
        <v>2824</v>
      </c>
      <c r="P568" t="str">
        <f t="shared" si="183"/>
        <v>167</v>
      </c>
      <c r="Q568" t="str">
        <f t="shared" si="184"/>
        <v>Main St</v>
      </c>
      <c r="R568" t="s">
        <v>3069</v>
      </c>
      <c r="S568" t="str">
        <f t="shared" si="185"/>
        <v>Cash</v>
      </c>
      <c r="T568" t="s">
        <v>3071</v>
      </c>
      <c r="U568" t="str">
        <f t="shared" si="186"/>
        <v>Cancelled</v>
      </c>
      <c r="V568" t="s">
        <v>3641</v>
      </c>
      <c r="W568" t="str">
        <f t="shared" si="187"/>
        <v>54339083</v>
      </c>
      <c r="X568">
        <v>7</v>
      </c>
      <c r="Y568" t="s">
        <v>4276</v>
      </c>
      <c r="Z568" t="str">
        <f t="shared" si="188"/>
        <v>FREESHIP</v>
      </c>
      <c r="AA568" t="str">
        <f t="shared" si="189"/>
        <v>YES</v>
      </c>
      <c r="AB568" t="s">
        <v>4280</v>
      </c>
      <c r="AC568" t="str">
        <f t="shared" si="190"/>
        <v>Email</v>
      </c>
      <c r="AD568">
        <v>650.84</v>
      </c>
      <c r="AE568" s="7">
        <v>650.84</v>
      </c>
      <c r="AF568" s="7">
        <f t="shared" si="191"/>
        <v>650.84</v>
      </c>
      <c r="AG568" t="str">
        <f>_xlfn.XLOOKUP(H568, 'Customer Data'!A568,'Customer Data'!B568)</f>
        <v>Customer_568</v>
      </c>
      <c r="AH568" t="str">
        <f>_xlfn.XLOOKUP(H568,'Customer Data'!A568,'Customer Data'!C568)</f>
        <v>Male</v>
      </c>
      <c r="AI568">
        <f>_xlfn.XLOOKUP(H568,'Customer Data'!A568,'Customer Data'!D568)</f>
        <v>39</v>
      </c>
      <c r="AJ568" t="str">
        <f>_xlfn.XLOOKUP(H568,'Customer Data'!A568,'Customer Data'!E568)</f>
        <v>Abuja</v>
      </c>
      <c r="AK568" t="str">
        <f>VLOOKUP(K568,'Product Category'!A:B,2,FALSE)</f>
        <v>Electronics</v>
      </c>
      <c r="AL568">
        <f>VLOOKUP(Z568,Coupons!A:B,2,FALSE)</f>
        <v>0</v>
      </c>
      <c r="AM568" s="7">
        <f t="shared" si="192"/>
        <v>0</v>
      </c>
      <c r="AN568" s="7">
        <f t="shared" si="193"/>
        <v>113.89699999999999</v>
      </c>
      <c r="AO568" s="7">
        <f t="shared" si="194"/>
        <v>455.58799999999997</v>
      </c>
      <c r="AP568" s="7">
        <f t="shared" si="195"/>
        <v>650.84</v>
      </c>
      <c r="AQ568" s="7">
        <f t="shared" si="196"/>
        <v>195.25200000000007</v>
      </c>
      <c r="AR568" s="12">
        <f t="shared" si="197"/>
        <v>1.4285714285714288</v>
      </c>
    </row>
    <row r="569" spans="1:44" x14ac:dyDescent="0.35">
      <c r="A569" t="s">
        <v>581</v>
      </c>
      <c r="B569">
        <f t="shared" si="176"/>
        <v>200567</v>
      </c>
      <c r="C569" s="2">
        <v>45565</v>
      </c>
      <c r="D569" s="4">
        <v>45565</v>
      </c>
      <c r="E569">
        <f t="shared" si="177"/>
        <v>2024</v>
      </c>
      <c r="F569" s="4" t="str">
        <f t="shared" si="178"/>
        <v>September</v>
      </c>
      <c r="G569" s="4" t="str">
        <f t="shared" si="179"/>
        <v>Monday</v>
      </c>
      <c r="H569" t="s">
        <v>1781</v>
      </c>
      <c r="I569">
        <f t="shared" si="180"/>
        <v>92575</v>
      </c>
      <c r="J569" t="s">
        <v>2406</v>
      </c>
      <c r="K569" t="str">
        <f t="shared" si="182"/>
        <v>Chair</v>
      </c>
      <c r="L569">
        <v>5</v>
      </c>
      <c r="M569">
        <v>492.94</v>
      </c>
      <c r="N569" s="7">
        <f t="shared" si="181"/>
        <v>492.94</v>
      </c>
      <c r="O569" t="s">
        <v>2632</v>
      </c>
      <c r="P569" t="str">
        <f t="shared" si="183"/>
        <v>153</v>
      </c>
      <c r="Q569" t="str">
        <f t="shared" si="184"/>
        <v>Main St</v>
      </c>
      <c r="R569" t="s">
        <v>3069</v>
      </c>
      <c r="S569" t="str">
        <f t="shared" si="185"/>
        <v>Cash</v>
      </c>
      <c r="T569" t="s">
        <v>3070</v>
      </c>
      <c r="U569" t="str">
        <f t="shared" si="186"/>
        <v>Shipped</v>
      </c>
      <c r="V569" t="s">
        <v>3642</v>
      </c>
      <c r="W569" t="str">
        <f t="shared" si="187"/>
        <v>53579227</v>
      </c>
      <c r="X569">
        <v>10</v>
      </c>
      <c r="Y569" t="s">
        <v>4276</v>
      </c>
      <c r="Z569" t="str">
        <f t="shared" si="188"/>
        <v>FREESHIP</v>
      </c>
      <c r="AA569" t="str">
        <f t="shared" si="189"/>
        <v>YES</v>
      </c>
      <c r="AB569" t="s">
        <v>4280</v>
      </c>
      <c r="AC569" t="str">
        <f t="shared" si="190"/>
        <v>Email</v>
      </c>
      <c r="AD569">
        <v>2464.6999999999998</v>
      </c>
      <c r="AE569" s="7">
        <v>2464.6999999999998</v>
      </c>
      <c r="AF569" s="7">
        <f t="shared" si="191"/>
        <v>2464.6999999999998</v>
      </c>
      <c r="AG569" t="str">
        <f>_xlfn.XLOOKUP(H569, 'Customer Data'!A569,'Customer Data'!B569)</f>
        <v>Customer_569</v>
      </c>
      <c r="AH569" t="str">
        <f>_xlfn.XLOOKUP(H569,'Customer Data'!A569,'Customer Data'!C569)</f>
        <v>Male</v>
      </c>
      <c r="AI569">
        <f>_xlfn.XLOOKUP(H569,'Customer Data'!A569,'Customer Data'!D569)</f>
        <v>42</v>
      </c>
      <c r="AJ569" t="str">
        <f>_xlfn.XLOOKUP(H569,'Customer Data'!A569,'Customer Data'!E569)</f>
        <v>Abuja</v>
      </c>
      <c r="AK569" t="str">
        <f>VLOOKUP(K569,'Product Category'!A:B,2,FALSE)</f>
        <v>Furniture</v>
      </c>
      <c r="AL569">
        <f>VLOOKUP(Z569,Coupons!A:B,2,FALSE)</f>
        <v>0</v>
      </c>
      <c r="AM569" s="7">
        <f t="shared" si="192"/>
        <v>0</v>
      </c>
      <c r="AN569" s="7">
        <f t="shared" si="193"/>
        <v>345.05799999999999</v>
      </c>
      <c r="AO569" s="7">
        <f t="shared" si="194"/>
        <v>1725.29</v>
      </c>
      <c r="AP569" s="7">
        <f t="shared" si="195"/>
        <v>2464.6999999999998</v>
      </c>
      <c r="AQ569" s="7">
        <f t="shared" si="196"/>
        <v>739.40999999999985</v>
      </c>
      <c r="AR569" s="12">
        <f t="shared" si="197"/>
        <v>1.4285714285714286</v>
      </c>
    </row>
    <row r="570" spans="1:44" x14ac:dyDescent="0.35">
      <c r="A570" t="s">
        <v>582</v>
      </c>
      <c r="B570">
        <f t="shared" si="176"/>
        <v>200568</v>
      </c>
      <c r="C570" s="2">
        <v>44995</v>
      </c>
      <c r="D570" s="4">
        <v>44995</v>
      </c>
      <c r="E570">
        <f t="shared" si="177"/>
        <v>2023</v>
      </c>
      <c r="F570" s="4" t="str">
        <f t="shared" si="178"/>
        <v>March</v>
      </c>
      <c r="G570" s="4" t="str">
        <f t="shared" si="179"/>
        <v>Friday</v>
      </c>
      <c r="H570" t="s">
        <v>1782</v>
      </c>
      <c r="I570">
        <f t="shared" si="180"/>
        <v>29072</v>
      </c>
      <c r="J570" t="s">
        <v>2408</v>
      </c>
      <c r="K570" t="str">
        <f t="shared" si="182"/>
        <v>Laptop</v>
      </c>
      <c r="L570">
        <v>2</v>
      </c>
      <c r="M570">
        <v>343.99</v>
      </c>
      <c r="N570" s="7">
        <f t="shared" si="181"/>
        <v>343.99</v>
      </c>
      <c r="O570" t="s">
        <v>2714</v>
      </c>
      <c r="P570" t="str">
        <f t="shared" si="183"/>
        <v>312</v>
      </c>
      <c r="Q570" t="str">
        <f t="shared" si="184"/>
        <v>Main St</v>
      </c>
      <c r="R570" t="s">
        <v>3066</v>
      </c>
      <c r="S570" t="str">
        <f t="shared" si="185"/>
        <v>Online</v>
      </c>
      <c r="T570" t="s">
        <v>3073</v>
      </c>
      <c r="U570" t="str">
        <f t="shared" si="186"/>
        <v>Delivered</v>
      </c>
      <c r="V570" t="s">
        <v>3643</v>
      </c>
      <c r="W570" t="str">
        <f t="shared" si="187"/>
        <v>72334047</v>
      </c>
      <c r="X570">
        <v>4</v>
      </c>
      <c r="Z570" t="str">
        <f t="shared" si="188"/>
        <v>NO COUPON</v>
      </c>
      <c r="AA570" t="str">
        <f t="shared" si="189"/>
        <v>NO</v>
      </c>
      <c r="AB570" t="s">
        <v>4282</v>
      </c>
      <c r="AC570" t="str">
        <f t="shared" si="190"/>
        <v>Google</v>
      </c>
      <c r="AD570">
        <v>687.98</v>
      </c>
      <c r="AE570" s="7">
        <v>687.98</v>
      </c>
      <c r="AF570" s="7">
        <f t="shared" si="191"/>
        <v>687.98</v>
      </c>
      <c r="AG570" t="str">
        <f>_xlfn.XLOOKUP(H570, 'Customer Data'!A570,'Customer Data'!B570)</f>
        <v>Customer_570</v>
      </c>
      <c r="AH570" t="str">
        <f>_xlfn.XLOOKUP(H570,'Customer Data'!A570,'Customer Data'!C570)</f>
        <v>Male</v>
      </c>
      <c r="AI570">
        <f>_xlfn.XLOOKUP(H570,'Customer Data'!A570,'Customer Data'!D570)</f>
        <v>57</v>
      </c>
      <c r="AJ570" t="str">
        <f>_xlfn.XLOOKUP(H570,'Customer Data'!A570,'Customer Data'!E570)</f>
        <v>Port-Harcourt</v>
      </c>
      <c r="AK570" t="str">
        <f>VLOOKUP(K570,'Product Category'!A:B,2,FALSE)</f>
        <v>Electronics</v>
      </c>
      <c r="AL570">
        <f>VLOOKUP(Z570,Coupons!A:B,2,FALSE)</f>
        <v>0</v>
      </c>
      <c r="AM570" s="7">
        <f t="shared" si="192"/>
        <v>0</v>
      </c>
      <c r="AN570" s="7">
        <f t="shared" si="193"/>
        <v>240.79299999999998</v>
      </c>
      <c r="AO570" s="7">
        <f t="shared" si="194"/>
        <v>481.58599999999996</v>
      </c>
      <c r="AP570" s="7">
        <f t="shared" si="195"/>
        <v>687.98</v>
      </c>
      <c r="AQ570" s="7">
        <f t="shared" si="196"/>
        <v>206.39400000000006</v>
      </c>
      <c r="AR570" s="12">
        <f t="shared" si="197"/>
        <v>1.4285714285714288</v>
      </c>
    </row>
    <row r="571" spans="1:44" x14ac:dyDescent="0.35">
      <c r="A571" t="s">
        <v>583</v>
      </c>
      <c r="B571">
        <f t="shared" si="176"/>
        <v>200569</v>
      </c>
      <c r="C571" s="2">
        <v>45738</v>
      </c>
      <c r="D571" s="4">
        <v>45738</v>
      </c>
      <c r="E571">
        <f t="shared" si="177"/>
        <v>2025</v>
      </c>
      <c r="F571" s="4" t="str">
        <f t="shared" si="178"/>
        <v>March</v>
      </c>
      <c r="G571" s="4" t="str">
        <f t="shared" si="179"/>
        <v>Saturday</v>
      </c>
      <c r="H571" t="s">
        <v>1783</v>
      </c>
      <c r="I571">
        <f t="shared" si="180"/>
        <v>25783</v>
      </c>
      <c r="J571" t="s">
        <v>2409</v>
      </c>
      <c r="K571" t="str">
        <f t="shared" si="182"/>
        <v>Desk</v>
      </c>
      <c r="L571">
        <v>5</v>
      </c>
      <c r="M571">
        <v>250.68</v>
      </c>
      <c r="N571" s="7">
        <f t="shared" si="181"/>
        <v>250.68</v>
      </c>
      <c r="O571" t="s">
        <v>2774</v>
      </c>
      <c r="P571" t="str">
        <f t="shared" si="183"/>
        <v>672</v>
      </c>
      <c r="Q571" t="str">
        <f t="shared" si="184"/>
        <v>Main St</v>
      </c>
      <c r="R571" t="s">
        <v>3069</v>
      </c>
      <c r="S571" t="str">
        <f t="shared" si="185"/>
        <v>Cash</v>
      </c>
      <c r="T571" t="s">
        <v>3070</v>
      </c>
      <c r="U571" t="str">
        <f t="shared" si="186"/>
        <v>Shipped</v>
      </c>
      <c r="V571" t="s">
        <v>3644</v>
      </c>
      <c r="W571" t="str">
        <f t="shared" si="187"/>
        <v>13289741</v>
      </c>
      <c r="X571">
        <v>8</v>
      </c>
      <c r="Y571" t="s">
        <v>4275</v>
      </c>
      <c r="Z571" t="str">
        <f t="shared" si="188"/>
        <v>SAVE10</v>
      </c>
      <c r="AA571" t="str">
        <f t="shared" si="189"/>
        <v>YES</v>
      </c>
      <c r="AB571" t="s">
        <v>4278</v>
      </c>
      <c r="AC571" t="str">
        <f t="shared" si="190"/>
        <v>Instagram</v>
      </c>
      <c r="AD571">
        <v>1253.4000000000001</v>
      </c>
      <c r="AE571" s="7">
        <v>1253.4000000000001</v>
      </c>
      <c r="AF571" s="7">
        <f t="shared" si="191"/>
        <v>1253.4000000000001</v>
      </c>
      <c r="AG571" t="str">
        <f>_xlfn.XLOOKUP(H571, 'Customer Data'!A571,'Customer Data'!B571)</f>
        <v>Customer_571</v>
      </c>
      <c r="AH571" t="str">
        <f>_xlfn.XLOOKUP(H571,'Customer Data'!A571,'Customer Data'!C571)</f>
        <v>Female</v>
      </c>
      <c r="AI571">
        <f>_xlfn.XLOOKUP(H571,'Customer Data'!A571,'Customer Data'!D571)</f>
        <v>36</v>
      </c>
      <c r="AJ571" t="str">
        <f>_xlfn.XLOOKUP(H571,'Customer Data'!A571,'Customer Data'!E571)</f>
        <v>Port-Harcourt</v>
      </c>
      <c r="AK571" t="str">
        <f>VLOOKUP(K571,'Product Category'!A:B,2,FALSE)</f>
        <v>Furniture</v>
      </c>
      <c r="AL571">
        <f>VLOOKUP(Z571,Coupons!A:B,2,FALSE)</f>
        <v>0.1</v>
      </c>
      <c r="AM571" s="7">
        <f t="shared" si="192"/>
        <v>125.34000000000002</v>
      </c>
      <c r="AN571" s="7">
        <f t="shared" si="193"/>
        <v>175.476</v>
      </c>
      <c r="AO571" s="7">
        <f t="shared" si="194"/>
        <v>877.38</v>
      </c>
      <c r="AP571" s="7">
        <f t="shared" si="195"/>
        <v>1128.0600000000002</v>
      </c>
      <c r="AQ571" s="7">
        <f t="shared" si="196"/>
        <v>250.68000000000018</v>
      </c>
      <c r="AR571" s="12">
        <f t="shared" si="197"/>
        <v>1.2857142857142858</v>
      </c>
    </row>
    <row r="572" spans="1:44" x14ac:dyDescent="0.35">
      <c r="A572" t="s">
        <v>584</v>
      </c>
      <c r="B572">
        <f t="shared" si="176"/>
        <v>200570</v>
      </c>
      <c r="C572" s="2">
        <v>45653</v>
      </c>
      <c r="D572" s="4">
        <v>45653</v>
      </c>
      <c r="E572">
        <f t="shared" si="177"/>
        <v>2024</v>
      </c>
      <c r="F572" s="4" t="str">
        <f t="shared" si="178"/>
        <v>December</v>
      </c>
      <c r="G572" s="4" t="str">
        <f t="shared" si="179"/>
        <v>Friday</v>
      </c>
      <c r="H572" t="s">
        <v>1784</v>
      </c>
      <c r="I572">
        <f t="shared" si="180"/>
        <v>63727</v>
      </c>
      <c r="J572" t="s">
        <v>2409</v>
      </c>
      <c r="K572" t="str">
        <f t="shared" si="182"/>
        <v>Desk</v>
      </c>
      <c r="L572">
        <v>2</v>
      </c>
      <c r="M572">
        <v>362.14</v>
      </c>
      <c r="N572" s="7">
        <f t="shared" si="181"/>
        <v>362.14</v>
      </c>
      <c r="O572" t="s">
        <v>2518</v>
      </c>
      <c r="P572" t="str">
        <f t="shared" si="183"/>
        <v>122</v>
      </c>
      <c r="Q572" t="str">
        <f t="shared" si="184"/>
        <v>Main St</v>
      </c>
      <c r="R572" t="s">
        <v>3065</v>
      </c>
      <c r="S572" t="str">
        <f t="shared" si="185"/>
        <v>Debit Card</v>
      </c>
      <c r="T572" t="s">
        <v>3074</v>
      </c>
      <c r="U572" t="str">
        <f t="shared" si="186"/>
        <v>Pending</v>
      </c>
      <c r="V572" t="s">
        <v>3645</v>
      </c>
      <c r="W572" t="str">
        <f t="shared" si="187"/>
        <v>13611021</v>
      </c>
      <c r="X572">
        <v>2</v>
      </c>
      <c r="Y572" t="s">
        <v>4275</v>
      </c>
      <c r="Z572" t="str">
        <f t="shared" si="188"/>
        <v>SAVE10</v>
      </c>
      <c r="AA572" t="str">
        <f t="shared" si="189"/>
        <v>YES</v>
      </c>
      <c r="AB572" t="s">
        <v>4278</v>
      </c>
      <c r="AC572" t="str">
        <f t="shared" si="190"/>
        <v>Instagram</v>
      </c>
      <c r="AD572">
        <v>724.28</v>
      </c>
      <c r="AE572" s="7">
        <v>724.28</v>
      </c>
      <c r="AF572" s="7">
        <f t="shared" si="191"/>
        <v>724.28</v>
      </c>
      <c r="AG572" t="str">
        <f>_xlfn.XLOOKUP(H572, 'Customer Data'!A572,'Customer Data'!B572)</f>
        <v>Customer_572</v>
      </c>
      <c r="AH572" t="str">
        <f>_xlfn.XLOOKUP(H572,'Customer Data'!A572,'Customer Data'!C572)</f>
        <v>Female</v>
      </c>
      <c r="AI572">
        <f>_xlfn.XLOOKUP(H572,'Customer Data'!A572,'Customer Data'!D572)</f>
        <v>31</v>
      </c>
      <c r="AJ572" t="str">
        <f>_xlfn.XLOOKUP(H572,'Customer Data'!A572,'Customer Data'!E572)</f>
        <v>Lagos</v>
      </c>
      <c r="AK572" t="str">
        <f>VLOOKUP(K572,'Product Category'!A:B,2,FALSE)</f>
        <v>Furniture</v>
      </c>
      <c r="AL572">
        <f>VLOOKUP(Z572,Coupons!A:B,2,FALSE)</f>
        <v>0.1</v>
      </c>
      <c r="AM572" s="7">
        <f t="shared" si="192"/>
        <v>72.427999999999997</v>
      </c>
      <c r="AN572" s="7">
        <f t="shared" si="193"/>
        <v>253.49799999999996</v>
      </c>
      <c r="AO572" s="7">
        <f t="shared" si="194"/>
        <v>506.99599999999992</v>
      </c>
      <c r="AP572" s="7">
        <f t="shared" si="195"/>
        <v>651.85199999999998</v>
      </c>
      <c r="AQ572" s="7">
        <f t="shared" si="196"/>
        <v>144.85600000000005</v>
      </c>
      <c r="AR572" s="12">
        <f t="shared" si="197"/>
        <v>1.2857142857142858</v>
      </c>
    </row>
    <row r="573" spans="1:44" x14ac:dyDescent="0.35">
      <c r="A573" t="s">
        <v>585</v>
      </c>
      <c r="B573">
        <f t="shared" si="176"/>
        <v>200571</v>
      </c>
      <c r="C573" s="2">
        <v>45619</v>
      </c>
      <c r="D573" s="4">
        <v>45619</v>
      </c>
      <c r="E573">
        <f t="shared" si="177"/>
        <v>2024</v>
      </c>
      <c r="F573" s="4" t="str">
        <f t="shared" si="178"/>
        <v>November</v>
      </c>
      <c r="G573" s="4" t="str">
        <f t="shared" si="179"/>
        <v>Saturday</v>
      </c>
      <c r="H573" t="s">
        <v>1785</v>
      </c>
      <c r="I573">
        <f t="shared" si="180"/>
        <v>42365</v>
      </c>
      <c r="J573" t="s">
        <v>2405</v>
      </c>
      <c r="K573" t="str">
        <f t="shared" si="182"/>
        <v>Tablet</v>
      </c>
      <c r="L573">
        <v>1</v>
      </c>
      <c r="M573">
        <v>214.08</v>
      </c>
      <c r="N573" s="7">
        <f t="shared" si="181"/>
        <v>214.08</v>
      </c>
      <c r="O573" t="s">
        <v>2779</v>
      </c>
      <c r="P573" t="str">
        <f t="shared" si="183"/>
        <v>867</v>
      </c>
      <c r="Q573" t="str">
        <f t="shared" si="184"/>
        <v>Main St</v>
      </c>
      <c r="R573" t="s">
        <v>3068</v>
      </c>
      <c r="S573" t="str">
        <f t="shared" si="185"/>
        <v>Gift Card</v>
      </c>
      <c r="T573" t="s">
        <v>3072</v>
      </c>
      <c r="U573" t="str">
        <f t="shared" si="186"/>
        <v>Returned</v>
      </c>
      <c r="V573" t="s">
        <v>3646</v>
      </c>
      <c r="W573" t="str">
        <f t="shared" si="187"/>
        <v>39563288</v>
      </c>
      <c r="X573">
        <v>2</v>
      </c>
      <c r="Y573" t="s">
        <v>4277</v>
      </c>
      <c r="Z573" t="str">
        <f t="shared" si="188"/>
        <v>WINTER15</v>
      </c>
      <c r="AA573" t="str">
        <f t="shared" si="189"/>
        <v>YES</v>
      </c>
      <c r="AB573" t="s">
        <v>4282</v>
      </c>
      <c r="AC573" t="str">
        <f t="shared" si="190"/>
        <v>Google</v>
      </c>
      <c r="AD573">
        <v>214.08</v>
      </c>
      <c r="AE573" s="7">
        <v>214.08</v>
      </c>
      <c r="AF573" s="7">
        <f t="shared" si="191"/>
        <v>214.08</v>
      </c>
      <c r="AG573" t="str">
        <f>_xlfn.XLOOKUP(H573, 'Customer Data'!A573,'Customer Data'!B573)</f>
        <v>Customer_573</v>
      </c>
      <c r="AH573" t="str">
        <f>_xlfn.XLOOKUP(H573,'Customer Data'!A573,'Customer Data'!C573)</f>
        <v>Male</v>
      </c>
      <c r="AI573">
        <f>_xlfn.XLOOKUP(H573,'Customer Data'!A573,'Customer Data'!D573)</f>
        <v>46</v>
      </c>
      <c r="AJ573" t="str">
        <f>_xlfn.XLOOKUP(H573,'Customer Data'!A573,'Customer Data'!E573)</f>
        <v>Enugu</v>
      </c>
      <c r="AK573" t="str">
        <f>VLOOKUP(K573,'Product Category'!A:B,2,FALSE)</f>
        <v>Electronics</v>
      </c>
      <c r="AL573">
        <f>VLOOKUP(Z573,Coupons!A:B,2,FALSE)</f>
        <v>0.15</v>
      </c>
      <c r="AM573" s="7">
        <f t="shared" si="192"/>
        <v>32.112000000000002</v>
      </c>
      <c r="AN573" s="7">
        <f t="shared" si="193"/>
        <v>149.85599999999999</v>
      </c>
      <c r="AO573" s="7">
        <f t="shared" si="194"/>
        <v>149.85599999999999</v>
      </c>
      <c r="AP573" s="7">
        <f t="shared" si="195"/>
        <v>181.96800000000002</v>
      </c>
      <c r="AQ573" s="7">
        <f t="shared" si="196"/>
        <v>32.112000000000023</v>
      </c>
      <c r="AR573" s="12">
        <f t="shared" si="197"/>
        <v>1.2142857142857144</v>
      </c>
    </row>
    <row r="574" spans="1:44" x14ac:dyDescent="0.35">
      <c r="A574" t="s">
        <v>586</v>
      </c>
      <c r="B574">
        <f t="shared" si="176"/>
        <v>200572</v>
      </c>
      <c r="C574" s="2">
        <v>45241</v>
      </c>
      <c r="D574" s="4">
        <v>45241</v>
      </c>
      <c r="E574">
        <f t="shared" si="177"/>
        <v>2023</v>
      </c>
      <c r="F574" s="4" t="str">
        <f t="shared" si="178"/>
        <v>November</v>
      </c>
      <c r="G574" s="4" t="str">
        <f t="shared" si="179"/>
        <v>Saturday</v>
      </c>
      <c r="H574" t="s">
        <v>1786</v>
      </c>
      <c r="I574">
        <f t="shared" si="180"/>
        <v>27438</v>
      </c>
      <c r="J574" t="s">
        <v>2407</v>
      </c>
      <c r="K574" t="str">
        <f t="shared" si="182"/>
        <v>Printer</v>
      </c>
      <c r="L574">
        <v>1</v>
      </c>
      <c r="M574">
        <v>70.319999999999993</v>
      </c>
      <c r="N574" s="7">
        <f t="shared" si="181"/>
        <v>70.319999999999993</v>
      </c>
      <c r="O574" t="s">
        <v>2722</v>
      </c>
      <c r="P574" t="str">
        <f t="shared" si="183"/>
        <v>341</v>
      </c>
      <c r="Q574" t="str">
        <f t="shared" si="184"/>
        <v>Main St</v>
      </c>
      <c r="R574" t="s">
        <v>3069</v>
      </c>
      <c r="S574" t="str">
        <f t="shared" si="185"/>
        <v>Cash</v>
      </c>
      <c r="T574" t="s">
        <v>3072</v>
      </c>
      <c r="U574" t="str">
        <f t="shared" si="186"/>
        <v>Returned</v>
      </c>
      <c r="V574" t="s">
        <v>3647</v>
      </c>
      <c r="W574" t="str">
        <f t="shared" si="187"/>
        <v>69125497</v>
      </c>
      <c r="X574">
        <v>4</v>
      </c>
      <c r="Y574" t="s">
        <v>4277</v>
      </c>
      <c r="Z574" t="str">
        <f t="shared" si="188"/>
        <v>WINTER15</v>
      </c>
      <c r="AA574" t="str">
        <f t="shared" si="189"/>
        <v>YES</v>
      </c>
      <c r="AB574" t="s">
        <v>4281</v>
      </c>
      <c r="AC574" t="str">
        <f t="shared" si="190"/>
        <v>Facebook</v>
      </c>
      <c r="AD574">
        <v>70.319999999999993</v>
      </c>
      <c r="AE574" s="7">
        <v>70.319999999999993</v>
      </c>
      <c r="AF574" s="7">
        <f t="shared" si="191"/>
        <v>70.319999999999993</v>
      </c>
      <c r="AG574" t="str">
        <f>_xlfn.XLOOKUP(H574, 'Customer Data'!A574,'Customer Data'!B574)</f>
        <v>Customer_574</v>
      </c>
      <c r="AH574" t="str">
        <f>_xlfn.XLOOKUP(H574,'Customer Data'!A574,'Customer Data'!C574)</f>
        <v>Female</v>
      </c>
      <c r="AI574">
        <f>_xlfn.XLOOKUP(H574,'Customer Data'!A574,'Customer Data'!D574)</f>
        <v>36</v>
      </c>
      <c r="AJ574" t="str">
        <f>_xlfn.XLOOKUP(H574,'Customer Data'!A574,'Customer Data'!E574)</f>
        <v>Port-Harcourt</v>
      </c>
      <c r="AK574" t="str">
        <f>VLOOKUP(K574,'Product Category'!A:B,2,FALSE)</f>
        <v>Electronics</v>
      </c>
      <c r="AL574">
        <f>VLOOKUP(Z574,Coupons!A:B,2,FALSE)</f>
        <v>0.15</v>
      </c>
      <c r="AM574" s="7">
        <f t="shared" si="192"/>
        <v>10.547999999999998</v>
      </c>
      <c r="AN574" s="7">
        <f t="shared" si="193"/>
        <v>49.22399999999999</v>
      </c>
      <c r="AO574" s="7">
        <f t="shared" si="194"/>
        <v>49.22399999999999</v>
      </c>
      <c r="AP574" s="7">
        <f t="shared" si="195"/>
        <v>59.771999999999991</v>
      </c>
      <c r="AQ574" s="7">
        <f t="shared" si="196"/>
        <v>10.548000000000002</v>
      </c>
      <c r="AR574" s="12">
        <f t="shared" si="197"/>
        <v>1.2142857142857144</v>
      </c>
    </row>
    <row r="575" spans="1:44" x14ac:dyDescent="0.35">
      <c r="A575" t="s">
        <v>587</v>
      </c>
      <c r="B575">
        <f t="shared" si="176"/>
        <v>200573</v>
      </c>
      <c r="C575" s="2">
        <v>44951</v>
      </c>
      <c r="D575" s="4">
        <v>44951</v>
      </c>
      <c r="E575">
        <f t="shared" si="177"/>
        <v>2023</v>
      </c>
      <c r="F575" s="4" t="str">
        <f t="shared" si="178"/>
        <v>January</v>
      </c>
      <c r="G575" s="4" t="str">
        <f t="shared" si="179"/>
        <v>Wednesday</v>
      </c>
      <c r="H575" t="s">
        <v>1787</v>
      </c>
      <c r="I575">
        <f t="shared" si="180"/>
        <v>13205</v>
      </c>
      <c r="J575" t="s">
        <v>2406</v>
      </c>
      <c r="K575" t="str">
        <f t="shared" si="182"/>
        <v>Chair</v>
      </c>
      <c r="L575">
        <v>5</v>
      </c>
      <c r="M575">
        <v>421.42</v>
      </c>
      <c r="N575" s="7">
        <f t="shared" si="181"/>
        <v>421.42</v>
      </c>
      <c r="O575" t="s">
        <v>2511</v>
      </c>
      <c r="P575" t="str">
        <f t="shared" si="183"/>
        <v>522</v>
      </c>
      <c r="Q575" t="str">
        <f t="shared" si="184"/>
        <v>Main St</v>
      </c>
      <c r="R575" t="s">
        <v>3065</v>
      </c>
      <c r="S575" t="str">
        <f t="shared" si="185"/>
        <v>Debit Card</v>
      </c>
      <c r="T575" t="s">
        <v>3071</v>
      </c>
      <c r="U575" t="str">
        <f t="shared" si="186"/>
        <v>Cancelled</v>
      </c>
      <c r="V575" t="s">
        <v>3648</v>
      </c>
      <c r="W575" t="str">
        <f t="shared" si="187"/>
        <v>30686578</v>
      </c>
      <c r="X575">
        <v>7</v>
      </c>
      <c r="Z575" t="str">
        <f t="shared" si="188"/>
        <v>NO COUPON</v>
      </c>
      <c r="AA575" t="str">
        <f t="shared" si="189"/>
        <v>NO</v>
      </c>
      <c r="AB575" t="s">
        <v>4278</v>
      </c>
      <c r="AC575" t="str">
        <f t="shared" si="190"/>
        <v>Instagram</v>
      </c>
      <c r="AD575">
        <v>2107.1</v>
      </c>
      <c r="AE575" s="7">
        <v>2107.1</v>
      </c>
      <c r="AF575" s="7">
        <f t="shared" si="191"/>
        <v>2107.1</v>
      </c>
      <c r="AG575" t="str">
        <f>_xlfn.XLOOKUP(H575, 'Customer Data'!A575,'Customer Data'!B575)</f>
        <v>Customer_575</v>
      </c>
      <c r="AH575" t="str">
        <f>_xlfn.XLOOKUP(H575,'Customer Data'!A575,'Customer Data'!C575)</f>
        <v>Male</v>
      </c>
      <c r="AI575">
        <f>_xlfn.XLOOKUP(H575,'Customer Data'!A575,'Customer Data'!D575)</f>
        <v>35</v>
      </c>
      <c r="AJ575" t="str">
        <f>_xlfn.XLOOKUP(H575,'Customer Data'!A575,'Customer Data'!E575)</f>
        <v>Kano</v>
      </c>
      <c r="AK575" t="str">
        <f>VLOOKUP(K575,'Product Category'!A:B,2,FALSE)</f>
        <v>Furniture</v>
      </c>
      <c r="AL575">
        <f>VLOOKUP(Z575,Coupons!A:B,2,FALSE)</f>
        <v>0</v>
      </c>
      <c r="AM575" s="7">
        <f t="shared" si="192"/>
        <v>0</v>
      </c>
      <c r="AN575" s="7">
        <f t="shared" si="193"/>
        <v>294.99399999999997</v>
      </c>
      <c r="AO575" s="7">
        <f t="shared" si="194"/>
        <v>1474.9699999999998</v>
      </c>
      <c r="AP575" s="7">
        <f t="shared" si="195"/>
        <v>2107.1</v>
      </c>
      <c r="AQ575" s="7">
        <f t="shared" si="196"/>
        <v>632.13000000000011</v>
      </c>
      <c r="AR575" s="12">
        <f t="shared" si="197"/>
        <v>1.4285714285714286</v>
      </c>
    </row>
    <row r="576" spans="1:44" x14ac:dyDescent="0.35">
      <c r="A576" t="s">
        <v>588</v>
      </c>
      <c r="B576">
        <f t="shared" si="176"/>
        <v>200574</v>
      </c>
      <c r="C576" s="2">
        <v>45315</v>
      </c>
      <c r="D576" s="4">
        <v>45315</v>
      </c>
      <c r="E576">
        <f t="shared" si="177"/>
        <v>2024</v>
      </c>
      <c r="F576" s="4" t="str">
        <f t="shared" si="178"/>
        <v>January</v>
      </c>
      <c r="G576" s="4" t="str">
        <f t="shared" si="179"/>
        <v>Wednesday</v>
      </c>
      <c r="H576" t="s">
        <v>1788</v>
      </c>
      <c r="I576">
        <f t="shared" si="180"/>
        <v>29685</v>
      </c>
      <c r="J576" t="s">
        <v>2406</v>
      </c>
      <c r="K576" t="str">
        <f t="shared" si="182"/>
        <v>Chair</v>
      </c>
      <c r="L576">
        <v>5</v>
      </c>
      <c r="M576">
        <v>384.69</v>
      </c>
      <c r="N576" s="7">
        <f t="shared" si="181"/>
        <v>384.69</v>
      </c>
      <c r="O576" t="s">
        <v>2413</v>
      </c>
      <c r="P576" t="str">
        <f t="shared" si="183"/>
        <v>275</v>
      </c>
      <c r="Q576" t="str">
        <f t="shared" si="184"/>
        <v>Main St</v>
      </c>
      <c r="R576" t="s">
        <v>3067</v>
      </c>
      <c r="S576" t="str">
        <f t="shared" si="185"/>
        <v>Credit Card</v>
      </c>
      <c r="T576" t="s">
        <v>3074</v>
      </c>
      <c r="U576" t="str">
        <f t="shared" si="186"/>
        <v>Pending</v>
      </c>
      <c r="V576" t="s">
        <v>3649</v>
      </c>
      <c r="W576" t="str">
        <f t="shared" si="187"/>
        <v>97733212</v>
      </c>
      <c r="X576">
        <v>6</v>
      </c>
      <c r="Y576" t="s">
        <v>4276</v>
      </c>
      <c r="Z576" t="str">
        <f t="shared" si="188"/>
        <v>FREESHIP</v>
      </c>
      <c r="AA576" t="str">
        <f t="shared" si="189"/>
        <v>YES</v>
      </c>
      <c r="AB576" t="s">
        <v>4280</v>
      </c>
      <c r="AC576" t="str">
        <f t="shared" si="190"/>
        <v>Email</v>
      </c>
      <c r="AD576">
        <v>1923.45</v>
      </c>
      <c r="AE576" s="7">
        <v>1923.45</v>
      </c>
      <c r="AF576" s="7">
        <f t="shared" si="191"/>
        <v>1923.45</v>
      </c>
      <c r="AG576" t="str">
        <f>_xlfn.XLOOKUP(H576, 'Customer Data'!A576,'Customer Data'!B576)</f>
        <v>Customer_576</v>
      </c>
      <c r="AH576" t="str">
        <f>_xlfn.XLOOKUP(H576,'Customer Data'!A576,'Customer Data'!C576)</f>
        <v>Female</v>
      </c>
      <c r="AI576">
        <f>_xlfn.XLOOKUP(H576,'Customer Data'!A576,'Customer Data'!D576)</f>
        <v>39</v>
      </c>
      <c r="AJ576" t="str">
        <f>_xlfn.XLOOKUP(H576,'Customer Data'!A576,'Customer Data'!E576)</f>
        <v>Port-Harcourt</v>
      </c>
      <c r="AK576" t="str">
        <f>VLOOKUP(K576,'Product Category'!A:B,2,FALSE)</f>
        <v>Furniture</v>
      </c>
      <c r="AL576">
        <f>VLOOKUP(Z576,Coupons!A:B,2,FALSE)</f>
        <v>0</v>
      </c>
      <c r="AM576" s="7">
        <f t="shared" si="192"/>
        <v>0</v>
      </c>
      <c r="AN576" s="7">
        <f t="shared" si="193"/>
        <v>269.28299999999996</v>
      </c>
      <c r="AO576" s="7">
        <f t="shared" si="194"/>
        <v>1346.4149999999997</v>
      </c>
      <c r="AP576" s="7">
        <f t="shared" si="195"/>
        <v>1923.45</v>
      </c>
      <c r="AQ576" s="7">
        <f t="shared" si="196"/>
        <v>577.03500000000031</v>
      </c>
      <c r="AR576" s="12">
        <f t="shared" si="197"/>
        <v>1.4285714285714288</v>
      </c>
    </row>
    <row r="577" spans="1:44" x14ac:dyDescent="0.35">
      <c r="A577" t="s">
        <v>589</v>
      </c>
      <c r="B577">
        <f t="shared" si="176"/>
        <v>200575</v>
      </c>
      <c r="C577" s="2">
        <v>45084</v>
      </c>
      <c r="D577" s="4">
        <v>45084</v>
      </c>
      <c r="E577">
        <f t="shared" si="177"/>
        <v>2023</v>
      </c>
      <c r="F577" s="4" t="str">
        <f t="shared" si="178"/>
        <v>June</v>
      </c>
      <c r="G577" s="4" t="str">
        <f t="shared" si="179"/>
        <v>Wednesday</v>
      </c>
      <c r="H577" t="s">
        <v>1789</v>
      </c>
      <c r="I577">
        <f t="shared" si="180"/>
        <v>74005</v>
      </c>
      <c r="J577" t="s">
        <v>2406</v>
      </c>
      <c r="K577" t="str">
        <f t="shared" si="182"/>
        <v>Chair</v>
      </c>
      <c r="L577">
        <v>5</v>
      </c>
      <c r="M577">
        <v>448.15</v>
      </c>
      <c r="N577" s="7">
        <f t="shared" si="181"/>
        <v>448.15</v>
      </c>
      <c r="O577" t="s">
        <v>2825</v>
      </c>
      <c r="P577" t="str">
        <f t="shared" si="183"/>
        <v>528</v>
      </c>
      <c r="Q577" t="str">
        <f t="shared" si="184"/>
        <v>Main St</v>
      </c>
      <c r="R577" t="s">
        <v>3068</v>
      </c>
      <c r="S577" t="str">
        <f t="shared" si="185"/>
        <v>Gift Card</v>
      </c>
      <c r="T577" t="s">
        <v>3072</v>
      </c>
      <c r="U577" t="str">
        <f t="shared" si="186"/>
        <v>Returned</v>
      </c>
      <c r="V577" t="s">
        <v>3650</v>
      </c>
      <c r="W577" t="str">
        <f t="shared" si="187"/>
        <v>61640534</v>
      </c>
      <c r="X577">
        <v>7</v>
      </c>
      <c r="Y577" t="s">
        <v>4275</v>
      </c>
      <c r="Z577" t="str">
        <f t="shared" si="188"/>
        <v>SAVE10</v>
      </c>
      <c r="AA577" t="str">
        <f t="shared" si="189"/>
        <v>YES</v>
      </c>
      <c r="AB577" t="s">
        <v>4282</v>
      </c>
      <c r="AC577" t="str">
        <f t="shared" si="190"/>
        <v>Google</v>
      </c>
      <c r="AD577">
        <v>2240.75</v>
      </c>
      <c r="AE577" s="7">
        <v>2240.75</v>
      </c>
      <c r="AF577" s="7">
        <f t="shared" si="191"/>
        <v>2240.75</v>
      </c>
      <c r="AG577" t="str">
        <f>_xlfn.XLOOKUP(H577, 'Customer Data'!A577,'Customer Data'!B577)</f>
        <v>Customer_577</v>
      </c>
      <c r="AH577" t="str">
        <f>_xlfn.XLOOKUP(H577,'Customer Data'!A577,'Customer Data'!C577)</f>
        <v>Female</v>
      </c>
      <c r="AI577">
        <f>_xlfn.XLOOKUP(H577,'Customer Data'!A577,'Customer Data'!D577)</f>
        <v>52</v>
      </c>
      <c r="AJ577" t="str">
        <f>_xlfn.XLOOKUP(H577,'Customer Data'!A577,'Customer Data'!E577)</f>
        <v>Port-Harcourt</v>
      </c>
      <c r="AK577" t="str">
        <f>VLOOKUP(K577,'Product Category'!A:B,2,FALSE)</f>
        <v>Furniture</v>
      </c>
      <c r="AL577">
        <f>VLOOKUP(Z577,Coupons!A:B,2,FALSE)</f>
        <v>0.1</v>
      </c>
      <c r="AM577" s="7">
        <f t="shared" si="192"/>
        <v>224.07500000000002</v>
      </c>
      <c r="AN577" s="7">
        <f t="shared" si="193"/>
        <v>313.70499999999998</v>
      </c>
      <c r="AO577" s="7">
        <f t="shared" si="194"/>
        <v>1568.5249999999999</v>
      </c>
      <c r="AP577" s="7">
        <f t="shared" si="195"/>
        <v>2016.675</v>
      </c>
      <c r="AQ577" s="7">
        <f t="shared" si="196"/>
        <v>448.15000000000009</v>
      </c>
      <c r="AR577" s="12">
        <f t="shared" si="197"/>
        <v>1.2857142857142858</v>
      </c>
    </row>
    <row r="578" spans="1:44" x14ac:dyDescent="0.35">
      <c r="A578" t="s">
        <v>590</v>
      </c>
      <c r="B578">
        <f t="shared" ref="B578:B641" si="198">(RIGHT(A578, LEN(A578)-3))*1</f>
        <v>200576</v>
      </c>
      <c r="C578" s="2">
        <v>45441</v>
      </c>
      <c r="D578" s="4">
        <v>45441</v>
      </c>
      <c r="E578">
        <f t="shared" ref="E578:E641" si="199">(TEXT(D578, "yyyy"))*1</f>
        <v>2024</v>
      </c>
      <c r="F578" s="4" t="str">
        <f t="shared" ref="F578:F641" si="200">TEXT(D578, "mmmm")</f>
        <v>May</v>
      </c>
      <c r="G578" s="4" t="str">
        <f t="shared" ref="G578:G641" si="201">TEXT(D578, "dddd")</f>
        <v>Wednesday</v>
      </c>
      <c r="H578" t="s">
        <v>1790</v>
      </c>
      <c r="I578">
        <f t="shared" ref="I578:I641" si="202">(RIGHT(H578, LEN(H578)-1))*1</f>
        <v>14457</v>
      </c>
      <c r="J578" t="s">
        <v>2408</v>
      </c>
      <c r="K578" t="str">
        <f t="shared" si="182"/>
        <v>Laptop</v>
      </c>
      <c r="L578">
        <v>5</v>
      </c>
      <c r="M578">
        <v>79.08</v>
      </c>
      <c r="N578" s="7">
        <f t="shared" ref="N578:N641" si="203">(TRIM(PROPER(M578)))*1</f>
        <v>79.08</v>
      </c>
      <c r="O578" t="s">
        <v>2710</v>
      </c>
      <c r="P578" t="str">
        <f t="shared" si="183"/>
        <v>747</v>
      </c>
      <c r="Q578" t="str">
        <f t="shared" si="184"/>
        <v>Main St</v>
      </c>
      <c r="R578" t="s">
        <v>3069</v>
      </c>
      <c r="S578" t="str">
        <f t="shared" si="185"/>
        <v>Cash</v>
      </c>
      <c r="T578" t="s">
        <v>3074</v>
      </c>
      <c r="U578" t="str">
        <f t="shared" si="186"/>
        <v>Pending</v>
      </c>
      <c r="V578" t="s">
        <v>3651</v>
      </c>
      <c r="W578" t="str">
        <f t="shared" si="187"/>
        <v>42517811</v>
      </c>
      <c r="X578">
        <v>8</v>
      </c>
      <c r="Z578" t="str">
        <f t="shared" si="188"/>
        <v>NO COUPON</v>
      </c>
      <c r="AA578" t="str">
        <f t="shared" si="189"/>
        <v>NO</v>
      </c>
      <c r="AB578" t="s">
        <v>4281</v>
      </c>
      <c r="AC578" t="str">
        <f t="shared" si="190"/>
        <v>Facebook</v>
      </c>
      <c r="AD578">
        <v>395.4</v>
      </c>
      <c r="AE578" s="7">
        <v>395.4</v>
      </c>
      <c r="AF578" s="7">
        <f t="shared" si="191"/>
        <v>395.4</v>
      </c>
      <c r="AG578" t="str">
        <f>_xlfn.XLOOKUP(H578, 'Customer Data'!A578,'Customer Data'!B578)</f>
        <v>Customer_578</v>
      </c>
      <c r="AH578" t="str">
        <f>_xlfn.XLOOKUP(H578,'Customer Data'!A578,'Customer Data'!C578)</f>
        <v>Female</v>
      </c>
      <c r="AI578">
        <f>_xlfn.XLOOKUP(H578,'Customer Data'!A578,'Customer Data'!D578)</f>
        <v>22</v>
      </c>
      <c r="AJ578" t="str">
        <f>_xlfn.XLOOKUP(H578,'Customer Data'!A578,'Customer Data'!E578)</f>
        <v>Owerri</v>
      </c>
      <c r="AK578" t="str">
        <f>VLOOKUP(K578,'Product Category'!A:B,2,FALSE)</f>
        <v>Electronics</v>
      </c>
      <c r="AL578">
        <f>VLOOKUP(Z578,Coupons!A:B,2,FALSE)</f>
        <v>0</v>
      </c>
      <c r="AM578" s="7">
        <f t="shared" si="192"/>
        <v>0</v>
      </c>
      <c r="AN578" s="7">
        <f t="shared" si="193"/>
        <v>55.355999999999995</v>
      </c>
      <c r="AO578" s="7">
        <f t="shared" si="194"/>
        <v>276.77999999999997</v>
      </c>
      <c r="AP578" s="7">
        <f t="shared" si="195"/>
        <v>395.4</v>
      </c>
      <c r="AQ578" s="7">
        <f t="shared" si="196"/>
        <v>118.62</v>
      </c>
      <c r="AR578" s="12">
        <f t="shared" si="197"/>
        <v>1.4285714285714286</v>
      </c>
    </row>
    <row r="579" spans="1:44" x14ac:dyDescent="0.35">
      <c r="A579" t="s">
        <v>591</v>
      </c>
      <c r="B579">
        <f t="shared" si="198"/>
        <v>200577</v>
      </c>
      <c r="C579" s="2">
        <v>44948</v>
      </c>
      <c r="D579" s="4">
        <v>44948</v>
      </c>
      <c r="E579">
        <f t="shared" si="199"/>
        <v>2023</v>
      </c>
      <c r="F579" s="4" t="str">
        <f t="shared" si="200"/>
        <v>January</v>
      </c>
      <c r="G579" s="4" t="str">
        <f t="shared" si="201"/>
        <v>Sunday</v>
      </c>
      <c r="H579" t="s">
        <v>1791</v>
      </c>
      <c r="I579">
        <f t="shared" si="202"/>
        <v>77046</v>
      </c>
      <c r="J579" t="s">
        <v>2405</v>
      </c>
      <c r="K579" t="str">
        <f t="shared" ref="K579:K642" si="204">TRIM(PROPER(J579))</f>
        <v>Tablet</v>
      </c>
      <c r="L579">
        <v>4</v>
      </c>
      <c r="M579">
        <v>185.41</v>
      </c>
      <c r="N579" s="7">
        <f t="shared" si="203"/>
        <v>185.41</v>
      </c>
      <c r="O579" t="s">
        <v>2488</v>
      </c>
      <c r="P579" t="str">
        <f t="shared" ref="P579:P642" si="205">LEFT(O579, FIND(" ", O579)-1)</f>
        <v>967</v>
      </c>
      <c r="Q579" t="str">
        <f t="shared" ref="Q579:Q642" si="206">RIGHT(O579, LEN(O579) - FIND(" ", O579))</f>
        <v>Main St</v>
      </c>
      <c r="R579" t="s">
        <v>3066</v>
      </c>
      <c r="S579" t="str">
        <f t="shared" ref="S579:S642" si="207">TRIM(PROPER(R579))</f>
        <v>Online</v>
      </c>
      <c r="T579" t="s">
        <v>3072</v>
      </c>
      <c r="U579" t="str">
        <f t="shared" ref="U579:U642" si="208">TRIM(PROPER(T579))</f>
        <v>Returned</v>
      </c>
      <c r="V579" t="s">
        <v>3652</v>
      </c>
      <c r="W579" t="str">
        <f t="shared" ref="W579:W642" si="209">RIGHT(V579, LEN(V579)-3)</f>
        <v>44401497</v>
      </c>
      <c r="X579">
        <v>9</v>
      </c>
      <c r="Y579" t="s">
        <v>4277</v>
      </c>
      <c r="Z579" t="str">
        <f t="shared" ref="Z579:Z642" si="210">TRIM(UPPER(IF(Y579="", "NO COUPON", Y579)))</f>
        <v>WINTER15</v>
      </c>
      <c r="AA579" t="str">
        <f t="shared" ref="AA579:AA642" si="211">IF(Z579="NO COUPON","NO","YES")</f>
        <v>YES</v>
      </c>
      <c r="AB579" t="s">
        <v>4282</v>
      </c>
      <c r="AC579" t="str">
        <f t="shared" ref="AC579:AC642" si="212">TRIM(PROPER(AB579))</f>
        <v>Google</v>
      </c>
      <c r="AD579">
        <v>741.64</v>
      </c>
      <c r="AE579" s="7">
        <v>741.64</v>
      </c>
      <c r="AF579" s="7">
        <f t="shared" ref="AF579:AF642" si="213">N579*L579</f>
        <v>741.64</v>
      </c>
      <c r="AG579" t="str">
        <f>_xlfn.XLOOKUP(H579, 'Customer Data'!A579,'Customer Data'!B579)</f>
        <v>Customer_579</v>
      </c>
      <c r="AH579" t="str">
        <f>_xlfn.XLOOKUP(H579,'Customer Data'!A579,'Customer Data'!C579)</f>
        <v>Male</v>
      </c>
      <c r="AI579">
        <f>_xlfn.XLOOKUP(H579,'Customer Data'!A579,'Customer Data'!D579)</f>
        <v>44</v>
      </c>
      <c r="AJ579" t="str">
        <f>_xlfn.XLOOKUP(H579,'Customer Data'!A579,'Customer Data'!E579)</f>
        <v>Enugu</v>
      </c>
      <c r="AK579" t="str">
        <f>VLOOKUP(K579,'Product Category'!A:B,2,FALSE)</f>
        <v>Electronics</v>
      </c>
      <c r="AL579">
        <f>VLOOKUP(Z579,Coupons!A:B,2,FALSE)</f>
        <v>0.15</v>
      </c>
      <c r="AM579" s="7">
        <f t="shared" ref="AM579:AM642" si="214">AE579*AL579</f>
        <v>111.246</v>
      </c>
      <c r="AN579" s="7">
        <f t="shared" ref="AN579:AN642" si="215">N579*0.7</f>
        <v>129.78699999999998</v>
      </c>
      <c r="AO579" s="7">
        <f t="shared" ref="AO579:AO642" si="216">AN579*L579</f>
        <v>519.14799999999991</v>
      </c>
      <c r="AP579" s="7">
        <f t="shared" ref="AP579:AP642" si="217">AF579-AM579</f>
        <v>630.39400000000001</v>
      </c>
      <c r="AQ579" s="7">
        <f t="shared" ref="AQ579:AQ642" si="218">AP579-AO579</f>
        <v>111.24600000000009</v>
      </c>
      <c r="AR579" s="12">
        <f t="shared" ref="AR579:AR642" si="219">AP579/AO579</f>
        <v>1.2142857142857144</v>
      </c>
    </row>
    <row r="580" spans="1:44" x14ac:dyDescent="0.35">
      <c r="A580" t="s">
        <v>592</v>
      </c>
      <c r="B580">
        <f t="shared" si="198"/>
        <v>200578</v>
      </c>
      <c r="C580" s="2">
        <v>45575</v>
      </c>
      <c r="D580" s="4">
        <v>45575</v>
      </c>
      <c r="E580">
        <f t="shared" si="199"/>
        <v>2024</v>
      </c>
      <c r="F580" s="4" t="str">
        <f t="shared" si="200"/>
        <v>October</v>
      </c>
      <c r="G580" s="4" t="str">
        <f t="shared" si="201"/>
        <v>Thursday</v>
      </c>
      <c r="H580" t="s">
        <v>1792</v>
      </c>
      <c r="I580">
        <f t="shared" si="202"/>
        <v>50415</v>
      </c>
      <c r="J580" t="s">
        <v>2403</v>
      </c>
      <c r="K580" t="str">
        <f t="shared" si="204"/>
        <v>Monitor</v>
      </c>
      <c r="L580">
        <v>5</v>
      </c>
      <c r="M580">
        <v>566.07000000000005</v>
      </c>
      <c r="N580" s="7">
        <f t="shared" si="203"/>
        <v>566.07000000000005</v>
      </c>
      <c r="O580" t="s">
        <v>2430</v>
      </c>
      <c r="P580" t="str">
        <f t="shared" si="205"/>
        <v>587</v>
      </c>
      <c r="Q580" t="str">
        <f t="shared" si="206"/>
        <v>Main St</v>
      </c>
      <c r="R580" t="s">
        <v>3067</v>
      </c>
      <c r="S580" t="str">
        <f t="shared" si="207"/>
        <v>Credit Card</v>
      </c>
      <c r="T580" t="s">
        <v>3073</v>
      </c>
      <c r="U580" t="str">
        <f t="shared" si="208"/>
        <v>Delivered</v>
      </c>
      <c r="V580" t="s">
        <v>3653</v>
      </c>
      <c r="W580" t="str">
        <f t="shared" si="209"/>
        <v>41345634</v>
      </c>
      <c r="X580">
        <v>6</v>
      </c>
      <c r="Y580" t="s">
        <v>4275</v>
      </c>
      <c r="Z580" t="str">
        <f t="shared" si="210"/>
        <v>SAVE10</v>
      </c>
      <c r="AA580" t="str">
        <f t="shared" si="211"/>
        <v>YES</v>
      </c>
      <c r="AB580" t="s">
        <v>4278</v>
      </c>
      <c r="AC580" t="str">
        <f t="shared" si="212"/>
        <v>Instagram</v>
      </c>
      <c r="AD580">
        <v>2830.35</v>
      </c>
      <c r="AE580" s="7">
        <v>2830.35</v>
      </c>
      <c r="AF580" s="7">
        <f t="shared" si="213"/>
        <v>2830.3500000000004</v>
      </c>
      <c r="AG580" t="str">
        <f>_xlfn.XLOOKUP(H580, 'Customer Data'!A580,'Customer Data'!B580)</f>
        <v>Customer_580</v>
      </c>
      <c r="AH580" t="str">
        <f>_xlfn.XLOOKUP(H580,'Customer Data'!A580,'Customer Data'!C580)</f>
        <v>Female</v>
      </c>
      <c r="AI580">
        <f>_xlfn.XLOOKUP(H580,'Customer Data'!A580,'Customer Data'!D580)</f>
        <v>57</v>
      </c>
      <c r="AJ580" t="str">
        <f>_xlfn.XLOOKUP(H580,'Customer Data'!A580,'Customer Data'!E580)</f>
        <v>Abuja</v>
      </c>
      <c r="AK580" t="str">
        <f>VLOOKUP(K580,'Product Category'!A:B,2,FALSE)</f>
        <v>Electronics</v>
      </c>
      <c r="AL580">
        <f>VLOOKUP(Z580,Coupons!A:B,2,FALSE)</f>
        <v>0.1</v>
      </c>
      <c r="AM580" s="7">
        <f t="shared" si="214"/>
        <v>283.03500000000003</v>
      </c>
      <c r="AN580" s="7">
        <f t="shared" si="215"/>
        <v>396.24900000000002</v>
      </c>
      <c r="AO580" s="7">
        <f t="shared" si="216"/>
        <v>1981.2450000000001</v>
      </c>
      <c r="AP580" s="7">
        <f t="shared" si="217"/>
        <v>2547.3150000000005</v>
      </c>
      <c r="AQ580" s="7">
        <f t="shared" si="218"/>
        <v>566.07000000000039</v>
      </c>
      <c r="AR580" s="12">
        <f t="shared" si="219"/>
        <v>1.2857142857142858</v>
      </c>
    </row>
    <row r="581" spans="1:44" x14ac:dyDescent="0.35">
      <c r="A581" t="s">
        <v>593</v>
      </c>
      <c r="B581">
        <f t="shared" si="198"/>
        <v>200579</v>
      </c>
      <c r="C581" s="2">
        <v>45081</v>
      </c>
      <c r="D581" s="4">
        <v>45081</v>
      </c>
      <c r="E581">
        <f t="shared" si="199"/>
        <v>2023</v>
      </c>
      <c r="F581" s="4" t="str">
        <f t="shared" si="200"/>
        <v>June</v>
      </c>
      <c r="G581" s="4" t="str">
        <f t="shared" si="201"/>
        <v>Sunday</v>
      </c>
      <c r="H581" t="s">
        <v>1793</v>
      </c>
      <c r="I581">
        <f t="shared" si="202"/>
        <v>73999</v>
      </c>
      <c r="J581" t="s">
        <v>2405</v>
      </c>
      <c r="K581" t="str">
        <f t="shared" si="204"/>
        <v>Tablet</v>
      </c>
      <c r="L581">
        <v>2</v>
      </c>
      <c r="M581">
        <v>187.88</v>
      </c>
      <c r="N581" s="7">
        <f t="shared" si="203"/>
        <v>187.88</v>
      </c>
      <c r="O581" t="s">
        <v>2679</v>
      </c>
      <c r="P581" t="str">
        <f t="shared" si="205"/>
        <v>413</v>
      </c>
      <c r="Q581" t="str">
        <f t="shared" si="206"/>
        <v>Main St</v>
      </c>
      <c r="R581" t="s">
        <v>3066</v>
      </c>
      <c r="S581" t="str">
        <f t="shared" si="207"/>
        <v>Online</v>
      </c>
      <c r="T581" t="s">
        <v>3070</v>
      </c>
      <c r="U581" t="str">
        <f t="shared" si="208"/>
        <v>Shipped</v>
      </c>
      <c r="V581" t="s">
        <v>3654</v>
      </c>
      <c r="W581" t="str">
        <f t="shared" si="209"/>
        <v>67919507</v>
      </c>
      <c r="X581">
        <v>4</v>
      </c>
      <c r="Y581" t="s">
        <v>4277</v>
      </c>
      <c r="Z581" t="str">
        <f t="shared" si="210"/>
        <v>WINTER15</v>
      </c>
      <c r="AA581" t="str">
        <f t="shared" si="211"/>
        <v>YES</v>
      </c>
      <c r="AB581" t="s">
        <v>4281</v>
      </c>
      <c r="AC581" t="str">
        <f t="shared" si="212"/>
        <v>Facebook</v>
      </c>
      <c r="AD581">
        <v>375.76</v>
      </c>
      <c r="AE581" s="7">
        <v>375.76</v>
      </c>
      <c r="AF581" s="7">
        <f t="shared" si="213"/>
        <v>375.76</v>
      </c>
      <c r="AG581" t="str">
        <f>_xlfn.XLOOKUP(H581, 'Customer Data'!A581,'Customer Data'!B581)</f>
        <v>Customer_581</v>
      </c>
      <c r="AH581" t="str">
        <f>_xlfn.XLOOKUP(H581,'Customer Data'!A581,'Customer Data'!C581)</f>
        <v>Female</v>
      </c>
      <c r="AI581">
        <f>_xlfn.XLOOKUP(H581,'Customer Data'!A581,'Customer Data'!D581)</f>
        <v>48</v>
      </c>
      <c r="AJ581" t="str">
        <f>_xlfn.XLOOKUP(H581,'Customer Data'!A581,'Customer Data'!E581)</f>
        <v>Enugu</v>
      </c>
      <c r="AK581" t="str">
        <f>VLOOKUP(K581,'Product Category'!A:B,2,FALSE)</f>
        <v>Electronics</v>
      </c>
      <c r="AL581">
        <f>VLOOKUP(Z581,Coupons!A:B,2,FALSE)</f>
        <v>0.15</v>
      </c>
      <c r="AM581" s="7">
        <f t="shared" si="214"/>
        <v>56.363999999999997</v>
      </c>
      <c r="AN581" s="7">
        <f t="shared" si="215"/>
        <v>131.51599999999999</v>
      </c>
      <c r="AO581" s="7">
        <f t="shared" si="216"/>
        <v>263.03199999999998</v>
      </c>
      <c r="AP581" s="7">
        <f t="shared" si="217"/>
        <v>319.39600000000002</v>
      </c>
      <c r="AQ581" s="7">
        <f t="shared" si="218"/>
        <v>56.364000000000033</v>
      </c>
      <c r="AR581" s="12">
        <f t="shared" si="219"/>
        <v>1.2142857142857144</v>
      </c>
    </row>
    <row r="582" spans="1:44" x14ac:dyDescent="0.35">
      <c r="A582" t="s">
        <v>594</v>
      </c>
      <c r="B582">
        <f t="shared" si="198"/>
        <v>200580</v>
      </c>
      <c r="C582" s="2">
        <v>45244</v>
      </c>
      <c r="D582" s="4">
        <v>45244</v>
      </c>
      <c r="E582">
        <f t="shared" si="199"/>
        <v>2023</v>
      </c>
      <c r="F582" s="4" t="str">
        <f t="shared" si="200"/>
        <v>November</v>
      </c>
      <c r="G582" s="4" t="str">
        <f t="shared" si="201"/>
        <v>Tuesday</v>
      </c>
      <c r="H582" t="s">
        <v>1794</v>
      </c>
      <c r="I582">
        <f t="shared" si="202"/>
        <v>71076</v>
      </c>
      <c r="J582" t="s">
        <v>2403</v>
      </c>
      <c r="K582" t="str">
        <f t="shared" si="204"/>
        <v>Monitor</v>
      </c>
      <c r="L582">
        <v>2</v>
      </c>
      <c r="M582">
        <v>255.99</v>
      </c>
      <c r="N582" s="7">
        <f t="shared" si="203"/>
        <v>255.99</v>
      </c>
      <c r="O582" t="s">
        <v>2826</v>
      </c>
      <c r="P582" t="str">
        <f t="shared" si="205"/>
        <v>340</v>
      </c>
      <c r="Q582" t="str">
        <f t="shared" si="206"/>
        <v>Main St</v>
      </c>
      <c r="R582" t="s">
        <v>3067</v>
      </c>
      <c r="S582" t="str">
        <f t="shared" si="207"/>
        <v>Credit Card</v>
      </c>
      <c r="T582" t="s">
        <v>3073</v>
      </c>
      <c r="U582" t="str">
        <f t="shared" si="208"/>
        <v>Delivered</v>
      </c>
      <c r="V582" t="s">
        <v>3655</v>
      </c>
      <c r="W582" t="str">
        <f t="shared" si="209"/>
        <v>65148292</v>
      </c>
      <c r="X582">
        <v>4</v>
      </c>
      <c r="Y582" t="s">
        <v>4275</v>
      </c>
      <c r="Z582" t="str">
        <f t="shared" si="210"/>
        <v>SAVE10</v>
      </c>
      <c r="AA582" t="str">
        <f t="shared" si="211"/>
        <v>YES</v>
      </c>
      <c r="AB582" t="s">
        <v>4278</v>
      </c>
      <c r="AC582" t="str">
        <f t="shared" si="212"/>
        <v>Instagram</v>
      </c>
      <c r="AD582">
        <v>511.98</v>
      </c>
      <c r="AE582" s="7">
        <v>511.98</v>
      </c>
      <c r="AF582" s="7">
        <f t="shared" si="213"/>
        <v>511.98</v>
      </c>
      <c r="AG582" t="str">
        <f>_xlfn.XLOOKUP(H582, 'Customer Data'!A582,'Customer Data'!B582)</f>
        <v>Customer_582</v>
      </c>
      <c r="AH582" t="str">
        <f>_xlfn.XLOOKUP(H582,'Customer Data'!A582,'Customer Data'!C582)</f>
        <v>Male</v>
      </c>
      <c r="AI582">
        <f>_xlfn.XLOOKUP(H582,'Customer Data'!A582,'Customer Data'!D582)</f>
        <v>41</v>
      </c>
      <c r="AJ582" t="str">
        <f>_xlfn.XLOOKUP(H582,'Customer Data'!A582,'Customer Data'!E582)</f>
        <v>Owerri</v>
      </c>
      <c r="AK582" t="str">
        <f>VLOOKUP(K582,'Product Category'!A:B,2,FALSE)</f>
        <v>Electronics</v>
      </c>
      <c r="AL582">
        <f>VLOOKUP(Z582,Coupons!A:B,2,FALSE)</f>
        <v>0.1</v>
      </c>
      <c r="AM582" s="7">
        <f t="shared" si="214"/>
        <v>51.198000000000008</v>
      </c>
      <c r="AN582" s="7">
        <f t="shared" si="215"/>
        <v>179.19299999999998</v>
      </c>
      <c r="AO582" s="7">
        <f t="shared" si="216"/>
        <v>358.38599999999997</v>
      </c>
      <c r="AP582" s="7">
        <f t="shared" si="217"/>
        <v>460.78200000000004</v>
      </c>
      <c r="AQ582" s="7">
        <f t="shared" si="218"/>
        <v>102.39600000000007</v>
      </c>
      <c r="AR582" s="12">
        <f t="shared" si="219"/>
        <v>1.285714285714286</v>
      </c>
    </row>
    <row r="583" spans="1:44" x14ac:dyDescent="0.35">
      <c r="A583" t="s">
        <v>595</v>
      </c>
      <c r="B583">
        <f t="shared" si="198"/>
        <v>200581</v>
      </c>
      <c r="C583" s="2">
        <v>45607</v>
      </c>
      <c r="D583" s="4">
        <v>45607</v>
      </c>
      <c r="E583">
        <f t="shared" si="199"/>
        <v>2024</v>
      </c>
      <c r="F583" s="4" t="str">
        <f t="shared" si="200"/>
        <v>November</v>
      </c>
      <c r="G583" s="4" t="str">
        <f t="shared" si="201"/>
        <v>Monday</v>
      </c>
      <c r="H583" t="s">
        <v>1795</v>
      </c>
      <c r="I583">
        <f t="shared" si="202"/>
        <v>44674</v>
      </c>
      <c r="J583" t="s">
        <v>2408</v>
      </c>
      <c r="K583" t="str">
        <f t="shared" si="204"/>
        <v>Laptop</v>
      </c>
      <c r="L583">
        <v>1</v>
      </c>
      <c r="M583">
        <v>627.34</v>
      </c>
      <c r="N583" s="7">
        <f t="shared" si="203"/>
        <v>627.34</v>
      </c>
      <c r="O583" t="s">
        <v>2425</v>
      </c>
      <c r="P583" t="str">
        <f t="shared" si="205"/>
        <v>942</v>
      </c>
      <c r="Q583" t="str">
        <f t="shared" si="206"/>
        <v>Main St</v>
      </c>
      <c r="R583" t="s">
        <v>3066</v>
      </c>
      <c r="S583" t="str">
        <f t="shared" si="207"/>
        <v>Online</v>
      </c>
      <c r="T583" t="s">
        <v>3073</v>
      </c>
      <c r="U583" t="str">
        <f t="shared" si="208"/>
        <v>Delivered</v>
      </c>
      <c r="V583" t="s">
        <v>3656</v>
      </c>
      <c r="W583" t="str">
        <f t="shared" si="209"/>
        <v>87158684</v>
      </c>
      <c r="X583">
        <v>1</v>
      </c>
      <c r="Z583" t="str">
        <f t="shared" si="210"/>
        <v>NO COUPON</v>
      </c>
      <c r="AA583" t="str">
        <f t="shared" si="211"/>
        <v>NO</v>
      </c>
      <c r="AB583" t="s">
        <v>4279</v>
      </c>
      <c r="AC583" t="str">
        <f t="shared" si="212"/>
        <v>Referral</v>
      </c>
      <c r="AD583">
        <v>627.34</v>
      </c>
      <c r="AE583" s="7">
        <v>627.34</v>
      </c>
      <c r="AF583" s="7">
        <f t="shared" si="213"/>
        <v>627.34</v>
      </c>
      <c r="AG583" t="str">
        <f>_xlfn.XLOOKUP(H583, 'Customer Data'!A583,'Customer Data'!B583)</f>
        <v>Customer_583</v>
      </c>
      <c r="AH583" t="str">
        <f>_xlfn.XLOOKUP(H583,'Customer Data'!A583,'Customer Data'!C583)</f>
        <v>Male</v>
      </c>
      <c r="AI583">
        <f>_xlfn.XLOOKUP(H583,'Customer Data'!A583,'Customer Data'!D583)</f>
        <v>18</v>
      </c>
      <c r="AJ583" t="str">
        <f>_xlfn.XLOOKUP(H583,'Customer Data'!A583,'Customer Data'!E583)</f>
        <v>Port-Harcourt</v>
      </c>
      <c r="AK583" t="str">
        <f>VLOOKUP(K583,'Product Category'!A:B,2,FALSE)</f>
        <v>Electronics</v>
      </c>
      <c r="AL583">
        <f>VLOOKUP(Z583,Coupons!A:B,2,FALSE)</f>
        <v>0</v>
      </c>
      <c r="AM583" s="7">
        <f t="shared" si="214"/>
        <v>0</v>
      </c>
      <c r="AN583" s="7">
        <f t="shared" si="215"/>
        <v>439.13799999999998</v>
      </c>
      <c r="AO583" s="7">
        <f t="shared" si="216"/>
        <v>439.13799999999998</v>
      </c>
      <c r="AP583" s="7">
        <f t="shared" si="217"/>
        <v>627.34</v>
      </c>
      <c r="AQ583" s="7">
        <f t="shared" si="218"/>
        <v>188.20200000000006</v>
      </c>
      <c r="AR583" s="12">
        <f t="shared" si="219"/>
        <v>1.4285714285714288</v>
      </c>
    </row>
    <row r="584" spans="1:44" x14ac:dyDescent="0.35">
      <c r="A584" t="s">
        <v>596</v>
      </c>
      <c r="B584">
        <f t="shared" si="198"/>
        <v>200582</v>
      </c>
      <c r="C584" s="2">
        <v>45341</v>
      </c>
      <c r="D584" s="4">
        <v>45341</v>
      </c>
      <c r="E584">
        <f t="shared" si="199"/>
        <v>2024</v>
      </c>
      <c r="F584" s="4" t="str">
        <f t="shared" si="200"/>
        <v>February</v>
      </c>
      <c r="G584" s="4" t="str">
        <f t="shared" si="201"/>
        <v>Monday</v>
      </c>
      <c r="H584" t="s">
        <v>1796</v>
      </c>
      <c r="I584">
        <f t="shared" si="202"/>
        <v>15228</v>
      </c>
      <c r="J584" t="s">
        <v>2405</v>
      </c>
      <c r="K584" t="str">
        <f t="shared" si="204"/>
        <v>Tablet</v>
      </c>
      <c r="L584">
        <v>3</v>
      </c>
      <c r="M584">
        <v>474.14</v>
      </c>
      <c r="N584" s="7">
        <f t="shared" si="203"/>
        <v>474.14</v>
      </c>
      <c r="O584" t="s">
        <v>2727</v>
      </c>
      <c r="P584" t="str">
        <f t="shared" si="205"/>
        <v>558</v>
      </c>
      <c r="Q584" t="str">
        <f t="shared" si="206"/>
        <v>Main St</v>
      </c>
      <c r="R584" t="s">
        <v>3068</v>
      </c>
      <c r="S584" t="str">
        <f t="shared" si="207"/>
        <v>Gift Card</v>
      </c>
      <c r="T584" t="s">
        <v>3070</v>
      </c>
      <c r="U584" t="str">
        <f t="shared" si="208"/>
        <v>Shipped</v>
      </c>
      <c r="V584" t="s">
        <v>3657</v>
      </c>
      <c r="W584" t="str">
        <f t="shared" si="209"/>
        <v>33860620</v>
      </c>
      <c r="X584">
        <v>8</v>
      </c>
      <c r="Y584" t="s">
        <v>4277</v>
      </c>
      <c r="Z584" t="str">
        <f t="shared" si="210"/>
        <v>WINTER15</v>
      </c>
      <c r="AA584" t="str">
        <f t="shared" si="211"/>
        <v>YES</v>
      </c>
      <c r="AB584" t="s">
        <v>4282</v>
      </c>
      <c r="AC584" t="str">
        <f t="shared" si="212"/>
        <v>Google</v>
      </c>
      <c r="AD584">
        <v>1422.42</v>
      </c>
      <c r="AE584" s="7">
        <v>1422.42</v>
      </c>
      <c r="AF584" s="7">
        <f t="shared" si="213"/>
        <v>1422.42</v>
      </c>
      <c r="AG584" t="str">
        <f>_xlfn.XLOOKUP(H584, 'Customer Data'!A584,'Customer Data'!B584)</f>
        <v>Customer_584</v>
      </c>
      <c r="AH584" t="str">
        <f>_xlfn.XLOOKUP(H584,'Customer Data'!A584,'Customer Data'!C584)</f>
        <v>Female</v>
      </c>
      <c r="AI584">
        <f>_xlfn.XLOOKUP(H584,'Customer Data'!A584,'Customer Data'!D584)</f>
        <v>27</v>
      </c>
      <c r="AJ584" t="str">
        <f>_xlfn.XLOOKUP(H584,'Customer Data'!A584,'Customer Data'!E584)</f>
        <v>Abuja</v>
      </c>
      <c r="AK584" t="str">
        <f>VLOOKUP(K584,'Product Category'!A:B,2,FALSE)</f>
        <v>Electronics</v>
      </c>
      <c r="AL584">
        <f>VLOOKUP(Z584,Coupons!A:B,2,FALSE)</f>
        <v>0.15</v>
      </c>
      <c r="AM584" s="7">
        <f t="shared" si="214"/>
        <v>213.363</v>
      </c>
      <c r="AN584" s="7">
        <f t="shared" si="215"/>
        <v>331.89799999999997</v>
      </c>
      <c r="AO584" s="7">
        <f t="shared" si="216"/>
        <v>995.69399999999996</v>
      </c>
      <c r="AP584" s="7">
        <f t="shared" si="217"/>
        <v>1209.057</v>
      </c>
      <c r="AQ584" s="7">
        <f t="shared" si="218"/>
        <v>213.36300000000006</v>
      </c>
      <c r="AR584" s="12">
        <f t="shared" si="219"/>
        <v>1.2142857142857144</v>
      </c>
    </row>
    <row r="585" spans="1:44" x14ac:dyDescent="0.35">
      <c r="A585" t="s">
        <v>597</v>
      </c>
      <c r="B585">
        <f t="shared" si="198"/>
        <v>200583</v>
      </c>
      <c r="C585" s="2">
        <v>45823</v>
      </c>
      <c r="D585" s="4">
        <v>45823</v>
      </c>
      <c r="E585">
        <f t="shared" si="199"/>
        <v>2025</v>
      </c>
      <c r="F585" s="4" t="str">
        <f t="shared" si="200"/>
        <v>June</v>
      </c>
      <c r="G585" s="4" t="str">
        <f t="shared" si="201"/>
        <v>Sunday</v>
      </c>
      <c r="H585" t="s">
        <v>1797</v>
      </c>
      <c r="I585">
        <f t="shared" si="202"/>
        <v>27072</v>
      </c>
      <c r="J585" t="s">
        <v>2406</v>
      </c>
      <c r="K585" t="str">
        <f t="shared" si="204"/>
        <v>Chair</v>
      </c>
      <c r="L585">
        <v>3</v>
      </c>
      <c r="M585">
        <v>154.37</v>
      </c>
      <c r="N585" s="7">
        <f t="shared" si="203"/>
        <v>154.37</v>
      </c>
      <c r="O585" t="s">
        <v>2441</v>
      </c>
      <c r="P585" t="str">
        <f t="shared" si="205"/>
        <v>996</v>
      </c>
      <c r="Q585" t="str">
        <f t="shared" si="206"/>
        <v>Main St</v>
      </c>
      <c r="R585" t="s">
        <v>3068</v>
      </c>
      <c r="S585" t="str">
        <f t="shared" si="207"/>
        <v>Gift Card</v>
      </c>
      <c r="T585" t="s">
        <v>3073</v>
      </c>
      <c r="U585" t="str">
        <f t="shared" si="208"/>
        <v>Delivered</v>
      </c>
      <c r="V585" t="s">
        <v>3658</v>
      </c>
      <c r="W585" t="str">
        <f t="shared" si="209"/>
        <v>29750379</v>
      </c>
      <c r="X585">
        <v>4</v>
      </c>
      <c r="Z585" t="str">
        <f t="shared" si="210"/>
        <v>NO COUPON</v>
      </c>
      <c r="AA585" t="str">
        <f t="shared" si="211"/>
        <v>NO</v>
      </c>
      <c r="AB585" t="s">
        <v>4278</v>
      </c>
      <c r="AC585" t="str">
        <f t="shared" si="212"/>
        <v>Instagram</v>
      </c>
      <c r="AD585">
        <v>463.11</v>
      </c>
      <c r="AE585" s="7">
        <v>463.11</v>
      </c>
      <c r="AF585" s="7">
        <f t="shared" si="213"/>
        <v>463.11</v>
      </c>
      <c r="AG585" t="str">
        <f>_xlfn.XLOOKUP(H585, 'Customer Data'!A585,'Customer Data'!B585)</f>
        <v>Customer_585</v>
      </c>
      <c r="AH585" t="str">
        <f>_xlfn.XLOOKUP(H585,'Customer Data'!A585,'Customer Data'!C585)</f>
        <v>Female</v>
      </c>
      <c r="AI585">
        <f>_xlfn.XLOOKUP(H585,'Customer Data'!A585,'Customer Data'!D585)</f>
        <v>47</v>
      </c>
      <c r="AJ585" t="str">
        <f>_xlfn.XLOOKUP(H585,'Customer Data'!A585,'Customer Data'!E585)</f>
        <v>Kano</v>
      </c>
      <c r="AK585" t="str">
        <f>VLOOKUP(K585,'Product Category'!A:B,2,FALSE)</f>
        <v>Furniture</v>
      </c>
      <c r="AL585">
        <f>VLOOKUP(Z585,Coupons!A:B,2,FALSE)</f>
        <v>0</v>
      </c>
      <c r="AM585" s="7">
        <f t="shared" si="214"/>
        <v>0</v>
      </c>
      <c r="AN585" s="7">
        <f t="shared" si="215"/>
        <v>108.059</v>
      </c>
      <c r="AO585" s="7">
        <f t="shared" si="216"/>
        <v>324.17700000000002</v>
      </c>
      <c r="AP585" s="7">
        <f t="shared" si="217"/>
        <v>463.11</v>
      </c>
      <c r="AQ585" s="7">
        <f t="shared" si="218"/>
        <v>138.93299999999999</v>
      </c>
      <c r="AR585" s="12">
        <f t="shared" si="219"/>
        <v>1.4285714285714286</v>
      </c>
    </row>
    <row r="586" spans="1:44" x14ac:dyDescent="0.35">
      <c r="A586" t="s">
        <v>598</v>
      </c>
      <c r="B586">
        <f t="shared" si="198"/>
        <v>200584</v>
      </c>
      <c r="C586" s="2">
        <v>45737</v>
      </c>
      <c r="D586" s="4">
        <v>45737</v>
      </c>
      <c r="E586">
        <f t="shared" si="199"/>
        <v>2025</v>
      </c>
      <c r="F586" s="4" t="str">
        <f t="shared" si="200"/>
        <v>March</v>
      </c>
      <c r="G586" s="4" t="str">
        <f t="shared" si="201"/>
        <v>Friday</v>
      </c>
      <c r="H586" t="s">
        <v>1798</v>
      </c>
      <c r="I586">
        <f t="shared" si="202"/>
        <v>15257</v>
      </c>
      <c r="J586" t="s">
        <v>2406</v>
      </c>
      <c r="K586" t="str">
        <f t="shared" si="204"/>
        <v>Chair</v>
      </c>
      <c r="L586">
        <v>4</v>
      </c>
      <c r="M586">
        <v>145.05000000000001</v>
      </c>
      <c r="N586" s="7">
        <f t="shared" si="203"/>
        <v>145.05000000000001</v>
      </c>
      <c r="O586" t="s">
        <v>2827</v>
      </c>
      <c r="P586" t="str">
        <f t="shared" si="205"/>
        <v>626</v>
      </c>
      <c r="Q586" t="str">
        <f t="shared" si="206"/>
        <v>Main St</v>
      </c>
      <c r="R586" t="s">
        <v>3066</v>
      </c>
      <c r="S586" t="str">
        <f t="shared" si="207"/>
        <v>Online</v>
      </c>
      <c r="T586" t="s">
        <v>3073</v>
      </c>
      <c r="U586" t="str">
        <f t="shared" si="208"/>
        <v>Delivered</v>
      </c>
      <c r="V586" t="s">
        <v>3659</v>
      </c>
      <c r="W586" t="str">
        <f t="shared" si="209"/>
        <v>28779938</v>
      </c>
      <c r="X586">
        <v>6</v>
      </c>
      <c r="Y586" t="s">
        <v>4275</v>
      </c>
      <c r="Z586" t="str">
        <f t="shared" si="210"/>
        <v>SAVE10</v>
      </c>
      <c r="AA586" t="str">
        <f t="shared" si="211"/>
        <v>YES</v>
      </c>
      <c r="AB586" t="s">
        <v>4282</v>
      </c>
      <c r="AC586" t="str">
        <f t="shared" si="212"/>
        <v>Google</v>
      </c>
      <c r="AD586">
        <v>580.20000000000005</v>
      </c>
      <c r="AE586" s="7">
        <v>580.20000000000005</v>
      </c>
      <c r="AF586" s="7">
        <f t="shared" si="213"/>
        <v>580.20000000000005</v>
      </c>
      <c r="AG586" t="str">
        <f>_xlfn.XLOOKUP(H586, 'Customer Data'!A586,'Customer Data'!B586)</f>
        <v>Customer_586</v>
      </c>
      <c r="AH586" t="str">
        <f>_xlfn.XLOOKUP(H586,'Customer Data'!A586,'Customer Data'!C586)</f>
        <v>Female</v>
      </c>
      <c r="AI586">
        <f>_xlfn.XLOOKUP(H586,'Customer Data'!A586,'Customer Data'!D586)</f>
        <v>31</v>
      </c>
      <c r="AJ586" t="str">
        <f>_xlfn.XLOOKUP(H586,'Customer Data'!A586,'Customer Data'!E586)</f>
        <v>Owerri</v>
      </c>
      <c r="AK586" t="str">
        <f>VLOOKUP(K586,'Product Category'!A:B,2,FALSE)</f>
        <v>Furniture</v>
      </c>
      <c r="AL586">
        <f>VLOOKUP(Z586,Coupons!A:B,2,FALSE)</f>
        <v>0.1</v>
      </c>
      <c r="AM586" s="7">
        <f t="shared" si="214"/>
        <v>58.02000000000001</v>
      </c>
      <c r="AN586" s="7">
        <f t="shared" si="215"/>
        <v>101.535</v>
      </c>
      <c r="AO586" s="7">
        <f t="shared" si="216"/>
        <v>406.14</v>
      </c>
      <c r="AP586" s="7">
        <f t="shared" si="217"/>
        <v>522.18000000000006</v>
      </c>
      <c r="AQ586" s="7">
        <f t="shared" si="218"/>
        <v>116.04000000000008</v>
      </c>
      <c r="AR586" s="12">
        <f t="shared" si="219"/>
        <v>1.2857142857142858</v>
      </c>
    </row>
    <row r="587" spans="1:44" x14ac:dyDescent="0.35">
      <c r="A587" t="s">
        <v>599</v>
      </c>
      <c r="B587">
        <f t="shared" si="198"/>
        <v>200585</v>
      </c>
      <c r="C587" s="2">
        <v>45158</v>
      </c>
      <c r="D587" s="4">
        <v>45158</v>
      </c>
      <c r="E587">
        <f t="shared" si="199"/>
        <v>2023</v>
      </c>
      <c r="F587" s="4" t="str">
        <f t="shared" si="200"/>
        <v>August</v>
      </c>
      <c r="G587" s="4" t="str">
        <f t="shared" si="201"/>
        <v>Sunday</v>
      </c>
      <c r="H587" t="s">
        <v>1799</v>
      </c>
      <c r="I587">
        <f t="shared" si="202"/>
        <v>91486</v>
      </c>
      <c r="J587" t="s">
        <v>2405</v>
      </c>
      <c r="K587" t="str">
        <f t="shared" si="204"/>
        <v>Tablet</v>
      </c>
      <c r="L587">
        <v>4</v>
      </c>
      <c r="M587">
        <v>67.08</v>
      </c>
      <c r="N587" s="7">
        <f t="shared" si="203"/>
        <v>67.08</v>
      </c>
      <c r="O587" t="s">
        <v>2709</v>
      </c>
      <c r="P587" t="str">
        <f t="shared" si="205"/>
        <v>907</v>
      </c>
      <c r="Q587" t="str">
        <f t="shared" si="206"/>
        <v>Main St</v>
      </c>
      <c r="R587" t="s">
        <v>3069</v>
      </c>
      <c r="S587" t="str">
        <f t="shared" si="207"/>
        <v>Cash</v>
      </c>
      <c r="T587" t="s">
        <v>3072</v>
      </c>
      <c r="U587" t="str">
        <f t="shared" si="208"/>
        <v>Returned</v>
      </c>
      <c r="V587" t="s">
        <v>3660</v>
      </c>
      <c r="W587" t="str">
        <f t="shared" si="209"/>
        <v>79617136</v>
      </c>
      <c r="X587">
        <v>8</v>
      </c>
      <c r="Y587" t="s">
        <v>4277</v>
      </c>
      <c r="Z587" t="str">
        <f t="shared" si="210"/>
        <v>WINTER15</v>
      </c>
      <c r="AA587" t="str">
        <f t="shared" si="211"/>
        <v>YES</v>
      </c>
      <c r="AB587" t="s">
        <v>4282</v>
      </c>
      <c r="AC587" t="str">
        <f t="shared" si="212"/>
        <v>Google</v>
      </c>
      <c r="AD587">
        <v>268.32</v>
      </c>
      <c r="AE587" s="7">
        <v>268.32</v>
      </c>
      <c r="AF587" s="7">
        <f t="shared" si="213"/>
        <v>268.32</v>
      </c>
      <c r="AG587" t="str">
        <f>_xlfn.XLOOKUP(H587, 'Customer Data'!A587,'Customer Data'!B587)</f>
        <v>Customer_587</v>
      </c>
      <c r="AH587" t="str">
        <f>_xlfn.XLOOKUP(H587,'Customer Data'!A587,'Customer Data'!C587)</f>
        <v>Female</v>
      </c>
      <c r="AI587">
        <f>_xlfn.XLOOKUP(H587,'Customer Data'!A587,'Customer Data'!D587)</f>
        <v>37</v>
      </c>
      <c r="AJ587" t="str">
        <f>_xlfn.XLOOKUP(H587,'Customer Data'!A587,'Customer Data'!E587)</f>
        <v>Kano</v>
      </c>
      <c r="AK587" t="str">
        <f>VLOOKUP(K587,'Product Category'!A:B,2,FALSE)</f>
        <v>Electronics</v>
      </c>
      <c r="AL587">
        <f>VLOOKUP(Z587,Coupons!A:B,2,FALSE)</f>
        <v>0.15</v>
      </c>
      <c r="AM587" s="7">
        <f t="shared" si="214"/>
        <v>40.247999999999998</v>
      </c>
      <c r="AN587" s="7">
        <f t="shared" si="215"/>
        <v>46.955999999999996</v>
      </c>
      <c r="AO587" s="7">
        <f t="shared" si="216"/>
        <v>187.82399999999998</v>
      </c>
      <c r="AP587" s="7">
        <f t="shared" si="217"/>
        <v>228.072</v>
      </c>
      <c r="AQ587" s="7">
        <f t="shared" si="218"/>
        <v>40.248000000000019</v>
      </c>
      <c r="AR587" s="12">
        <f t="shared" si="219"/>
        <v>1.2142857142857144</v>
      </c>
    </row>
    <row r="588" spans="1:44" x14ac:dyDescent="0.35">
      <c r="A588" t="s">
        <v>600</v>
      </c>
      <c r="B588">
        <f t="shared" si="198"/>
        <v>200586</v>
      </c>
      <c r="C588" s="2">
        <v>45606</v>
      </c>
      <c r="D588" s="4">
        <v>45606</v>
      </c>
      <c r="E588">
        <f t="shared" si="199"/>
        <v>2024</v>
      </c>
      <c r="F588" s="4" t="str">
        <f t="shared" si="200"/>
        <v>November</v>
      </c>
      <c r="G588" s="4" t="str">
        <f t="shared" si="201"/>
        <v>Sunday</v>
      </c>
      <c r="H588" t="s">
        <v>1800</v>
      </c>
      <c r="I588">
        <f t="shared" si="202"/>
        <v>17389</v>
      </c>
      <c r="J588" t="s">
        <v>2403</v>
      </c>
      <c r="K588" t="str">
        <f t="shared" si="204"/>
        <v>Monitor</v>
      </c>
      <c r="L588">
        <v>1</v>
      </c>
      <c r="M588">
        <v>522.08000000000004</v>
      </c>
      <c r="N588" s="7">
        <f t="shared" si="203"/>
        <v>522.08000000000004</v>
      </c>
      <c r="O588" t="s">
        <v>2828</v>
      </c>
      <c r="P588" t="str">
        <f t="shared" si="205"/>
        <v>905</v>
      </c>
      <c r="Q588" t="str">
        <f t="shared" si="206"/>
        <v>Main St</v>
      </c>
      <c r="R588" t="s">
        <v>3068</v>
      </c>
      <c r="S588" t="str">
        <f t="shared" si="207"/>
        <v>Gift Card</v>
      </c>
      <c r="T588" t="s">
        <v>3072</v>
      </c>
      <c r="U588" t="str">
        <f t="shared" si="208"/>
        <v>Returned</v>
      </c>
      <c r="V588" t="s">
        <v>3661</v>
      </c>
      <c r="W588" t="str">
        <f t="shared" si="209"/>
        <v>98857880</v>
      </c>
      <c r="X588">
        <v>5</v>
      </c>
      <c r="Y588" t="s">
        <v>4276</v>
      </c>
      <c r="Z588" t="str">
        <f t="shared" si="210"/>
        <v>FREESHIP</v>
      </c>
      <c r="AA588" t="str">
        <f t="shared" si="211"/>
        <v>YES</v>
      </c>
      <c r="AB588" t="s">
        <v>4279</v>
      </c>
      <c r="AC588" t="str">
        <f t="shared" si="212"/>
        <v>Referral</v>
      </c>
      <c r="AD588">
        <v>522.08000000000004</v>
      </c>
      <c r="AE588" s="7">
        <v>522.08000000000004</v>
      </c>
      <c r="AF588" s="7">
        <f t="shared" si="213"/>
        <v>522.08000000000004</v>
      </c>
      <c r="AG588" t="str">
        <f>_xlfn.XLOOKUP(H588, 'Customer Data'!A588,'Customer Data'!B588)</f>
        <v>Customer_588</v>
      </c>
      <c r="AH588" t="str">
        <f>_xlfn.XLOOKUP(H588,'Customer Data'!A588,'Customer Data'!C588)</f>
        <v>Female</v>
      </c>
      <c r="AI588">
        <f>_xlfn.XLOOKUP(H588,'Customer Data'!A588,'Customer Data'!D588)</f>
        <v>51</v>
      </c>
      <c r="AJ588" t="str">
        <f>_xlfn.XLOOKUP(H588,'Customer Data'!A588,'Customer Data'!E588)</f>
        <v>Kano</v>
      </c>
      <c r="AK588" t="str">
        <f>VLOOKUP(K588,'Product Category'!A:B,2,FALSE)</f>
        <v>Electronics</v>
      </c>
      <c r="AL588">
        <f>VLOOKUP(Z588,Coupons!A:B,2,FALSE)</f>
        <v>0</v>
      </c>
      <c r="AM588" s="7">
        <f t="shared" si="214"/>
        <v>0</v>
      </c>
      <c r="AN588" s="7">
        <f t="shared" si="215"/>
        <v>365.45600000000002</v>
      </c>
      <c r="AO588" s="7">
        <f t="shared" si="216"/>
        <v>365.45600000000002</v>
      </c>
      <c r="AP588" s="7">
        <f t="shared" si="217"/>
        <v>522.08000000000004</v>
      </c>
      <c r="AQ588" s="7">
        <f t="shared" si="218"/>
        <v>156.62400000000002</v>
      </c>
      <c r="AR588" s="12">
        <f t="shared" si="219"/>
        <v>1.4285714285714286</v>
      </c>
    </row>
    <row r="589" spans="1:44" x14ac:dyDescent="0.35">
      <c r="A589" t="s">
        <v>601</v>
      </c>
      <c r="B589">
        <f t="shared" si="198"/>
        <v>200587</v>
      </c>
      <c r="C589" s="2">
        <v>45089</v>
      </c>
      <c r="D589" s="4">
        <v>45089</v>
      </c>
      <c r="E589">
        <f t="shared" si="199"/>
        <v>2023</v>
      </c>
      <c r="F589" s="4" t="str">
        <f t="shared" si="200"/>
        <v>June</v>
      </c>
      <c r="G589" s="4" t="str">
        <f t="shared" si="201"/>
        <v>Monday</v>
      </c>
      <c r="H589" t="s">
        <v>1801</v>
      </c>
      <c r="I589">
        <f t="shared" si="202"/>
        <v>18820</v>
      </c>
      <c r="J589" t="s">
        <v>2403</v>
      </c>
      <c r="K589" t="str">
        <f t="shared" si="204"/>
        <v>Monitor</v>
      </c>
      <c r="L589">
        <v>5</v>
      </c>
      <c r="M589">
        <v>514.6</v>
      </c>
      <c r="N589" s="7">
        <f t="shared" si="203"/>
        <v>514.6</v>
      </c>
      <c r="O589" t="s">
        <v>2829</v>
      </c>
      <c r="P589" t="str">
        <f t="shared" si="205"/>
        <v>347</v>
      </c>
      <c r="Q589" t="str">
        <f t="shared" si="206"/>
        <v>Main St</v>
      </c>
      <c r="R589" t="s">
        <v>3068</v>
      </c>
      <c r="S589" t="str">
        <f t="shared" si="207"/>
        <v>Gift Card</v>
      </c>
      <c r="T589" t="s">
        <v>3073</v>
      </c>
      <c r="U589" t="str">
        <f t="shared" si="208"/>
        <v>Delivered</v>
      </c>
      <c r="V589" t="s">
        <v>3662</v>
      </c>
      <c r="W589" t="str">
        <f t="shared" si="209"/>
        <v>91547425</v>
      </c>
      <c r="X589">
        <v>10</v>
      </c>
      <c r="Y589" t="s">
        <v>4276</v>
      </c>
      <c r="Z589" t="str">
        <f t="shared" si="210"/>
        <v>FREESHIP</v>
      </c>
      <c r="AA589" t="str">
        <f t="shared" si="211"/>
        <v>YES</v>
      </c>
      <c r="AB589" t="s">
        <v>4278</v>
      </c>
      <c r="AC589" t="str">
        <f t="shared" si="212"/>
        <v>Instagram</v>
      </c>
      <c r="AD589">
        <v>2573</v>
      </c>
      <c r="AE589" s="7">
        <v>2573</v>
      </c>
      <c r="AF589" s="7">
        <f t="shared" si="213"/>
        <v>2573</v>
      </c>
      <c r="AG589" t="str">
        <f>_xlfn.XLOOKUP(H589, 'Customer Data'!A589,'Customer Data'!B589)</f>
        <v>Customer_589</v>
      </c>
      <c r="AH589" t="str">
        <f>_xlfn.XLOOKUP(H589,'Customer Data'!A589,'Customer Data'!C589)</f>
        <v>Male</v>
      </c>
      <c r="AI589">
        <f>_xlfn.XLOOKUP(H589,'Customer Data'!A589,'Customer Data'!D589)</f>
        <v>21</v>
      </c>
      <c r="AJ589" t="str">
        <f>_xlfn.XLOOKUP(H589,'Customer Data'!A589,'Customer Data'!E589)</f>
        <v>Kano</v>
      </c>
      <c r="AK589" t="str">
        <f>VLOOKUP(K589,'Product Category'!A:B,2,FALSE)</f>
        <v>Electronics</v>
      </c>
      <c r="AL589">
        <f>VLOOKUP(Z589,Coupons!A:B,2,FALSE)</f>
        <v>0</v>
      </c>
      <c r="AM589" s="7">
        <f t="shared" si="214"/>
        <v>0</v>
      </c>
      <c r="AN589" s="7">
        <f t="shared" si="215"/>
        <v>360.21999999999997</v>
      </c>
      <c r="AO589" s="7">
        <f t="shared" si="216"/>
        <v>1801.1</v>
      </c>
      <c r="AP589" s="7">
        <f t="shared" si="217"/>
        <v>2573</v>
      </c>
      <c r="AQ589" s="7">
        <f t="shared" si="218"/>
        <v>771.90000000000009</v>
      </c>
      <c r="AR589" s="12">
        <f t="shared" si="219"/>
        <v>1.4285714285714286</v>
      </c>
    </row>
    <row r="590" spans="1:44" x14ac:dyDescent="0.35">
      <c r="A590" t="s">
        <v>602</v>
      </c>
      <c r="B590">
        <f t="shared" si="198"/>
        <v>200588</v>
      </c>
      <c r="C590" s="2">
        <v>45636</v>
      </c>
      <c r="D590" s="4">
        <v>45636</v>
      </c>
      <c r="E590">
        <f t="shared" si="199"/>
        <v>2024</v>
      </c>
      <c r="F590" s="4" t="str">
        <f t="shared" si="200"/>
        <v>December</v>
      </c>
      <c r="G590" s="4" t="str">
        <f t="shared" si="201"/>
        <v>Tuesday</v>
      </c>
      <c r="H590" t="s">
        <v>1802</v>
      </c>
      <c r="I590">
        <f t="shared" si="202"/>
        <v>61849</v>
      </c>
      <c r="J590" t="s">
        <v>2403</v>
      </c>
      <c r="K590" t="str">
        <f t="shared" si="204"/>
        <v>Monitor</v>
      </c>
      <c r="L590">
        <v>4</v>
      </c>
      <c r="M590">
        <v>577.82000000000005</v>
      </c>
      <c r="N590" s="7">
        <f t="shared" si="203"/>
        <v>577.82000000000005</v>
      </c>
      <c r="O590" t="s">
        <v>2465</v>
      </c>
      <c r="P590" t="str">
        <f t="shared" si="205"/>
        <v>811</v>
      </c>
      <c r="Q590" t="str">
        <f t="shared" si="206"/>
        <v>Main St</v>
      </c>
      <c r="R590" t="s">
        <v>3067</v>
      </c>
      <c r="S590" t="str">
        <f t="shared" si="207"/>
        <v>Credit Card</v>
      </c>
      <c r="T590" t="s">
        <v>3073</v>
      </c>
      <c r="U590" t="str">
        <f t="shared" si="208"/>
        <v>Delivered</v>
      </c>
      <c r="V590" t="s">
        <v>3663</v>
      </c>
      <c r="W590" t="str">
        <f t="shared" si="209"/>
        <v>47613918</v>
      </c>
      <c r="X590">
        <v>9</v>
      </c>
      <c r="Z590" t="str">
        <f t="shared" si="210"/>
        <v>NO COUPON</v>
      </c>
      <c r="AA590" t="str">
        <f t="shared" si="211"/>
        <v>NO</v>
      </c>
      <c r="AB590" t="s">
        <v>4282</v>
      </c>
      <c r="AC590" t="str">
        <f t="shared" si="212"/>
        <v>Google</v>
      </c>
      <c r="AD590">
        <v>2311.2800000000002</v>
      </c>
      <c r="AE590" s="7">
        <v>2311.2800000000002</v>
      </c>
      <c r="AF590" s="7">
        <f t="shared" si="213"/>
        <v>2311.2800000000002</v>
      </c>
      <c r="AG590" t="str">
        <f>_xlfn.XLOOKUP(H590, 'Customer Data'!A590,'Customer Data'!B590)</f>
        <v>Customer_590</v>
      </c>
      <c r="AH590" t="str">
        <f>_xlfn.XLOOKUP(H590,'Customer Data'!A590,'Customer Data'!C590)</f>
        <v>Female</v>
      </c>
      <c r="AI590">
        <f>_xlfn.XLOOKUP(H590,'Customer Data'!A590,'Customer Data'!D590)</f>
        <v>53</v>
      </c>
      <c r="AJ590" t="str">
        <f>_xlfn.XLOOKUP(H590,'Customer Data'!A590,'Customer Data'!E590)</f>
        <v>Enugu</v>
      </c>
      <c r="AK590" t="str">
        <f>VLOOKUP(K590,'Product Category'!A:B,2,FALSE)</f>
        <v>Electronics</v>
      </c>
      <c r="AL590">
        <f>VLOOKUP(Z590,Coupons!A:B,2,FALSE)</f>
        <v>0</v>
      </c>
      <c r="AM590" s="7">
        <f t="shared" si="214"/>
        <v>0</v>
      </c>
      <c r="AN590" s="7">
        <f t="shared" si="215"/>
        <v>404.47399999999999</v>
      </c>
      <c r="AO590" s="7">
        <f t="shared" si="216"/>
        <v>1617.896</v>
      </c>
      <c r="AP590" s="7">
        <f t="shared" si="217"/>
        <v>2311.2800000000002</v>
      </c>
      <c r="AQ590" s="7">
        <f t="shared" si="218"/>
        <v>693.38400000000024</v>
      </c>
      <c r="AR590" s="12">
        <f t="shared" si="219"/>
        <v>1.4285714285714288</v>
      </c>
    </row>
    <row r="591" spans="1:44" x14ac:dyDescent="0.35">
      <c r="A591" t="s">
        <v>603</v>
      </c>
      <c r="B591">
        <f t="shared" si="198"/>
        <v>200589</v>
      </c>
      <c r="C591" s="2">
        <v>45698</v>
      </c>
      <c r="D591" s="4">
        <v>45698</v>
      </c>
      <c r="E591">
        <f t="shared" si="199"/>
        <v>2025</v>
      </c>
      <c r="F591" s="4" t="str">
        <f t="shared" si="200"/>
        <v>February</v>
      </c>
      <c r="G591" s="4" t="str">
        <f t="shared" si="201"/>
        <v>Monday</v>
      </c>
      <c r="H591" t="s">
        <v>1803</v>
      </c>
      <c r="I591">
        <f t="shared" si="202"/>
        <v>84041</v>
      </c>
      <c r="J591" t="s">
        <v>2408</v>
      </c>
      <c r="K591" t="str">
        <f t="shared" si="204"/>
        <v>Laptop</v>
      </c>
      <c r="L591">
        <v>2</v>
      </c>
      <c r="M591">
        <v>500.8</v>
      </c>
      <c r="N591" s="7">
        <f t="shared" si="203"/>
        <v>500.8</v>
      </c>
      <c r="O591" t="s">
        <v>2830</v>
      </c>
      <c r="P591" t="str">
        <f t="shared" si="205"/>
        <v>900</v>
      </c>
      <c r="Q591" t="str">
        <f t="shared" si="206"/>
        <v>Main St</v>
      </c>
      <c r="R591" t="s">
        <v>3069</v>
      </c>
      <c r="S591" t="str">
        <f t="shared" si="207"/>
        <v>Cash</v>
      </c>
      <c r="T591" t="s">
        <v>3073</v>
      </c>
      <c r="U591" t="str">
        <f t="shared" si="208"/>
        <v>Delivered</v>
      </c>
      <c r="V591" t="s">
        <v>3664</v>
      </c>
      <c r="W591" t="str">
        <f t="shared" si="209"/>
        <v>84920444</v>
      </c>
      <c r="X591">
        <v>3</v>
      </c>
      <c r="Y591" t="s">
        <v>4276</v>
      </c>
      <c r="Z591" t="str">
        <f t="shared" si="210"/>
        <v>FREESHIP</v>
      </c>
      <c r="AA591" t="str">
        <f t="shared" si="211"/>
        <v>YES</v>
      </c>
      <c r="AB591" t="s">
        <v>4279</v>
      </c>
      <c r="AC591" t="str">
        <f t="shared" si="212"/>
        <v>Referral</v>
      </c>
      <c r="AD591">
        <v>1001.6</v>
      </c>
      <c r="AE591" s="7">
        <v>1001.6</v>
      </c>
      <c r="AF591" s="7">
        <f t="shared" si="213"/>
        <v>1001.6</v>
      </c>
      <c r="AG591" t="str">
        <f>_xlfn.XLOOKUP(H591, 'Customer Data'!A591,'Customer Data'!B591)</f>
        <v>Customer_591</v>
      </c>
      <c r="AH591" t="str">
        <f>_xlfn.XLOOKUP(H591,'Customer Data'!A591,'Customer Data'!C591)</f>
        <v>Female</v>
      </c>
      <c r="AI591">
        <f>_xlfn.XLOOKUP(H591,'Customer Data'!A591,'Customer Data'!D591)</f>
        <v>35</v>
      </c>
      <c r="AJ591" t="str">
        <f>_xlfn.XLOOKUP(H591,'Customer Data'!A591,'Customer Data'!E591)</f>
        <v>Owerri</v>
      </c>
      <c r="AK591" t="str">
        <f>VLOOKUP(K591,'Product Category'!A:B,2,FALSE)</f>
        <v>Electronics</v>
      </c>
      <c r="AL591">
        <f>VLOOKUP(Z591,Coupons!A:B,2,FALSE)</f>
        <v>0</v>
      </c>
      <c r="AM591" s="7">
        <f t="shared" si="214"/>
        <v>0</v>
      </c>
      <c r="AN591" s="7">
        <f t="shared" si="215"/>
        <v>350.56</v>
      </c>
      <c r="AO591" s="7">
        <f t="shared" si="216"/>
        <v>701.12</v>
      </c>
      <c r="AP591" s="7">
        <f t="shared" si="217"/>
        <v>1001.6</v>
      </c>
      <c r="AQ591" s="7">
        <f t="shared" si="218"/>
        <v>300.48</v>
      </c>
      <c r="AR591" s="12">
        <f t="shared" si="219"/>
        <v>1.4285714285714286</v>
      </c>
    </row>
    <row r="592" spans="1:44" x14ac:dyDescent="0.35">
      <c r="A592" t="s">
        <v>604</v>
      </c>
      <c r="B592">
        <f t="shared" si="198"/>
        <v>200590</v>
      </c>
      <c r="C592" s="2">
        <v>45179</v>
      </c>
      <c r="D592" s="4">
        <v>45179</v>
      </c>
      <c r="E592">
        <f t="shared" si="199"/>
        <v>2023</v>
      </c>
      <c r="F592" s="4" t="str">
        <f t="shared" si="200"/>
        <v>September</v>
      </c>
      <c r="G592" s="4" t="str">
        <f t="shared" si="201"/>
        <v>Sunday</v>
      </c>
      <c r="H592" t="s">
        <v>1804</v>
      </c>
      <c r="I592">
        <f t="shared" si="202"/>
        <v>55757</v>
      </c>
      <c r="J592" t="s">
        <v>2407</v>
      </c>
      <c r="K592" t="str">
        <f t="shared" si="204"/>
        <v>Printer</v>
      </c>
      <c r="L592">
        <v>2</v>
      </c>
      <c r="M592">
        <v>461.13</v>
      </c>
      <c r="N592" s="7">
        <f t="shared" si="203"/>
        <v>461.13</v>
      </c>
      <c r="O592" t="s">
        <v>2831</v>
      </c>
      <c r="P592" t="str">
        <f t="shared" si="205"/>
        <v>175</v>
      </c>
      <c r="Q592" t="str">
        <f t="shared" si="206"/>
        <v>Main St</v>
      </c>
      <c r="R592" t="s">
        <v>3068</v>
      </c>
      <c r="S592" t="str">
        <f t="shared" si="207"/>
        <v>Gift Card</v>
      </c>
      <c r="T592" t="s">
        <v>3072</v>
      </c>
      <c r="U592" t="str">
        <f t="shared" si="208"/>
        <v>Returned</v>
      </c>
      <c r="V592" t="s">
        <v>3665</v>
      </c>
      <c r="W592" t="str">
        <f t="shared" si="209"/>
        <v>27356242</v>
      </c>
      <c r="X592">
        <v>4</v>
      </c>
      <c r="Z592" t="str">
        <f t="shared" si="210"/>
        <v>NO COUPON</v>
      </c>
      <c r="AA592" t="str">
        <f t="shared" si="211"/>
        <v>NO</v>
      </c>
      <c r="AB592" t="s">
        <v>4280</v>
      </c>
      <c r="AC592" t="str">
        <f t="shared" si="212"/>
        <v>Email</v>
      </c>
      <c r="AD592">
        <v>922.26</v>
      </c>
      <c r="AE592" s="7">
        <v>922.26</v>
      </c>
      <c r="AF592" s="7">
        <f t="shared" si="213"/>
        <v>922.26</v>
      </c>
      <c r="AG592" t="str">
        <f>_xlfn.XLOOKUP(H592, 'Customer Data'!A592,'Customer Data'!B592)</f>
        <v>Customer_592</v>
      </c>
      <c r="AH592" t="str">
        <f>_xlfn.XLOOKUP(H592,'Customer Data'!A592,'Customer Data'!C592)</f>
        <v>Female</v>
      </c>
      <c r="AI592">
        <f>_xlfn.XLOOKUP(H592,'Customer Data'!A592,'Customer Data'!D592)</f>
        <v>31</v>
      </c>
      <c r="AJ592" t="str">
        <f>_xlfn.XLOOKUP(H592,'Customer Data'!A592,'Customer Data'!E592)</f>
        <v>Kano</v>
      </c>
      <c r="AK592" t="str">
        <f>VLOOKUP(K592,'Product Category'!A:B,2,FALSE)</f>
        <v>Electronics</v>
      </c>
      <c r="AL592">
        <f>VLOOKUP(Z592,Coupons!A:B,2,FALSE)</f>
        <v>0</v>
      </c>
      <c r="AM592" s="7">
        <f t="shared" si="214"/>
        <v>0</v>
      </c>
      <c r="AN592" s="7">
        <f t="shared" si="215"/>
        <v>322.791</v>
      </c>
      <c r="AO592" s="7">
        <f t="shared" si="216"/>
        <v>645.58199999999999</v>
      </c>
      <c r="AP592" s="7">
        <f t="shared" si="217"/>
        <v>922.26</v>
      </c>
      <c r="AQ592" s="7">
        <f t="shared" si="218"/>
        <v>276.678</v>
      </c>
      <c r="AR592" s="12">
        <f t="shared" si="219"/>
        <v>1.4285714285714286</v>
      </c>
    </row>
    <row r="593" spans="1:44" x14ac:dyDescent="0.35">
      <c r="A593" t="s">
        <v>605</v>
      </c>
      <c r="B593">
        <f t="shared" si="198"/>
        <v>200591</v>
      </c>
      <c r="C593" s="2">
        <v>45614</v>
      </c>
      <c r="D593" s="4">
        <v>45614</v>
      </c>
      <c r="E593">
        <f t="shared" si="199"/>
        <v>2024</v>
      </c>
      <c r="F593" s="4" t="str">
        <f t="shared" si="200"/>
        <v>November</v>
      </c>
      <c r="G593" s="4" t="str">
        <f t="shared" si="201"/>
        <v>Monday</v>
      </c>
      <c r="H593" t="s">
        <v>1805</v>
      </c>
      <c r="I593">
        <f t="shared" si="202"/>
        <v>18187</v>
      </c>
      <c r="J593" t="s">
        <v>2408</v>
      </c>
      <c r="K593" t="str">
        <f t="shared" si="204"/>
        <v>Laptop</v>
      </c>
      <c r="L593">
        <v>1</v>
      </c>
      <c r="M593">
        <v>605.28</v>
      </c>
      <c r="N593" s="7">
        <f t="shared" si="203"/>
        <v>605.28</v>
      </c>
      <c r="O593" t="s">
        <v>2832</v>
      </c>
      <c r="P593" t="str">
        <f t="shared" si="205"/>
        <v>470</v>
      </c>
      <c r="Q593" t="str">
        <f t="shared" si="206"/>
        <v>Main St</v>
      </c>
      <c r="R593" t="s">
        <v>3068</v>
      </c>
      <c r="S593" t="str">
        <f t="shared" si="207"/>
        <v>Gift Card</v>
      </c>
      <c r="T593" t="s">
        <v>3070</v>
      </c>
      <c r="U593" t="str">
        <f t="shared" si="208"/>
        <v>Shipped</v>
      </c>
      <c r="V593" t="s">
        <v>3666</v>
      </c>
      <c r="W593" t="str">
        <f t="shared" si="209"/>
        <v>50528185</v>
      </c>
      <c r="X593">
        <v>3</v>
      </c>
      <c r="Y593" t="s">
        <v>4276</v>
      </c>
      <c r="Z593" t="str">
        <f t="shared" si="210"/>
        <v>FREESHIP</v>
      </c>
      <c r="AA593" t="str">
        <f t="shared" si="211"/>
        <v>YES</v>
      </c>
      <c r="AB593" t="s">
        <v>4279</v>
      </c>
      <c r="AC593" t="str">
        <f t="shared" si="212"/>
        <v>Referral</v>
      </c>
      <c r="AD593">
        <v>605.28</v>
      </c>
      <c r="AE593" s="7">
        <v>605.28</v>
      </c>
      <c r="AF593" s="7">
        <f t="shared" si="213"/>
        <v>605.28</v>
      </c>
      <c r="AG593" t="str">
        <f>_xlfn.XLOOKUP(H593, 'Customer Data'!A593,'Customer Data'!B593)</f>
        <v>Customer_593</v>
      </c>
      <c r="AH593" t="str">
        <f>_xlfn.XLOOKUP(H593,'Customer Data'!A593,'Customer Data'!C593)</f>
        <v>Female</v>
      </c>
      <c r="AI593">
        <f>_xlfn.XLOOKUP(H593,'Customer Data'!A593,'Customer Data'!D593)</f>
        <v>29</v>
      </c>
      <c r="AJ593" t="str">
        <f>_xlfn.XLOOKUP(H593,'Customer Data'!A593,'Customer Data'!E593)</f>
        <v>Kano</v>
      </c>
      <c r="AK593" t="str">
        <f>VLOOKUP(K593,'Product Category'!A:B,2,FALSE)</f>
        <v>Electronics</v>
      </c>
      <c r="AL593">
        <f>VLOOKUP(Z593,Coupons!A:B,2,FALSE)</f>
        <v>0</v>
      </c>
      <c r="AM593" s="7">
        <f t="shared" si="214"/>
        <v>0</v>
      </c>
      <c r="AN593" s="7">
        <f t="shared" si="215"/>
        <v>423.69599999999997</v>
      </c>
      <c r="AO593" s="7">
        <f t="shared" si="216"/>
        <v>423.69599999999997</v>
      </c>
      <c r="AP593" s="7">
        <f t="shared" si="217"/>
        <v>605.28</v>
      </c>
      <c r="AQ593" s="7">
        <f t="shared" si="218"/>
        <v>181.584</v>
      </c>
      <c r="AR593" s="12">
        <f t="shared" si="219"/>
        <v>1.4285714285714286</v>
      </c>
    </row>
    <row r="594" spans="1:44" x14ac:dyDescent="0.35">
      <c r="A594" t="s">
        <v>606</v>
      </c>
      <c r="B594">
        <f t="shared" si="198"/>
        <v>200592</v>
      </c>
      <c r="C594" s="2">
        <v>45405</v>
      </c>
      <c r="D594" s="4">
        <v>45405</v>
      </c>
      <c r="E594">
        <f t="shared" si="199"/>
        <v>2024</v>
      </c>
      <c r="F594" s="4" t="str">
        <f t="shared" si="200"/>
        <v>April</v>
      </c>
      <c r="G594" s="4" t="str">
        <f t="shared" si="201"/>
        <v>Tuesday</v>
      </c>
      <c r="H594" t="s">
        <v>1806</v>
      </c>
      <c r="I594">
        <f t="shared" si="202"/>
        <v>42306</v>
      </c>
      <c r="J594" t="s">
        <v>2404</v>
      </c>
      <c r="K594" t="str">
        <f t="shared" si="204"/>
        <v>Phone</v>
      </c>
      <c r="L594">
        <v>3</v>
      </c>
      <c r="M594">
        <v>204.27</v>
      </c>
      <c r="N594" s="7">
        <f t="shared" si="203"/>
        <v>204.27</v>
      </c>
      <c r="O594" t="s">
        <v>2803</v>
      </c>
      <c r="P594" t="str">
        <f t="shared" si="205"/>
        <v>938</v>
      </c>
      <c r="Q594" t="str">
        <f t="shared" si="206"/>
        <v>Main St</v>
      </c>
      <c r="R594" t="s">
        <v>3066</v>
      </c>
      <c r="S594" t="str">
        <f t="shared" si="207"/>
        <v>Online</v>
      </c>
      <c r="T594" t="s">
        <v>3072</v>
      </c>
      <c r="U594" t="str">
        <f t="shared" si="208"/>
        <v>Returned</v>
      </c>
      <c r="V594" t="s">
        <v>3667</v>
      </c>
      <c r="W594" t="str">
        <f t="shared" si="209"/>
        <v>15499648</v>
      </c>
      <c r="X594">
        <v>4</v>
      </c>
      <c r="Z594" t="str">
        <f t="shared" si="210"/>
        <v>NO COUPON</v>
      </c>
      <c r="AA594" t="str">
        <f t="shared" si="211"/>
        <v>NO</v>
      </c>
      <c r="AB594" t="s">
        <v>4282</v>
      </c>
      <c r="AC594" t="str">
        <f t="shared" si="212"/>
        <v>Google</v>
      </c>
      <c r="AD594">
        <v>612.81000000000006</v>
      </c>
      <c r="AE594" s="7">
        <v>612.81000000000006</v>
      </c>
      <c r="AF594" s="7">
        <f t="shared" si="213"/>
        <v>612.81000000000006</v>
      </c>
      <c r="AG594" t="str">
        <f>_xlfn.XLOOKUP(H594, 'Customer Data'!A594,'Customer Data'!B594)</f>
        <v>Customer_594</v>
      </c>
      <c r="AH594" t="str">
        <f>_xlfn.XLOOKUP(H594,'Customer Data'!A594,'Customer Data'!C594)</f>
        <v>Male</v>
      </c>
      <c r="AI594">
        <f>_xlfn.XLOOKUP(H594,'Customer Data'!A594,'Customer Data'!D594)</f>
        <v>54</v>
      </c>
      <c r="AJ594" t="str">
        <f>_xlfn.XLOOKUP(H594,'Customer Data'!A594,'Customer Data'!E594)</f>
        <v>Port-Harcourt</v>
      </c>
      <c r="AK594" t="str">
        <f>VLOOKUP(K594,'Product Category'!A:B,2,FALSE)</f>
        <v>Electronics</v>
      </c>
      <c r="AL594">
        <f>VLOOKUP(Z594,Coupons!A:B,2,FALSE)</f>
        <v>0</v>
      </c>
      <c r="AM594" s="7">
        <f t="shared" si="214"/>
        <v>0</v>
      </c>
      <c r="AN594" s="7">
        <f t="shared" si="215"/>
        <v>142.989</v>
      </c>
      <c r="AO594" s="7">
        <f t="shared" si="216"/>
        <v>428.96699999999998</v>
      </c>
      <c r="AP594" s="7">
        <f t="shared" si="217"/>
        <v>612.81000000000006</v>
      </c>
      <c r="AQ594" s="7">
        <f t="shared" si="218"/>
        <v>183.84300000000007</v>
      </c>
      <c r="AR594" s="12">
        <f t="shared" si="219"/>
        <v>1.4285714285714288</v>
      </c>
    </row>
    <row r="595" spans="1:44" x14ac:dyDescent="0.35">
      <c r="A595" t="s">
        <v>607</v>
      </c>
      <c r="B595">
        <f t="shared" si="198"/>
        <v>200593</v>
      </c>
      <c r="C595" s="2">
        <v>45140</v>
      </c>
      <c r="D595" s="4">
        <v>45140</v>
      </c>
      <c r="E595">
        <f t="shared" si="199"/>
        <v>2023</v>
      </c>
      <c r="F595" s="4" t="str">
        <f t="shared" si="200"/>
        <v>August</v>
      </c>
      <c r="G595" s="4" t="str">
        <f t="shared" si="201"/>
        <v>Wednesday</v>
      </c>
      <c r="H595" t="s">
        <v>1807</v>
      </c>
      <c r="I595">
        <f t="shared" si="202"/>
        <v>51024</v>
      </c>
      <c r="J595" t="s">
        <v>2403</v>
      </c>
      <c r="K595" t="str">
        <f t="shared" si="204"/>
        <v>Monitor</v>
      </c>
      <c r="L595">
        <v>1</v>
      </c>
      <c r="M595">
        <v>489.8</v>
      </c>
      <c r="N595" s="7">
        <f t="shared" si="203"/>
        <v>489.8</v>
      </c>
      <c r="O595" t="s">
        <v>2535</v>
      </c>
      <c r="P595" t="str">
        <f t="shared" si="205"/>
        <v>636</v>
      </c>
      <c r="Q595" t="str">
        <f t="shared" si="206"/>
        <v>Main St</v>
      </c>
      <c r="R595" t="s">
        <v>3068</v>
      </c>
      <c r="S595" t="str">
        <f t="shared" si="207"/>
        <v>Gift Card</v>
      </c>
      <c r="T595" t="s">
        <v>3070</v>
      </c>
      <c r="U595" t="str">
        <f t="shared" si="208"/>
        <v>Shipped</v>
      </c>
      <c r="V595" t="s">
        <v>3668</v>
      </c>
      <c r="W595" t="str">
        <f t="shared" si="209"/>
        <v>31375086</v>
      </c>
      <c r="X595">
        <v>4</v>
      </c>
      <c r="Y595" t="s">
        <v>4276</v>
      </c>
      <c r="Z595" t="str">
        <f t="shared" si="210"/>
        <v>FREESHIP</v>
      </c>
      <c r="AA595" t="str">
        <f t="shared" si="211"/>
        <v>YES</v>
      </c>
      <c r="AB595" t="s">
        <v>4281</v>
      </c>
      <c r="AC595" t="str">
        <f t="shared" si="212"/>
        <v>Facebook</v>
      </c>
      <c r="AD595">
        <v>489.8</v>
      </c>
      <c r="AE595" s="7">
        <v>489.8</v>
      </c>
      <c r="AF595" s="7">
        <f t="shared" si="213"/>
        <v>489.8</v>
      </c>
      <c r="AG595" t="str">
        <f>_xlfn.XLOOKUP(H595, 'Customer Data'!A595,'Customer Data'!B595)</f>
        <v>Customer_595</v>
      </c>
      <c r="AH595" t="str">
        <f>_xlfn.XLOOKUP(H595,'Customer Data'!A595,'Customer Data'!C595)</f>
        <v>Female</v>
      </c>
      <c r="AI595">
        <f>_xlfn.XLOOKUP(H595,'Customer Data'!A595,'Customer Data'!D595)</f>
        <v>44</v>
      </c>
      <c r="AJ595" t="str">
        <f>_xlfn.XLOOKUP(H595,'Customer Data'!A595,'Customer Data'!E595)</f>
        <v>Abuja</v>
      </c>
      <c r="AK595" t="str">
        <f>VLOOKUP(K595,'Product Category'!A:B,2,FALSE)</f>
        <v>Electronics</v>
      </c>
      <c r="AL595">
        <f>VLOOKUP(Z595,Coupons!A:B,2,FALSE)</f>
        <v>0</v>
      </c>
      <c r="AM595" s="7">
        <f t="shared" si="214"/>
        <v>0</v>
      </c>
      <c r="AN595" s="7">
        <f t="shared" si="215"/>
        <v>342.86</v>
      </c>
      <c r="AO595" s="7">
        <f t="shared" si="216"/>
        <v>342.86</v>
      </c>
      <c r="AP595" s="7">
        <f t="shared" si="217"/>
        <v>489.8</v>
      </c>
      <c r="AQ595" s="7">
        <f t="shared" si="218"/>
        <v>146.94</v>
      </c>
      <c r="AR595" s="12">
        <f t="shared" si="219"/>
        <v>1.4285714285714286</v>
      </c>
    </row>
    <row r="596" spans="1:44" x14ac:dyDescent="0.35">
      <c r="A596" t="s">
        <v>608</v>
      </c>
      <c r="B596">
        <f t="shared" si="198"/>
        <v>200594</v>
      </c>
      <c r="C596" s="2">
        <v>45343</v>
      </c>
      <c r="D596" s="4">
        <v>45343</v>
      </c>
      <c r="E596">
        <f t="shared" si="199"/>
        <v>2024</v>
      </c>
      <c r="F596" s="4" t="str">
        <f t="shared" si="200"/>
        <v>February</v>
      </c>
      <c r="G596" s="4" t="str">
        <f t="shared" si="201"/>
        <v>Wednesday</v>
      </c>
      <c r="H596" t="s">
        <v>1808</v>
      </c>
      <c r="I596">
        <f t="shared" si="202"/>
        <v>40140</v>
      </c>
      <c r="J596" t="s">
        <v>2404</v>
      </c>
      <c r="K596" t="str">
        <f t="shared" si="204"/>
        <v>Phone</v>
      </c>
      <c r="L596">
        <v>5</v>
      </c>
      <c r="M596">
        <v>72.64</v>
      </c>
      <c r="N596" s="7">
        <f t="shared" si="203"/>
        <v>72.64</v>
      </c>
      <c r="O596" t="s">
        <v>2538</v>
      </c>
      <c r="P596" t="str">
        <f t="shared" si="205"/>
        <v>598</v>
      </c>
      <c r="Q596" t="str">
        <f t="shared" si="206"/>
        <v>Main St</v>
      </c>
      <c r="R596" t="s">
        <v>3067</v>
      </c>
      <c r="S596" t="str">
        <f t="shared" si="207"/>
        <v>Credit Card</v>
      </c>
      <c r="T596" t="s">
        <v>3071</v>
      </c>
      <c r="U596" t="str">
        <f t="shared" si="208"/>
        <v>Cancelled</v>
      </c>
      <c r="V596" t="s">
        <v>3669</v>
      </c>
      <c r="W596" t="str">
        <f t="shared" si="209"/>
        <v>12671989</v>
      </c>
      <c r="X596">
        <v>7</v>
      </c>
      <c r="Z596" t="str">
        <f t="shared" si="210"/>
        <v>NO COUPON</v>
      </c>
      <c r="AA596" t="str">
        <f t="shared" si="211"/>
        <v>NO</v>
      </c>
      <c r="AB596" t="s">
        <v>4280</v>
      </c>
      <c r="AC596" t="str">
        <f t="shared" si="212"/>
        <v>Email</v>
      </c>
      <c r="AD596">
        <v>363.2</v>
      </c>
      <c r="AE596" s="7">
        <v>363.2</v>
      </c>
      <c r="AF596" s="7">
        <f t="shared" si="213"/>
        <v>363.2</v>
      </c>
      <c r="AG596" t="str">
        <f>_xlfn.XLOOKUP(H596, 'Customer Data'!A596,'Customer Data'!B596)</f>
        <v>Customer_596</v>
      </c>
      <c r="AH596" t="str">
        <f>_xlfn.XLOOKUP(H596,'Customer Data'!A596,'Customer Data'!C596)</f>
        <v>Male</v>
      </c>
      <c r="AI596">
        <f>_xlfn.XLOOKUP(H596,'Customer Data'!A596,'Customer Data'!D596)</f>
        <v>56</v>
      </c>
      <c r="AJ596" t="str">
        <f>_xlfn.XLOOKUP(H596,'Customer Data'!A596,'Customer Data'!E596)</f>
        <v>Owerri</v>
      </c>
      <c r="AK596" t="str">
        <f>VLOOKUP(K596,'Product Category'!A:B,2,FALSE)</f>
        <v>Electronics</v>
      </c>
      <c r="AL596">
        <f>VLOOKUP(Z596,Coupons!A:B,2,FALSE)</f>
        <v>0</v>
      </c>
      <c r="AM596" s="7">
        <f t="shared" si="214"/>
        <v>0</v>
      </c>
      <c r="AN596" s="7">
        <f t="shared" si="215"/>
        <v>50.847999999999999</v>
      </c>
      <c r="AO596" s="7">
        <f t="shared" si="216"/>
        <v>254.24</v>
      </c>
      <c r="AP596" s="7">
        <f t="shared" si="217"/>
        <v>363.2</v>
      </c>
      <c r="AQ596" s="7">
        <f t="shared" si="218"/>
        <v>108.95999999999998</v>
      </c>
      <c r="AR596" s="12">
        <f t="shared" si="219"/>
        <v>1.4285714285714284</v>
      </c>
    </row>
    <row r="597" spans="1:44" x14ac:dyDescent="0.35">
      <c r="A597" t="s">
        <v>609</v>
      </c>
      <c r="B597">
        <f t="shared" si="198"/>
        <v>200595</v>
      </c>
      <c r="C597" s="2">
        <v>45667</v>
      </c>
      <c r="D597" s="4">
        <v>45667</v>
      </c>
      <c r="E597">
        <f t="shared" si="199"/>
        <v>2025</v>
      </c>
      <c r="F597" s="4" t="str">
        <f t="shared" si="200"/>
        <v>January</v>
      </c>
      <c r="G597" s="4" t="str">
        <f t="shared" si="201"/>
        <v>Friday</v>
      </c>
      <c r="H597" t="s">
        <v>1809</v>
      </c>
      <c r="I597">
        <f t="shared" si="202"/>
        <v>72596</v>
      </c>
      <c r="J597" t="s">
        <v>2407</v>
      </c>
      <c r="K597" t="str">
        <f t="shared" si="204"/>
        <v>Printer</v>
      </c>
      <c r="L597">
        <v>2</v>
      </c>
      <c r="M597">
        <v>385.16</v>
      </c>
      <c r="N597" s="7">
        <f t="shared" si="203"/>
        <v>385.16</v>
      </c>
      <c r="O597" t="s">
        <v>2833</v>
      </c>
      <c r="P597" t="str">
        <f t="shared" si="205"/>
        <v>491</v>
      </c>
      <c r="Q597" t="str">
        <f t="shared" si="206"/>
        <v>Main St</v>
      </c>
      <c r="R597" t="s">
        <v>3066</v>
      </c>
      <c r="S597" t="str">
        <f t="shared" si="207"/>
        <v>Online</v>
      </c>
      <c r="T597" t="s">
        <v>3074</v>
      </c>
      <c r="U597" t="str">
        <f t="shared" si="208"/>
        <v>Pending</v>
      </c>
      <c r="V597" t="s">
        <v>3670</v>
      </c>
      <c r="W597" t="str">
        <f t="shared" si="209"/>
        <v>83870446</v>
      </c>
      <c r="X597">
        <v>7</v>
      </c>
      <c r="Y597" t="s">
        <v>4275</v>
      </c>
      <c r="Z597" t="str">
        <f t="shared" si="210"/>
        <v>SAVE10</v>
      </c>
      <c r="AA597" t="str">
        <f t="shared" si="211"/>
        <v>YES</v>
      </c>
      <c r="AB597" t="s">
        <v>4280</v>
      </c>
      <c r="AC597" t="str">
        <f t="shared" si="212"/>
        <v>Email</v>
      </c>
      <c r="AD597">
        <v>770.32</v>
      </c>
      <c r="AE597" s="7">
        <v>770.32</v>
      </c>
      <c r="AF597" s="7">
        <f t="shared" si="213"/>
        <v>770.32</v>
      </c>
      <c r="AG597" t="str">
        <f>_xlfn.XLOOKUP(H597, 'Customer Data'!A597,'Customer Data'!B597)</f>
        <v>Customer_597</v>
      </c>
      <c r="AH597" t="str">
        <f>_xlfn.XLOOKUP(H597,'Customer Data'!A597,'Customer Data'!C597)</f>
        <v>Male</v>
      </c>
      <c r="AI597">
        <f>_xlfn.XLOOKUP(H597,'Customer Data'!A597,'Customer Data'!D597)</f>
        <v>42</v>
      </c>
      <c r="AJ597" t="str">
        <f>_xlfn.XLOOKUP(H597,'Customer Data'!A597,'Customer Data'!E597)</f>
        <v>Port-Harcourt</v>
      </c>
      <c r="AK597" t="str">
        <f>VLOOKUP(K597,'Product Category'!A:B,2,FALSE)</f>
        <v>Electronics</v>
      </c>
      <c r="AL597">
        <f>VLOOKUP(Z597,Coupons!A:B,2,FALSE)</f>
        <v>0.1</v>
      </c>
      <c r="AM597" s="7">
        <f t="shared" si="214"/>
        <v>77.032000000000011</v>
      </c>
      <c r="AN597" s="7">
        <f t="shared" si="215"/>
        <v>269.61200000000002</v>
      </c>
      <c r="AO597" s="7">
        <f t="shared" si="216"/>
        <v>539.22400000000005</v>
      </c>
      <c r="AP597" s="7">
        <f t="shared" si="217"/>
        <v>693.28800000000001</v>
      </c>
      <c r="AQ597" s="7">
        <f t="shared" si="218"/>
        <v>154.06399999999996</v>
      </c>
      <c r="AR597" s="12">
        <f t="shared" si="219"/>
        <v>1.2857142857142856</v>
      </c>
    </row>
    <row r="598" spans="1:44" x14ac:dyDescent="0.35">
      <c r="A598" t="s">
        <v>610</v>
      </c>
      <c r="B598">
        <f t="shared" si="198"/>
        <v>200596</v>
      </c>
      <c r="C598" s="2">
        <v>45089</v>
      </c>
      <c r="D598" s="4">
        <v>45089</v>
      </c>
      <c r="E598">
        <f t="shared" si="199"/>
        <v>2023</v>
      </c>
      <c r="F598" s="4" t="str">
        <f t="shared" si="200"/>
        <v>June</v>
      </c>
      <c r="G598" s="4" t="str">
        <f t="shared" si="201"/>
        <v>Monday</v>
      </c>
      <c r="H598" t="s">
        <v>1810</v>
      </c>
      <c r="I598">
        <f t="shared" si="202"/>
        <v>91805</v>
      </c>
      <c r="J598" t="s">
        <v>2409</v>
      </c>
      <c r="K598" t="str">
        <f t="shared" si="204"/>
        <v>Desk</v>
      </c>
      <c r="L598">
        <v>3</v>
      </c>
      <c r="M598">
        <v>606.41</v>
      </c>
      <c r="N598" s="7">
        <f t="shared" si="203"/>
        <v>606.41</v>
      </c>
      <c r="O598" t="s">
        <v>2834</v>
      </c>
      <c r="P598" t="str">
        <f t="shared" si="205"/>
        <v>653</v>
      </c>
      <c r="Q598" t="str">
        <f t="shared" si="206"/>
        <v>Main St</v>
      </c>
      <c r="R598" t="s">
        <v>3065</v>
      </c>
      <c r="S598" t="str">
        <f t="shared" si="207"/>
        <v>Debit Card</v>
      </c>
      <c r="T598" t="s">
        <v>3072</v>
      </c>
      <c r="U598" t="str">
        <f t="shared" si="208"/>
        <v>Returned</v>
      </c>
      <c r="V598" t="s">
        <v>3671</v>
      </c>
      <c r="W598" t="str">
        <f t="shared" si="209"/>
        <v>34504030</v>
      </c>
      <c r="X598">
        <v>7</v>
      </c>
      <c r="Y598" t="s">
        <v>4276</v>
      </c>
      <c r="Z598" t="str">
        <f t="shared" si="210"/>
        <v>FREESHIP</v>
      </c>
      <c r="AA598" t="str">
        <f t="shared" si="211"/>
        <v>YES</v>
      </c>
      <c r="AB598" t="s">
        <v>4281</v>
      </c>
      <c r="AC598" t="str">
        <f t="shared" si="212"/>
        <v>Facebook</v>
      </c>
      <c r="AD598">
        <v>1819.23</v>
      </c>
      <c r="AE598" s="7">
        <v>1819.23</v>
      </c>
      <c r="AF598" s="7">
        <f t="shared" si="213"/>
        <v>1819.23</v>
      </c>
      <c r="AG598" t="str">
        <f>_xlfn.XLOOKUP(H598, 'Customer Data'!A598,'Customer Data'!B598)</f>
        <v>Customer_598</v>
      </c>
      <c r="AH598" t="str">
        <f>_xlfn.XLOOKUP(H598,'Customer Data'!A598,'Customer Data'!C598)</f>
        <v>Male</v>
      </c>
      <c r="AI598">
        <f>_xlfn.XLOOKUP(H598,'Customer Data'!A598,'Customer Data'!D598)</f>
        <v>23</v>
      </c>
      <c r="AJ598" t="str">
        <f>_xlfn.XLOOKUP(H598,'Customer Data'!A598,'Customer Data'!E598)</f>
        <v>Lagos</v>
      </c>
      <c r="AK598" t="str">
        <f>VLOOKUP(K598,'Product Category'!A:B,2,FALSE)</f>
        <v>Furniture</v>
      </c>
      <c r="AL598">
        <f>VLOOKUP(Z598,Coupons!A:B,2,FALSE)</f>
        <v>0</v>
      </c>
      <c r="AM598" s="7">
        <f t="shared" si="214"/>
        <v>0</v>
      </c>
      <c r="AN598" s="7">
        <f t="shared" si="215"/>
        <v>424.48699999999997</v>
      </c>
      <c r="AO598" s="7">
        <f t="shared" si="216"/>
        <v>1273.4609999999998</v>
      </c>
      <c r="AP598" s="7">
        <f t="shared" si="217"/>
        <v>1819.23</v>
      </c>
      <c r="AQ598" s="7">
        <f t="shared" si="218"/>
        <v>545.76900000000023</v>
      </c>
      <c r="AR598" s="12">
        <f t="shared" si="219"/>
        <v>1.4285714285714288</v>
      </c>
    </row>
    <row r="599" spans="1:44" x14ac:dyDescent="0.35">
      <c r="A599" t="s">
        <v>611</v>
      </c>
      <c r="B599">
        <f t="shared" si="198"/>
        <v>200597</v>
      </c>
      <c r="C599" s="2">
        <v>45621</v>
      </c>
      <c r="D599" s="4">
        <v>45621</v>
      </c>
      <c r="E599">
        <f t="shared" si="199"/>
        <v>2024</v>
      </c>
      <c r="F599" s="4" t="str">
        <f t="shared" si="200"/>
        <v>November</v>
      </c>
      <c r="G599" s="4" t="str">
        <f t="shared" si="201"/>
        <v>Monday</v>
      </c>
      <c r="H599" t="s">
        <v>1811</v>
      </c>
      <c r="I599">
        <f t="shared" si="202"/>
        <v>40538</v>
      </c>
      <c r="J599" t="s">
        <v>2409</v>
      </c>
      <c r="K599" t="str">
        <f t="shared" si="204"/>
        <v>Desk</v>
      </c>
      <c r="L599">
        <v>2</v>
      </c>
      <c r="M599">
        <v>211.82</v>
      </c>
      <c r="N599" s="7">
        <f t="shared" si="203"/>
        <v>211.82</v>
      </c>
      <c r="O599" t="s">
        <v>2835</v>
      </c>
      <c r="P599" t="str">
        <f t="shared" si="205"/>
        <v>700</v>
      </c>
      <c r="Q599" t="str">
        <f t="shared" si="206"/>
        <v>Main St</v>
      </c>
      <c r="R599" t="s">
        <v>3068</v>
      </c>
      <c r="S599" t="str">
        <f t="shared" si="207"/>
        <v>Gift Card</v>
      </c>
      <c r="T599" t="s">
        <v>3071</v>
      </c>
      <c r="U599" t="str">
        <f t="shared" si="208"/>
        <v>Cancelled</v>
      </c>
      <c r="V599" t="s">
        <v>3672</v>
      </c>
      <c r="W599" t="str">
        <f t="shared" si="209"/>
        <v>29821356</v>
      </c>
      <c r="X599">
        <v>4</v>
      </c>
      <c r="Y599" t="s">
        <v>4277</v>
      </c>
      <c r="Z599" t="str">
        <f t="shared" si="210"/>
        <v>WINTER15</v>
      </c>
      <c r="AA599" t="str">
        <f t="shared" si="211"/>
        <v>YES</v>
      </c>
      <c r="AB599" t="s">
        <v>4280</v>
      </c>
      <c r="AC599" t="str">
        <f t="shared" si="212"/>
        <v>Email</v>
      </c>
      <c r="AD599">
        <v>423.64</v>
      </c>
      <c r="AE599" s="7">
        <v>423.64</v>
      </c>
      <c r="AF599" s="7">
        <f t="shared" si="213"/>
        <v>423.64</v>
      </c>
      <c r="AG599" t="str">
        <f>_xlfn.XLOOKUP(H599, 'Customer Data'!A599,'Customer Data'!B599)</f>
        <v>Customer_599</v>
      </c>
      <c r="AH599" t="str">
        <f>_xlfn.XLOOKUP(H599,'Customer Data'!A599,'Customer Data'!C599)</f>
        <v>Female</v>
      </c>
      <c r="AI599">
        <f>_xlfn.XLOOKUP(H599,'Customer Data'!A599,'Customer Data'!D599)</f>
        <v>40</v>
      </c>
      <c r="AJ599" t="str">
        <f>_xlfn.XLOOKUP(H599,'Customer Data'!A599,'Customer Data'!E599)</f>
        <v>Owerri</v>
      </c>
      <c r="AK599" t="str">
        <f>VLOOKUP(K599,'Product Category'!A:B,2,FALSE)</f>
        <v>Furniture</v>
      </c>
      <c r="AL599">
        <f>VLOOKUP(Z599,Coupons!A:B,2,FALSE)</f>
        <v>0.15</v>
      </c>
      <c r="AM599" s="7">
        <f t="shared" si="214"/>
        <v>63.545999999999992</v>
      </c>
      <c r="AN599" s="7">
        <f t="shared" si="215"/>
        <v>148.27399999999997</v>
      </c>
      <c r="AO599" s="7">
        <f t="shared" si="216"/>
        <v>296.54799999999994</v>
      </c>
      <c r="AP599" s="7">
        <f t="shared" si="217"/>
        <v>360.09399999999999</v>
      </c>
      <c r="AQ599" s="7">
        <f t="shared" si="218"/>
        <v>63.546000000000049</v>
      </c>
      <c r="AR599" s="12">
        <f t="shared" si="219"/>
        <v>1.2142857142857144</v>
      </c>
    </row>
    <row r="600" spans="1:44" x14ac:dyDescent="0.35">
      <c r="A600" t="s">
        <v>612</v>
      </c>
      <c r="B600">
        <f t="shared" si="198"/>
        <v>200598</v>
      </c>
      <c r="C600" s="2">
        <v>45408</v>
      </c>
      <c r="D600" s="4">
        <v>45408</v>
      </c>
      <c r="E600">
        <f t="shared" si="199"/>
        <v>2024</v>
      </c>
      <c r="F600" s="4" t="str">
        <f t="shared" si="200"/>
        <v>April</v>
      </c>
      <c r="G600" s="4" t="str">
        <f t="shared" si="201"/>
        <v>Friday</v>
      </c>
      <c r="H600" t="s">
        <v>1812</v>
      </c>
      <c r="I600">
        <f t="shared" si="202"/>
        <v>60329</v>
      </c>
      <c r="J600" t="s">
        <v>2409</v>
      </c>
      <c r="K600" t="str">
        <f t="shared" si="204"/>
        <v>Desk</v>
      </c>
      <c r="L600">
        <v>5</v>
      </c>
      <c r="M600">
        <v>495.35</v>
      </c>
      <c r="N600" s="7">
        <f t="shared" si="203"/>
        <v>495.35</v>
      </c>
      <c r="O600" t="s">
        <v>2693</v>
      </c>
      <c r="P600" t="str">
        <f t="shared" si="205"/>
        <v>826</v>
      </c>
      <c r="Q600" t="str">
        <f t="shared" si="206"/>
        <v>Main St</v>
      </c>
      <c r="R600" t="s">
        <v>3067</v>
      </c>
      <c r="S600" t="str">
        <f t="shared" si="207"/>
        <v>Credit Card</v>
      </c>
      <c r="T600" t="s">
        <v>3074</v>
      </c>
      <c r="U600" t="str">
        <f t="shared" si="208"/>
        <v>Pending</v>
      </c>
      <c r="V600" t="s">
        <v>3673</v>
      </c>
      <c r="W600" t="str">
        <f t="shared" si="209"/>
        <v>59069987</v>
      </c>
      <c r="X600">
        <v>5</v>
      </c>
      <c r="Z600" t="str">
        <f t="shared" si="210"/>
        <v>NO COUPON</v>
      </c>
      <c r="AA600" t="str">
        <f t="shared" si="211"/>
        <v>NO</v>
      </c>
      <c r="AB600" t="s">
        <v>4281</v>
      </c>
      <c r="AC600" t="str">
        <f t="shared" si="212"/>
        <v>Facebook</v>
      </c>
      <c r="AD600">
        <v>2476.75</v>
      </c>
      <c r="AE600" s="7">
        <v>2476.75</v>
      </c>
      <c r="AF600" s="7">
        <f t="shared" si="213"/>
        <v>2476.75</v>
      </c>
      <c r="AG600" t="str">
        <f>_xlfn.XLOOKUP(H600, 'Customer Data'!A600,'Customer Data'!B600)</f>
        <v>Customer_600</v>
      </c>
      <c r="AH600" t="str">
        <f>_xlfn.XLOOKUP(H600,'Customer Data'!A600,'Customer Data'!C600)</f>
        <v>Female</v>
      </c>
      <c r="AI600">
        <f>_xlfn.XLOOKUP(H600,'Customer Data'!A600,'Customer Data'!D600)</f>
        <v>36</v>
      </c>
      <c r="AJ600" t="str">
        <f>_xlfn.XLOOKUP(H600,'Customer Data'!A600,'Customer Data'!E600)</f>
        <v>Abuja</v>
      </c>
      <c r="AK600" t="str">
        <f>VLOOKUP(K600,'Product Category'!A:B,2,FALSE)</f>
        <v>Furniture</v>
      </c>
      <c r="AL600">
        <f>VLOOKUP(Z600,Coupons!A:B,2,FALSE)</f>
        <v>0</v>
      </c>
      <c r="AM600" s="7">
        <f t="shared" si="214"/>
        <v>0</v>
      </c>
      <c r="AN600" s="7">
        <f t="shared" si="215"/>
        <v>346.745</v>
      </c>
      <c r="AO600" s="7">
        <f t="shared" si="216"/>
        <v>1733.7249999999999</v>
      </c>
      <c r="AP600" s="7">
        <f t="shared" si="217"/>
        <v>2476.75</v>
      </c>
      <c r="AQ600" s="7">
        <f t="shared" si="218"/>
        <v>743.02500000000009</v>
      </c>
      <c r="AR600" s="12">
        <f t="shared" si="219"/>
        <v>1.4285714285714286</v>
      </c>
    </row>
    <row r="601" spans="1:44" x14ac:dyDescent="0.35">
      <c r="A601" t="s">
        <v>613</v>
      </c>
      <c r="B601">
        <f t="shared" si="198"/>
        <v>200599</v>
      </c>
      <c r="C601" s="2">
        <v>45107</v>
      </c>
      <c r="D601" s="4">
        <v>45107</v>
      </c>
      <c r="E601">
        <f t="shared" si="199"/>
        <v>2023</v>
      </c>
      <c r="F601" s="4" t="str">
        <f t="shared" si="200"/>
        <v>June</v>
      </c>
      <c r="G601" s="4" t="str">
        <f t="shared" si="201"/>
        <v>Friday</v>
      </c>
      <c r="H601" t="s">
        <v>1813</v>
      </c>
      <c r="I601">
        <f t="shared" si="202"/>
        <v>28740</v>
      </c>
      <c r="J601" t="s">
        <v>2406</v>
      </c>
      <c r="K601" t="str">
        <f t="shared" si="204"/>
        <v>Chair</v>
      </c>
      <c r="L601">
        <v>3</v>
      </c>
      <c r="M601">
        <v>556.99</v>
      </c>
      <c r="N601" s="7">
        <f t="shared" si="203"/>
        <v>556.99</v>
      </c>
      <c r="O601" t="s">
        <v>2739</v>
      </c>
      <c r="P601" t="str">
        <f t="shared" si="205"/>
        <v>123</v>
      </c>
      <c r="Q601" t="str">
        <f t="shared" si="206"/>
        <v>Main St</v>
      </c>
      <c r="R601" t="s">
        <v>3066</v>
      </c>
      <c r="S601" t="str">
        <f t="shared" si="207"/>
        <v>Online</v>
      </c>
      <c r="T601" t="s">
        <v>3071</v>
      </c>
      <c r="U601" t="str">
        <f t="shared" si="208"/>
        <v>Cancelled</v>
      </c>
      <c r="V601" t="s">
        <v>3674</v>
      </c>
      <c r="W601" t="str">
        <f t="shared" si="209"/>
        <v>33642221</v>
      </c>
      <c r="X601">
        <v>4</v>
      </c>
      <c r="Y601" t="s">
        <v>4276</v>
      </c>
      <c r="Z601" t="str">
        <f t="shared" si="210"/>
        <v>FREESHIP</v>
      </c>
      <c r="AA601" t="str">
        <f t="shared" si="211"/>
        <v>YES</v>
      </c>
      <c r="AB601" t="s">
        <v>4281</v>
      </c>
      <c r="AC601" t="str">
        <f t="shared" si="212"/>
        <v>Facebook</v>
      </c>
      <c r="AD601">
        <v>1670.97</v>
      </c>
      <c r="AE601" s="7">
        <v>1670.97</v>
      </c>
      <c r="AF601" s="7">
        <f t="shared" si="213"/>
        <v>1670.97</v>
      </c>
      <c r="AG601" t="str">
        <f>_xlfn.XLOOKUP(H601, 'Customer Data'!A601,'Customer Data'!B601)</f>
        <v>Customer_601</v>
      </c>
      <c r="AH601" t="str">
        <f>_xlfn.XLOOKUP(H601,'Customer Data'!A601,'Customer Data'!C601)</f>
        <v>Female</v>
      </c>
      <c r="AI601">
        <f>_xlfn.XLOOKUP(H601,'Customer Data'!A601,'Customer Data'!D601)</f>
        <v>37</v>
      </c>
      <c r="AJ601" t="str">
        <f>_xlfn.XLOOKUP(H601,'Customer Data'!A601,'Customer Data'!E601)</f>
        <v>Enugu</v>
      </c>
      <c r="AK601" t="str">
        <f>VLOOKUP(K601,'Product Category'!A:B,2,FALSE)</f>
        <v>Furniture</v>
      </c>
      <c r="AL601">
        <f>VLOOKUP(Z601,Coupons!A:B,2,FALSE)</f>
        <v>0</v>
      </c>
      <c r="AM601" s="7">
        <f t="shared" si="214"/>
        <v>0</v>
      </c>
      <c r="AN601" s="7">
        <f t="shared" si="215"/>
        <v>389.89299999999997</v>
      </c>
      <c r="AO601" s="7">
        <f t="shared" si="216"/>
        <v>1169.6789999999999</v>
      </c>
      <c r="AP601" s="7">
        <f t="shared" si="217"/>
        <v>1670.97</v>
      </c>
      <c r="AQ601" s="7">
        <f t="shared" si="218"/>
        <v>501.29100000000017</v>
      </c>
      <c r="AR601" s="12">
        <f t="shared" si="219"/>
        <v>1.4285714285714288</v>
      </c>
    </row>
    <row r="602" spans="1:44" x14ac:dyDescent="0.35">
      <c r="A602" t="s">
        <v>614</v>
      </c>
      <c r="B602">
        <f t="shared" si="198"/>
        <v>200600</v>
      </c>
      <c r="C602" s="2">
        <v>45072</v>
      </c>
      <c r="D602" s="4">
        <v>45072</v>
      </c>
      <c r="E602">
        <f t="shared" si="199"/>
        <v>2023</v>
      </c>
      <c r="F602" s="4" t="str">
        <f t="shared" si="200"/>
        <v>May</v>
      </c>
      <c r="G602" s="4" t="str">
        <f t="shared" si="201"/>
        <v>Friday</v>
      </c>
      <c r="H602" t="s">
        <v>1814</v>
      </c>
      <c r="I602">
        <f t="shared" si="202"/>
        <v>87051</v>
      </c>
      <c r="J602" t="s">
        <v>2407</v>
      </c>
      <c r="K602" t="str">
        <f t="shared" si="204"/>
        <v>Printer</v>
      </c>
      <c r="L602">
        <v>1</v>
      </c>
      <c r="M602">
        <v>72.31</v>
      </c>
      <c r="N602" s="7">
        <f t="shared" si="203"/>
        <v>72.31</v>
      </c>
      <c r="O602" t="s">
        <v>2633</v>
      </c>
      <c r="P602" t="str">
        <f t="shared" si="205"/>
        <v>460</v>
      </c>
      <c r="Q602" t="str">
        <f t="shared" si="206"/>
        <v>Main St</v>
      </c>
      <c r="R602" t="s">
        <v>3068</v>
      </c>
      <c r="S602" t="str">
        <f t="shared" si="207"/>
        <v>Gift Card</v>
      </c>
      <c r="T602" t="s">
        <v>3071</v>
      </c>
      <c r="U602" t="str">
        <f t="shared" si="208"/>
        <v>Cancelled</v>
      </c>
      <c r="V602" t="s">
        <v>3675</v>
      </c>
      <c r="W602" t="str">
        <f t="shared" si="209"/>
        <v>82056333</v>
      </c>
      <c r="X602">
        <v>1</v>
      </c>
      <c r="Y602" t="s">
        <v>4276</v>
      </c>
      <c r="Z602" t="str">
        <f t="shared" si="210"/>
        <v>FREESHIP</v>
      </c>
      <c r="AA602" t="str">
        <f t="shared" si="211"/>
        <v>YES</v>
      </c>
      <c r="AB602" t="s">
        <v>4281</v>
      </c>
      <c r="AC602" t="str">
        <f t="shared" si="212"/>
        <v>Facebook</v>
      </c>
      <c r="AD602">
        <v>72.31</v>
      </c>
      <c r="AE602" s="7">
        <v>72.31</v>
      </c>
      <c r="AF602" s="7">
        <f t="shared" si="213"/>
        <v>72.31</v>
      </c>
      <c r="AG602" t="str">
        <f>_xlfn.XLOOKUP(H602, 'Customer Data'!A602,'Customer Data'!B602)</f>
        <v>Customer_602</v>
      </c>
      <c r="AH602" t="str">
        <f>_xlfn.XLOOKUP(H602,'Customer Data'!A602,'Customer Data'!C602)</f>
        <v>Female</v>
      </c>
      <c r="AI602">
        <f>_xlfn.XLOOKUP(H602,'Customer Data'!A602,'Customer Data'!D602)</f>
        <v>58</v>
      </c>
      <c r="AJ602" t="str">
        <f>_xlfn.XLOOKUP(H602,'Customer Data'!A602,'Customer Data'!E602)</f>
        <v>Kano</v>
      </c>
      <c r="AK602" t="str">
        <f>VLOOKUP(K602,'Product Category'!A:B,2,FALSE)</f>
        <v>Electronics</v>
      </c>
      <c r="AL602">
        <f>VLOOKUP(Z602,Coupons!A:B,2,FALSE)</f>
        <v>0</v>
      </c>
      <c r="AM602" s="7">
        <f t="shared" si="214"/>
        <v>0</v>
      </c>
      <c r="AN602" s="7">
        <f t="shared" si="215"/>
        <v>50.616999999999997</v>
      </c>
      <c r="AO602" s="7">
        <f t="shared" si="216"/>
        <v>50.616999999999997</v>
      </c>
      <c r="AP602" s="7">
        <f t="shared" si="217"/>
        <v>72.31</v>
      </c>
      <c r="AQ602" s="7">
        <f t="shared" si="218"/>
        <v>21.693000000000005</v>
      </c>
      <c r="AR602" s="12">
        <f t="shared" si="219"/>
        <v>1.4285714285714286</v>
      </c>
    </row>
    <row r="603" spans="1:44" x14ac:dyDescent="0.35">
      <c r="A603" t="s">
        <v>615</v>
      </c>
      <c r="B603">
        <f t="shared" si="198"/>
        <v>200601</v>
      </c>
      <c r="C603" s="2">
        <v>45201</v>
      </c>
      <c r="D603" s="4">
        <v>45201</v>
      </c>
      <c r="E603">
        <f t="shared" si="199"/>
        <v>2023</v>
      </c>
      <c r="F603" s="4" t="str">
        <f t="shared" si="200"/>
        <v>October</v>
      </c>
      <c r="G603" s="4" t="str">
        <f t="shared" si="201"/>
        <v>Monday</v>
      </c>
      <c r="H603" t="s">
        <v>1815</v>
      </c>
      <c r="I603">
        <f t="shared" si="202"/>
        <v>12479</v>
      </c>
      <c r="J603" t="s">
        <v>2403</v>
      </c>
      <c r="K603" t="str">
        <f t="shared" si="204"/>
        <v>Monitor</v>
      </c>
      <c r="L603">
        <v>5</v>
      </c>
      <c r="M603">
        <v>24.82</v>
      </c>
      <c r="N603" s="7">
        <f t="shared" si="203"/>
        <v>24.82</v>
      </c>
      <c r="O603" t="s">
        <v>2836</v>
      </c>
      <c r="P603" t="str">
        <f t="shared" si="205"/>
        <v>529</v>
      </c>
      <c r="Q603" t="str">
        <f t="shared" si="206"/>
        <v>Main St</v>
      </c>
      <c r="R603" t="s">
        <v>3067</v>
      </c>
      <c r="S603" t="str">
        <f t="shared" si="207"/>
        <v>Credit Card</v>
      </c>
      <c r="T603" t="s">
        <v>3070</v>
      </c>
      <c r="U603" t="str">
        <f t="shared" si="208"/>
        <v>Shipped</v>
      </c>
      <c r="V603" t="s">
        <v>3676</v>
      </c>
      <c r="W603" t="str">
        <f t="shared" si="209"/>
        <v>73935314</v>
      </c>
      <c r="X603">
        <v>10</v>
      </c>
      <c r="Z603" t="str">
        <f t="shared" si="210"/>
        <v>NO COUPON</v>
      </c>
      <c r="AA603" t="str">
        <f t="shared" si="211"/>
        <v>NO</v>
      </c>
      <c r="AB603" t="s">
        <v>4279</v>
      </c>
      <c r="AC603" t="str">
        <f t="shared" si="212"/>
        <v>Referral</v>
      </c>
      <c r="AD603">
        <v>124.1</v>
      </c>
      <c r="AE603" s="7">
        <v>124.1</v>
      </c>
      <c r="AF603" s="7">
        <f t="shared" si="213"/>
        <v>124.1</v>
      </c>
      <c r="AG603" t="str">
        <f>_xlfn.XLOOKUP(H603, 'Customer Data'!A603,'Customer Data'!B603)</f>
        <v>Customer_603</v>
      </c>
      <c r="AH603" t="str">
        <f>_xlfn.XLOOKUP(H603,'Customer Data'!A603,'Customer Data'!C603)</f>
        <v>Male</v>
      </c>
      <c r="AI603">
        <f>_xlfn.XLOOKUP(H603,'Customer Data'!A603,'Customer Data'!D603)</f>
        <v>47</v>
      </c>
      <c r="AJ603" t="str">
        <f>_xlfn.XLOOKUP(H603,'Customer Data'!A603,'Customer Data'!E603)</f>
        <v>Owerri</v>
      </c>
      <c r="AK603" t="str">
        <f>VLOOKUP(K603,'Product Category'!A:B,2,FALSE)</f>
        <v>Electronics</v>
      </c>
      <c r="AL603">
        <f>VLOOKUP(Z603,Coupons!A:B,2,FALSE)</f>
        <v>0</v>
      </c>
      <c r="AM603" s="7">
        <f t="shared" si="214"/>
        <v>0</v>
      </c>
      <c r="AN603" s="7">
        <f t="shared" si="215"/>
        <v>17.373999999999999</v>
      </c>
      <c r="AO603" s="7">
        <f t="shared" si="216"/>
        <v>86.86999999999999</v>
      </c>
      <c r="AP603" s="7">
        <f t="shared" si="217"/>
        <v>124.1</v>
      </c>
      <c r="AQ603" s="7">
        <f t="shared" si="218"/>
        <v>37.230000000000004</v>
      </c>
      <c r="AR603" s="12">
        <f t="shared" si="219"/>
        <v>1.4285714285714286</v>
      </c>
    </row>
    <row r="604" spans="1:44" x14ac:dyDescent="0.35">
      <c r="A604" t="s">
        <v>616</v>
      </c>
      <c r="B604">
        <f t="shared" si="198"/>
        <v>200602</v>
      </c>
      <c r="C604" s="2">
        <v>45356</v>
      </c>
      <c r="D604" s="4">
        <v>45356</v>
      </c>
      <c r="E604">
        <f t="shared" si="199"/>
        <v>2024</v>
      </c>
      <c r="F604" s="4" t="str">
        <f t="shared" si="200"/>
        <v>March</v>
      </c>
      <c r="G604" s="4" t="str">
        <f t="shared" si="201"/>
        <v>Tuesday</v>
      </c>
      <c r="H604" t="s">
        <v>1696</v>
      </c>
      <c r="I604">
        <f t="shared" si="202"/>
        <v>35852</v>
      </c>
      <c r="J604" t="s">
        <v>2405</v>
      </c>
      <c r="K604" t="str">
        <f t="shared" si="204"/>
        <v>Tablet</v>
      </c>
      <c r="L604">
        <v>4</v>
      </c>
      <c r="M604">
        <v>26.04</v>
      </c>
      <c r="N604" s="7">
        <f t="shared" si="203"/>
        <v>26.04</v>
      </c>
      <c r="O604" t="s">
        <v>2782</v>
      </c>
      <c r="P604" t="str">
        <f t="shared" si="205"/>
        <v>982</v>
      </c>
      <c r="Q604" t="str">
        <f t="shared" si="206"/>
        <v>Main St</v>
      </c>
      <c r="R604" t="s">
        <v>3066</v>
      </c>
      <c r="S604" t="str">
        <f t="shared" si="207"/>
        <v>Online</v>
      </c>
      <c r="T604" t="s">
        <v>3074</v>
      </c>
      <c r="U604" t="str">
        <f t="shared" si="208"/>
        <v>Pending</v>
      </c>
      <c r="V604" t="s">
        <v>3677</v>
      </c>
      <c r="W604" t="str">
        <f t="shared" si="209"/>
        <v>64660134</v>
      </c>
      <c r="X604">
        <v>5</v>
      </c>
      <c r="Y604" t="s">
        <v>4275</v>
      </c>
      <c r="Z604" t="str">
        <f t="shared" si="210"/>
        <v>SAVE10</v>
      </c>
      <c r="AA604" t="str">
        <f t="shared" si="211"/>
        <v>YES</v>
      </c>
      <c r="AB604" t="s">
        <v>4278</v>
      </c>
      <c r="AC604" t="str">
        <f t="shared" si="212"/>
        <v>Instagram</v>
      </c>
      <c r="AD604">
        <v>104.16</v>
      </c>
      <c r="AE604" s="7">
        <v>104.16</v>
      </c>
      <c r="AF604" s="7">
        <f t="shared" si="213"/>
        <v>104.16</v>
      </c>
      <c r="AG604" t="str">
        <f>_xlfn.XLOOKUP(H604, 'Customer Data'!A604,'Customer Data'!B604)</f>
        <v>Customer_604</v>
      </c>
      <c r="AH604" t="str">
        <f>_xlfn.XLOOKUP(H604,'Customer Data'!A604,'Customer Data'!C604)</f>
        <v>Male</v>
      </c>
      <c r="AI604">
        <f>_xlfn.XLOOKUP(H604,'Customer Data'!A604,'Customer Data'!D604)</f>
        <v>52</v>
      </c>
      <c r="AJ604" t="str">
        <f>_xlfn.XLOOKUP(H604,'Customer Data'!A604,'Customer Data'!E604)</f>
        <v>Owerri</v>
      </c>
      <c r="AK604" t="str">
        <f>VLOOKUP(K604,'Product Category'!A:B,2,FALSE)</f>
        <v>Electronics</v>
      </c>
      <c r="AL604">
        <f>VLOOKUP(Z604,Coupons!A:B,2,FALSE)</f>
        <v>0.1</v>
      </c>
      <c r="AM604" s="7">
        <f t="shared" si="214"/>
        <v>10.416</v>
      </c>
      <c r="AN604" s="7">
        <f t="shared" si="215"/>
        <v>18.227999999999998</v>
      </c>
      <c r="AO604" s="7">
        <f t="shared" si="216"/>
        <v>72.911999999999992</v>
      </c>
      <c r="AP604" s="7">
        <f t="shared" si="217"/>
        <v>93.744</v>
      </c>
      <c r="AQ604" s="7">
        <f t="shared" si="218"/>
        <v>20.832000000000008</v>
      </c>
      <c r="AR604" s="12">
        <f t="shared" si="219"/>
        <v>1.2857142857142858</v>
      </c>
    </row>
    <row r="605" spans="1:44" x14ac:dyDescent="0.35">
      <c r="A605" t="s">
        <v>617</v>
      </c>
      <c r="B605">
        <f t="shared" si="198"/>
        <v>200603</v>
      </c>
      <c r="C605" s="2">
        <v>45569</v>
      </c>
      <c r="D605" s="4">
        <v>45569</v>
      </c>
      <c r="E605">
        <f t="shared" si="199"/>
        <v>2024</v>
      </c>
      <c r="F605" s="4" t="str">
        <f t="shared" si="200"/>
        <v>October</v>
      </c>
      <c r="G605" s="4" t="str">
        <f t="shared" si="201"/>
        <v>Friday</v>
      </c>
      <c r="H605" t="s">
        <v>1816</v>
      </c>
      <c r="I605">
        <f t="shared" si="202"/>
        <v>26223</v>
      </c>
      <c r="J605" t="s">
        <v>2405</v>
      </c>
      <c r="K605" t="str">
        <f t="shared" si="204"/>
        <v>Tablet</v>
      </c>
      <c r="L605">
        <v>1</v>
      </c>
      <c r="M605">
        <v>657.07</v>
      </c>
      <c r="N605" s="7">
        <f t="shared" si="203"/>
        <v>657.07</v>
      </c>
      <c r="O605" t="s">
        <v>2837</v>
      </c>
      <c r="P605" t="str">
        <f t="shared" si="205"/>
        <v>800</v>
      </c>
      <c r="Q605" t="str">
        <f t="shared" si="206"/>
        <v>Main St</v>
      </c>
      <c r="R605" t="s">
        <v>3069</v>
      </c>
      <c r="S605" t="str">
        <f t="shared" si="207"/>
        <v>Cash</v>
      </c>
      <c r="T605" t="s">
        <v>3074</v>
      </c>
      <c r="U605" t="str">
        <f t="shared" si="208"/>
        <v>Pending</v>
      </c>
      <c r="V605" t="s">
        <v>3678</v>
      </c>
      <c r="W605" t="str">
        <f t="shared" si="209"/>
        <v>50900547</v>
      </c>
      <c r="X605">
        <v>4</v>
      </c>
      <c r="Y605" t="s">
        <v>4275</v>
      </c>
      <c r="Z605" t="str">
        <f t="shared" si="210"/>
        <v>SAVE10</v>
      </c>
      <c r="AA605" t="str">
        <f t="shared" si="211"/>
        <v>YES</v>
      </c>
      <c r="AB605" t="s">
        <v>4282</v>
      </c>
      <c r="AC605" t="str">
        <f t="shared" si="212"/>
        <v>Google</v>
      </c>
      <c r="AD605">
        <v>657.07</v>
      </c>
      <c r="AE605" s="7">
        <v>657.07</v>
      </c>
      <c r="AF605" s="7">
        <f t="shared" si="213"/>
        <v>657.07</v>
      </c>
      <c r="AG605" t="str">
        <f>_xlfn.XLOOKUP(H605, 'Customer Data'!A605,'Customer Data'!B605)</f>
        <v>Customer_605</v>
      </c>
      <c r="AH605" t="str">
        <f>_xlfn.XLOOKUP(H605,'Customer Data'!A605,'Customer Data'!C605)</f>
        <v>Female</v>
      </c>
      <c r="AI605">
        <f>_xlfn.XLOOKUP(H605,'Customer Data'!A605,'Customer Data'!D605)</f>
        <v>49</v>
      </c>
      <c r="AJ605" t="str">
        <f>_xlfn.XLOOKUP(H605,'Customer Data'!A605,'Customer Data'!E605)</f>
        <v>Lagos</v>
      </c>
      <c r="AK605" t="str">
        <f>VLOOKUP(K605,'Product Category'!A:B,2,FALSE)</f>
        <v>Electronics</v>
      </c>
      <c r="AL605">
        <f>VLOOKUP(Z605,Coupons!A:B,2,FALSE)</f>
        <v>0.1</v>
      </c>
      <c r="AM605" s="7">
        <f t="shared" si="214"/>
        <v>65.707000000000008</v>
      </c>
      <c r="AN605" s="7">
        <f t="shared" si="215"/>
        <v>459.94900000000001</v>
      </c>
      <c r="AO605" s="7">
        <f t="shared" si="216"/>
        <v>459.94900000000001</v>
      </c>
      <c r="AP605" s="7">
        <f t="shared" si="217"/>
        <v>591.36300000000006</v>
      </c>
      <c r="AQ605" s="7">
        <f t="shared" si="218"/>
        <v>131.41400000000004</v>
      </c>
      <c r="AR605" s="12">
        <f t="shared" si="219"/>
        <v>1.2857142857142858</v>
      </c>
    </row>
    <row r="606" spans="1:44" x14ac:dyDescent="0.35">
      <c r="A606" t="s">
        <v>618</v>
      </c>
      <c r="B606">
        <f t="shared" si="198"/>
        <v>200604</v>
      </c>
      <c r="C606" s="2">
        <v>45830</v>
      </c>
      <c r="D606" s="4">
        <v>45830</v>
      </c>
      <c r="E606">
        <f t="shared" si="199"/>
        <v>2025</v>
      </c>
      <c r="F606" s="4" t="str">
        <f t="shared" si="200"/>
        <v>June</v>
      </c>
      <c r="G606" s="4" t="str">
        <f t="shared" si="201"/>
        <v>Sunday</v>
      </c>
      <c r="H606" t="s">
        <v>1817</v>
      </c>
      <c r="I606">
        <f t="shared" si="202"/>
        <v>99214</v>
      </c>
      <c r="J606" t="s">
        <v>2406</v>
      </c>
      <c r="K606" t="str">
        <f t="shared" si="204"/>
        <v>Chair</v>
      </c>
      <c r="L606">
        <v>3</v>
      </c>
      <c r="M606">
        <v>32.619999999999997</v>
      </c>
      <c r="N606" s="7">
        <f t="shared" si="203"/>
        <v>32.619999999999997</v>
      </c>
      <c r="O606" t="s">
        <v>2661</v>
      </c>
      <c r="P606" t="str">
        <f t="shared" si="205"/>
        <v>252</v>
      </c>
      <c r="Q606" t="str">
        <f t="shared" si="206"/>
        <v>Main St</v>
      </c>
      <c r="R606" t="s">
        <v>3065</v>
      </c>
      <c r="S606" t="str">
        <f t="shared" si="207"/>
        <v>Debit Card</v>
      </c>
      <c r="T606" t="s">
        <v>3073</v>
      </c>
      <c r="U606" t="str">
        <f t="shared" si="208"/>
        <v>Delivered</v>
      </c>
      <c r="V606" t="s">
        <v>3679</v>
      </c>
      <c r="W606" t="str">
        <f t="shared" si="209"/>
        <v>81368481</v>
      </c>
      <c r="X606">
        <v>6</v>
      </c>
      <c r="Z606" t="str">
        <f t="shared" si="210"/>
        <v>NO COUPON</v>
      </c>
      <c r="AA606" t="str">
        <f t="shared" si="211"/>
        <v>NO</v>
      </c>
      <c r="AB606" t="s">
        <v>4281</v>
      </c>
      <c r="AC606" t="str">
        <f t="shared" si="212"/>
        <v>Facebook</v>
      </c>
      <c r="AD606">
        <v>97.859999999999985</v>
      </c>
      <c r="AE606" s="7">
        <v>97.859999999999985</v>
      </c>
      <c r="AF606" s="7">
        <f t="shared" si="213"/>
        <v>97.859999999999985</v>
      </c>
      <c r="AG606" t="str">
        <f>_xlfn.XLOOKUP(H606, 'Customer Data'!A606,'Customer Data'!B606)</f>
        <v>Customer_606</v>
      </c>
      <c r="AH606" t="str">
        <f>_xlfn.XLOOKUP(H606,'Customer Data'!A606,'Customer Data'!C606)</f>
        <v>Female</v>
      </c>
      <c r="AI606">
        <f>_xlfn.XLOOKUP(H606,'Customer Data'!A606,'Customer Data'!D606)</f>
        <v>25</v>
      </c>
      <c r="AJ606" t="str">
        <f>_xlfn.XLOOKUP(H606,'Customer Data'!A606,'Customer Data'!E606)</f>
        <v>Kano</v>
      </c>
      <c r="AK606" t="str">
        <f>VLOOKUP(K606,'Product Category'!A:B,2,FALSE)</f>
        <v>Furniture</v>
      </c>
      <c r="AL606">
        <f>VLOOKUP(Z606,Coupons!A:B,2,FALSE)</f>
        <v>0</v>
      </c>
      <c r="AM606" s="7">
        <f t="shared" si="214"/>
        <v>0</v>
      </c>
      <c r="AN606" s="7">
        <f t="shared" si="215"/>
        <v>22.833999999999996</v>
      </c>
      <c r="AO606" s="7">
        <f t="shared" si="216"/>
        <v>68.501999999999981</v>
      </c>
      <c r="AP606" s="7">
        <f t="shared" si="217"/>
        <v>97.859999999999985</v>
      </c>
      <c r="AQ606" s="7">
        <f t="shared" si="218"/>
        <v>29.358000000000004</v>
      </c>
      <c r="AR606" s="12">
        <f t="shared" si="219"/>
        <v>1.4285714285714288</v>
      </c>
    </row>
    <row r="607" spans="1:44" x14ac:dyDescent="0.35">
      <c r="A607" t="s">
        <v>619</v>
      </c>
      <c r="B607">
        <f t="shared" si="198"/>
        <v>200605</v>
      </c>
      <c r="C607" s="2">
        <v>45422</v>
      </c>
      <c r="D607" s="4">
        <v>45422</v>
      </c>
      <c r="E607">
        <f t="shared" si="199"/>
        <v>2024</v>
      </c>
      <c r="F607" s="4" t="str">
        <f t="shared" si="200"/>
        <v>May</v>
      </c>
      <c r="G607" s="4" t="str">
        <f t="shared" si="201"/>
        <v>Friday</v>
      </c>
      <c r="H607" t="s">
        <v>1818</v>
      </c>
      <c r="I607">
        <f t="shared" si="202"/>
        <v>49605</v>
      </c>
      <c r="J607" t="s">
        <v>2403</v>
      </c>
      <c r="K607" t="str">
        <f t="shared" si="204"/>
        <v>Monitor</v>
      </c>
      <c r="L607">
        <v>2</v>
      </c>
      <c r="M607">
        <v>228.91</v>
      </c>
      <c r="N607" s="7">
        <f t="shared" si="203"/>
        <v>228.91</v>
      </c>
      <c r="O607" t="s">
        <v>2838</v>
      </c>
      <c r="P607" t="str">
        <f t="shared" si="205"/>
        <v>892</v>
      </c>
      <c r="Q607" t="str">
        <f t="shared" si="206"/>
        <v>Main St</v>
      </c>
      <c r="R607" t="s">
        <v>3065</v>
      </c>
      <c r="S607" t="str">
        <f t="shared" si="207"/>
        <v>Debit Card</v>
      </c>
      <c r="T607" t="s">
        <v>3070</v>
      </c>
      <c r="U607" t="str">
        <f t="shared" si="208"/>
        <v>Shipped</v>
      </c>
      <c r="V607" t="s">
        <v>3680</v>
      </c>
      <c r="W607" t="str">
        <f t="shared" si="209"/>
        <v>95620066</v>
      </c>
      <c r="X607">
        <v>4</v>
      </c>
      <c r="Y607" t="s">
        <v>4275</v>
      </c>
      <c r="Z607" t="str">
        <f t="shared" si="210"/>
        <v>SAVE10</v>
      </c>
      <c r="AA607" t="str">
        <f t="shared" si="211"/>
        <v>YES</v>
      </c>
      <c r="AB607" t="s">
        <v>4279</v>
      </c>
      <c r="AC607" t="str">
        <f t="shared" si="212"/>
        <v>Referral</v>
      </c>
      <c r="AD607">
        <v>457.82</v>
      </c>
      <c r="AE607" s="7">
        <v>457.82</v>
      </c>
      <c r="AF607" s="7">
        <f t="shared" si="213"/>
        <v>457.82</v>
      </c>
      <c r="AG607" t="str">
        <f>_xlfn.XLOOKUP(H607, 'Customer Data'!A607,'Customer Data'!B607)</f>
        <v>Customer_607</v>
      </c>
      <c r="AH607" t="str">
        <f>_xlfn.XLOOKUP(H607,'Customer Data'!A607,'Customer Data'!C607)</f>
        <v>Female</v>
      </c>
      <c r="AI607">
        <f>_xlfn.XLOOKUP(H607,'Customer Data'!A607,'Customer Data'!D607)</f>
        <v>23</v>
      </c>
      <c r="AJ607" t="str">
        <f>_xlfn.XLOOKUP(H607,'Customer Data'!A607,'Customer Data'!E607)</f>
        <v>Kano</v>
      </c>
      <c r="AK607" t="str">
        <f>VLOOKUP(K607,'Product Category'!A:B,2,FALSE)</f>
        <v>Electronics</v>
      </c>
      <c r="AL607">
        <f>VLOOKUP(Z607,Coupons!A:B,2,FALSE)</f>
        <v>0.1</v>
      </c>
      <c r="AM607" s="7">
        <f t="shared" si="214"/>
        <v>45.782000000000004</v>
      </c>
      <c r="AN607" s="7">
        <f t="shared" si="215"/>
        <v>160.23699999999999</v>
      </c>
      <c r="AO607" s="7">
        <f t="shared" si="216"/>
        <v>320.47399999999999</v>
      </c>
      <c r="AP607" s="7">
        <f t="shared" si="217"/>
        <v>412.03800000000001</v>
      </c>
      <c r="AQ607" s="7">
        <f t="shared" si="218"/>
        <v>91.564000000000021</v>
      </c>
      <c r="AR607" s="12">
        <f t="shared" si="219"/>
        <v>1.2857142857142858</v>
      </c>
    </row>
    <row r="608" spans="1:44" x14ac:dyDescent="0.35">
      <c r="A608" t="s">
        <v>620</v>
      </c>
      <c r="B608">
        <f t="shared" si="198"/>
        <v>200606</v>
      </c>
      <c r="C608" s="2">
        <v>45602</v>
      </c>
      <c r="D608" s="4">
        <v>45602</v>
      </c>
      <c r="E608">
        <f t="shared" si="199"/>
        <v>2024</v>
      </c>
      <c r="F608" s="4" t="str">
        <f t="shared" si="200"/>
        <v>November</v>
      </c>
      <c r="G608" s="4" t="str">
        <f t="shared" si="201"/>
        <v>Wednesday</v>
      </c>
      <c r="H608" t="s">
        <v>1819</v>
      </c>
      <c r="I608">
        <f t="shared" si="202"/>
        <v>85018</v>
      </c>
      <c r="J608" t="s">
        <v>2408</v>
      </c>
      <c r="K608" t="str">
        <f t="shared" si="204"/>
        <v>Laptop</v>
      </c>
      <c r="L608">
        <v>3</v>
      </c>
      <c r="M608">
        <v>274.75</v>
      </c>
      <c r="N608" s="7">
        <f t="shared" si="203"/>
        <v>274.75</v>
      </c>
      <c r="O608" t="s">
        <v>2614</v>
      </c>
      <c r="P608" t="str">
        <f t="shared" si="205"/>
        <v>783</v>
      </c>
      <c r="Q608" t="str">
        <f t="shared" si="206"/>
        <v>Main St</v>
      </c>
      <c r="R608" t="s">
        <v>3069</v>
      </c>
      <c r="S608" t="str">
        <f t="shared" si="207"/>
        <v>Cash</v>
      </c>
      <c r="T608" t="s">
        <v>3071</v>
      </c>
      <c r="U608" t="str">
        <f t="shared" si="208"/>
        <v>Cancelled</v>
      </c>
      <c r="V608" t="s">
        <v>3681</v>
      </c>
      <c r="W608" t="str">
        <f t="shared" si="209"/>
        <v>54128886</v>
      </c>
      <c r="X608">
        <v>3</v>
      </c>
      <c r="Y608" t="s">
        <v>4275</v>
      </c>
      <c r="Z608" t="str">
        <f t="shared" si="210"/>
        <v>SAVE10</v>
      </c>
      <c r="AA608" t="str">
        <f t="shared" si="211"/>
        <v>YES</v>
      </c>
      <c r="AB608" t="s">
        <v>4282</v>
      </c>
      <c r="AC608" t="str">
        <f t="shared" si="212"/>
        <v>Google</v>
      </c>
      <c r="AD608">
        <v>824.25</v>
      </c>
      <c r="AE608" s="7">
        <v>824.25</v>
      </c>
      <c r="AF608" s="7">
        <f t="shared" si="213"/>
        <v>824.25</v>
      </c>
      <c r="AG608" t="str">
        <f>_xlfn.XLOOKUP(H608, 'Customer Data'!A608,'Customer Data'!B608)</f>
        <v>Customer_608</v>
      </c>
      <c r="AH608" t="str">
        <f>_xlfn.XLOOKUP(H608,'Customer Data'!A608,'Customer Data'!C608)</f>
        <v>Male</v>
      </c>
      <c r="AI608">
        <f>_xlfn.XLOOKUP(H608,'Customer Data'!A608,'Customer Data'!D608)</f>
        <v>33</v>
      </c>
      <c r="AJ608" t="str">
        <f>_xlfn.XLOOKUP(H608,'Customer Data'!A608,'Customer Data'!E608)</f>
        <v>Enugu</v>
      </c>
      <c r="AK608" t="str">
        <f>VLOOKUP(K608,'Product Category'!A:B,2,FALSE)</f>
        <v>Electronics</v>
      </c>
      <c r="AL608">
        <f>VLOOKUP(Z608,Coupons!A:B,2,FALSE)</f>
        <v>0.1</v>
      </c>
      <c r="AM608" s="7">
        <f t="shared" si="214"/>
        <v>82.425000000000011</v>
      </c>
      <c r="AN608" s="7">
        <f t="shared" si="215"/>
        <v>192.32499999999999</v>
      </c>
      <c r="AO608" s="7">
        <f t="shared" si="216"/>
        <v>576.97499999999991</v>
      </c>
      <c r="AP608" s="7">
        <f t="shared" si="217"/>
        <v>741.82500000000005</v>
      </c>
      <c r="AQ608" s="7">
        <f t="shared" si="218"/>
        <v>164.85000000000014</v>
      </c>
      <c r="AR608" s="12">
        <f t="shared" si="219"/>
        <v>1.285714285714286</v>
      </c>
    </row>
    <row r="609" spans="1:44" x14ac:dyDescent="0.35">
      <c r="A609" t="s">
        <v>621</v>
      </c>
      <c r="B609">
        <f t="shared" si="198"/>
        <v>200607</v>
      </c>
      <c r="C609" s="2">
        <v>45808</v>
      </c>
      <c r="D609" s="4">
        <v>45808</v>
      </c>
      <c r="E609">
        <f t="shared" si="199"/>
        <v>2025</v>
      </c>
      <c r="F609" s="4" t="str">
        <f t="shared" si="200"/>
        <v>May</v>
      </c>
      <c r="G609" s="4" t="str">
        <f t="shared" si="201"/>
        <v>Saturday</v>
      </c>
      <c r="H609" t="s">
        <v>1820</v>
      </c>
      <c r="I609">
        <f t="shared" si="202"/>
        <v>96434</v>
      </c>
      <c r="J609" t="s">
        <v>2407</v>
      </c>
      <c r="K609" t="str">
        <f t="shared" si="204"/>
        <v>Printer</v>
      </c>
      <c r="L609">
        <v>4</v>
      </c>
      <c r="M609">
        <v>634.04999999999995</v>
      </c>
      <c r="N609" s="7">
        <f t="shared" si="203"/>
        <v>634.04999999999995</v>
      </c>
      <c r="O609" t="s">
        <v>2839</v>
      </c>
      <c r="P609" t="str">
        <f t="shared" si="205"/>
        <v>282</v>
      </c>
      <c r="Q609" t="str">
        <f t="shared" si="206"/>
        <v>Main St</v>
      </c>
      <c r="R609" t="s">
        <v>3069</v>
      </c>
      <c r="S609" t="str">
        <f t="shared" si="207"/>
        <v>Cash</v>
      </c>
      <c r="T609" t="s">
        <v>3070</v>
      </c>
      <c r="U609" t="str">
        <f t="shared" si="208"/>
        <v>Shipped</v>
      </c>
      <c r="V609" t="s">
        <v>3682</v>
      </c>
      <c r="W609" t="str">
        <f t="shared" si="209"/>
        <v>56730647</v>
      </c>
      <c r="X609">
        <v>6</v>
      </c>
      <c r="Y609" t="s">
        <v>4275</v>
      </c>
      <c r="Z609" t="str">
        <f t="shared" si="210"/>
        <v>SAVE10</v>
      </c>
      <c r="AA609" t="str">
        <f t="shared" si="211"/>
        <v>YES</v>
      </c>
      <c r="AB609" t="s">
        <v>4282</v>
      </c>
      <c r="AC609" t="str">
        <f t="shared" si="212"/>
        <v>Google</v>
      </c>
      <c r="AD609">
        <v>2536.1999999999998</v>
      </c>
      <c r="AE609" s="7">
        <v>2536.1999999999998</v>
      </c>
      <c r="AF609" s="7">
        <f t="shared" si="213"/>
        <v>2536.1999999999998</v>
      </c>
      <c r="AG609" t="str">
        <f>_xlfn.XLOOKUP(H609, 'Customer Data'!A609,'Customer Data'!B609)</f>
        <v>Customer_609</v>
      </c>
      <c r="AH609" t="str">
        <f>_xlfn.XLOOKUP(H609,'Customer Data'!A609,'Customer Data'!C609)</f>
        <v>Male</v>
      </c>
      <c r="AI609">
        <f>_xlfn.XLOOKUP(H609,'Customer Data'!A609,'Customer Data'!D609)</f>
        <v>31</v>
      </c>
      <c r="AJ609" t="str">
        <f>_xlfn.XLOOKUP(H609,'Customer Data'!A609,'Customer Data'!E609)</f>
        <v>Lagos</v>
      </c>
      <c r="AK609" t="str">
        <f>VLOOKUP(K609,'Product Category'!A:B,2,FALSE)</f>
        <v>Electronics</v>
      </c>
      <c r="AL609">
        <f>VLOOKUP(Z609,Coupons!A:B,2,FALSE)</f>
        <v>0.1</v>
      </c>
      <c r="AM609" s="7">
        <f t="shared" si="214"/>
        <v>253.62</v>
      </c>
      <c r="AN609" s="7">
        <f t="shared" si="215"/>
        <v>443.83499999999992</v>
      </c>
      <c r="AO609" s="7">
        <f t="shared" si="216"/>
        <v>1775.3399999999997</v>
      </c>
      <c r="AP609" s="7">
        <f t="shared" si="217"/>
        <v>2282.58</v>
      </c>
      <c r="AQ609" s="7">
        <f t="shared" si="218"/>
        <v>507.24000000000024</v>
      </c>
      <c r="AR609" s="12">
        <f t="shared" si="219"/>
        <v>1.2857142857142858</v>
      </c>
    </row>
    <row r="610" spans="1:44" x14ac:dyDescent="0.35">
      <c r="A610" t="s">
        <v>622</v>
      </c>
      <c r="B610">
        <f t="shared" si="198"/>
        <v>200608</v>
      </c>
      <c r="C610" s="2">
        <v>45497</v>
      </c>
      <c r="D610" s="4">
        <v>45497</v>
      </c>
      <c r="E610">
        <f t="shared" si="199"/>
        <v>2024</v>
      </c>
      <c r="F610" s="4" t="str">
        <f t="shared" si="200"/>
        <v>July</v>
      </c>
      <c r="G610" s="4" t="str">
        <f t="shared" si="201"/>
        <v>Wednesday</v>
      </c>
      <c r="H610" t="s">
        <v>1821</v>
      </c>
      <c r="I610">
        <f t="shared" si="202"/>
        <v>32956</v>
      </c>
      <c r="J610" t="s">
        <v>2408</v>
      </c>
      <c r="K610" t="str">
        <f t="shared" si="204"/>
        <v>Laptop</v>
      </c>
      <c r="L610">
        <v>5</v>
      </c>
      <c r="M610">
        <v>543.16</v>
      </c>
      <c r="N610" s="7">
        <f t="shared" si="203"/>
        <v>543.16</v>
      </c>
      <c r="O610" t="s">
        <v>2840</v>
      </c>
      <c r="P610" t="str">
        <f t="shared" si="205"/>
        <v>788</v>
      </c>
      <c r="Q610" t="str">
        <f t="shared" si="206"/>
        <v>Main St</v>
      </c>
      <c r="R610" t="s">
        <v>3066</v>
      </c>
      <c r="S610" t="str">
        <f t="shared" si="207"/>
        <v>Online</v>
      </c>
      <c r="T610" t="s">
        <v>3071</v>
      </c>
      <c r="U610" t="str">
        <f t="shared" si="208"/>
        <v>Cancelled</v>
      </c>
      <c r="V610" t="s">
        <v>3683</v>
      </c>
      <c r="W610" t="str">
        <f t="shared" si="209"/>
        <v>73140103</v>
      </c>
      <c r="X610">
        <v>6</v>
      </c>
      <c r="Y610" t="s">
        <v>4275</v>
      </c>
      <c r="Z610" t="str">
        <f t="shared" si="210"/>
        <v>SAVE10</v>
      </c>
      <c r="AA610" t="str">
        <f t="shared" si="211"/>
        <v>YES</v>
      </c>
      <c r="AB610" t="s">
        <v>4278</v>
      </c>
      <c r="AC610" t="str">
        <f t="shared" si="212"/>
        <v>Instagram</v>
      </c>
      <c r="AD610">
        <v>2715.8</v>
      </c>
      <c r="AE610" s="7">
        <v>2715.8</v>
      </c>
      <c r="AF610" s="7">
        <f t="shared" si="213"/>
        <v>2715.7999999999997</v>
      </c>
      <c r="AG610" t="str">
        <f>_xlfn.XLOOKUP(H610, 'Customer Data'!A610,'Customer Data'!B610)</f>
        <v>Customer_610</v>
      </c>
      <c r="AH610" t="str">
        <f>_xlfn.XLOOKUP(H610,'Customer Data'!A610,'Customer Data'!C610)</f>
        <v>Male</v>
      </c>
      <c r="AI610">
        <f>_xlfn.XLOOKUP(H610,'Customer Data'!A610,'Customer Data'!D610)</f>
        <v>56</v>
      </c>
      <c r="AJ610" t="str">
        <f>_xlfn.XLOOKUP(H610,'Customer Data'!A610,'Customer Data'!E610)</f>
        <v>Port-Harcourt</v>
      </c>
      <c r="AK610" t="str">
        <f>VLOOKUP(K610,'Product Category'!A:B,2,FALSE)</f>
        <v>Electronics</v>
      </c>
      <c r="AL610">
        <f>VLOOKUP(Z610,Coupons!A:B,2,FALSE)</f>
        <v>0.1</v>
      </c>
      <c r="AM610" s="7">
        <f t="shared" si="214"/>
        <v>271.58000000000004</v>
      </c>
      <c r="AN610" s="7">
        <f t="shared" si="215"/>
        <v>380.21199999999993</v>
      </c>
      <c r="AO610" s="7">
        <f t="shared" si="216"/>
        <v>1901.0599999999997</v>
      </c>
      <c r="AP610" s="7">
        <f t="shared" si="217"/>
        <v>2444.2199999999998</v>
      </c>
      <c r="AQ610" s="7">
        <f t="shared" si="218"/>
        <v>543.16000000000008</v>
      </c>
      <c r="AR610" s="12">
        <f t="shared" si="219"/>
        <v>1.2857142857142858</v>
      </c>
    </row>
    <row r="611" spans="1:44" x14ac:dyDescent="0.35">
      <c r="A611" t="s">
        <v>623</v>
      </c>
      <c r="B611">
        <f t="shared" si="198"/>
        <v>200609</v>
      </c>
      <c r="C611" s="2">
        <v>45684</v>
      </c>
      <c r="D611" s="4">
        <v>45684</v>
      </c>
      <c r="E611">
        <f t="shared" si="199"/>
        <v>2025</v>
      </c>
      <c r="F611" s="4" t="str">
        <f t="shared" si="200"/>
        <v>January</v>
      </c>
      <c r="G611" s="4" t="str">
        <f t="shared" si="201"/>
        <v>Monday</v>
      </c>
      <c r="H611" t="s">
        <v>1822</v>
      </c>
      <c r="I611">
        <f t="shared" si="202"/>
        <v>41137</v>
      </c>
      <c r="J611" t="s">
        <v>2406</v>
      </c>
      <c r="K611" t="str">
        <f t="shared" si="204"/>
        <v>Chair</v>
      </c>
      <c r="L611">
        <v>3</v>
      </c>
      <c r="M611">
        <v>449.13</v>
      </c>
      <c r="N611" s="7">
        <f t="shared" si="203"/>
        <v>449.13</v>
      </c>
      <c r="O611" t="s">
        <v>2841</v>
      </c>
      <c r="P611" t="str">
        <f t="shared" si="205"/>
        <v>809</v>
      </c>
      <c r="Q611" t="str">
        <f t="shared" si="206"/>
        <v>Main St</v>
      </c>
      <c r="R611" t="s">
        <v>3069</v>
      </c>
      <c r="S611" t="str">
        <f t="shared" si="207"/>
        <v>Cash</v>
      </c>
      <c r="T611" t="s">
        <v>3072</v>
      </c>
      <c r="U611" t="str">
        <f t="shared" si="208"/>
        <v>Returned</v>
      </c>
      <c r="V611" t="s">
        <v>3684</v>
      </c>
      <c r="W611" t="str">
        <f t="shared" si="209"/>
        <v>52732162</v>
      </c>
      <c r="X611">
        <v>5</v>
      </c>
      <c r="Y611" t="s">
        <v>4277</v>
      </c>
      <c r="Z611" t="str">
        <f t="shared" si="210"/>
        <v>WINTER15</v>
      </c>
      <c r="AA611" t="str">
        <f t="shared" si="211"/>
        <v>YES</v>
      </c>
      <c r="AB611" t="s">
        <v>4279</v>
      </c>
      <c r="AC611" t="str">
        <f t="shared" si="212"/>
        <v>Referral</v>
      </c>
      <c r="AD611">
        <v>1347.39</v>
      </c>
      <c r="AE611" s="7">
        <v>1347.39</v>
      </c>
      <c r="AF611" s="7">
        <f t="shared" si="213"/>
        <v>1347.3899999999999</v>
      </c>
      <c r="AG611" t="str">
        <f>_xlfn.XLOOKUP(H611, 'Customer Data'!A611,'Customer Data'!B611)</f>
        <v>Customer_611</v>
      </c>
      <c r="AH611" t="str">
        <f>_xlfn.XLOOKUP(H611,'Customer Data'!A611,'Customer Data'!C611)</f>
        <v>Female</v>
      </c>
      <c r="AI611">
        <f>_xlfn.XLOOKUP(H611,'Customer Data'!A611,'Customer Data'!D611)</f>
        <v>43</v>
      </c>
      <c r="AJ611" t="str">
        <f>_xlfn.XLOOKUP(H611,'Customer Data'!A611,'Customer Data'!E611)</f>
        <v>Abuja</v>
      </c>
      <c r="AK611" t="str">
        <f>VLOOKUP(K611,'Product Category'!A:B,2,FALSE)</f>
        <v>Furniture</v>
      </c>
      <c r="AL611">
        <f>VLOOKUP(Z611,Coupons!A:B,2,FALSE)</f>
        <v>0.15</v>
      </c>
      <c r="AM611" s="7">
        <f t="shared" si="214"/>
        <v>202.10850000000002</v>
      </c>
      <c r="AN611" s="7">
        <f t="shared" si="215"/>
        <v>314.39099999999996</v>
      </c>
      <c r="AO611" s="7">
        <f t="shared" si="216"/>
        <v>943.17299999999989</v>
      </c>
      <c r="AP611" s="7">
        <f t="shared" si="217"/>
        <v>1145.2814999999998</v>
      </c>
      <c r="AQ611" s="7">
        <f t="shared" si="218"/>
        <v>202.10849999999994</v>
      </c>
      <c r="AR611" s="12">
        <f t="shared" si="219"/>
        <v>1.2142857142857142</v>
      </c>
    </row>
    <row r="612" spans="1:44" x14ac:dyDescent="0.35">
      <c r="A612" t="s">
        <v>624</v>
      </c>
      <c r="B612">
        <f t="shared" si="198"/>
        <v>200610</v>
      </c>
      <c r="C612" s="2">
        <v>45459</v>
      </c>
      <c r="D612" s="4">
        <v>45459</v>
      </c>
      <c r="E612">
        <f t="shared" si="199"/>
        <v>2024</v>
      </c>
      <c r="F612" s="4" t="str">
        <f t="shared" si="200"/>
        <v>June</v>
      </c>
      <c r="G612" s="4" t="str">
        <f t="shared" si="201"/>
        <v>Sunday</v>
      </c>
      <c r="H612" t="s">
        <v>1823</v>
      </c>
      <c r="I612">
        <f t="shared" si="202"/>
        <v>60361</v>
      </c>
      <c r="J612" t="s">
        <v>2409</v>
      </c>
      <c r="K612" t="str">
        <f t="shared" si="204"/>
        <v>Desk</v>
      </c>
      <c r="L612">
        <v>5</v>
      </c>
      <c r="M612">
        <v>389.62</v>
      </c>
      <c r="N612" s="7">
        <f t="shared" si="203"/>
        <v>389.62</v>
      </c>
      <c r="O612" t="s">
        <v>2460</v>
      </c>
      <c r="P612" t="str">
        <f t="shared" si="205"/>
        <v>623</v>
      </c>
      <c r="Q612" t="str">
        <f t="shared" si="206"/>
        <v>Main St</v>
      </c>
      <c r="R612" t="s">
        <v>3069</v>
      </c>
      <c r="S612" t="str">
        <f t="shared" si="207"/>
        <v>Cash</v>
      </c>
      <c r="T612" t="s">
        <v>3072</v>
      </c>
      <c r="U612" t="str">
        <f t="shared" si="208"/>
        <v>Returned</v>
      </c>
      <c r="V612" t="s">
        <v>3685</v>
      </c>
      <c r="W612" t="str">
        <f t="shared" si="209"/>
        <v>83566924</v>
      </c>
      <c r="X612">
        <v>7</v>
      </c>
      <c r="Y612" t="s">
        <v>4276</v>
      </c>
      <c r="Z612" t="str">
        <f t="shared" si="210"/>
        <v>FREESHIP</v>
      </c>
      <c r="AA612" t="str">
        <f t="shared" si="211"/>
        <v>YES</v>
      </c>
      <c r="AB612" t="s">
        <v>4281</v>
      </c>
      <c r="AC612" t="str">
        <f t="shared" si="212"/>
        <v>Facebook</v>
      </c>
      <c r="AD612">
        <v>1948.1</v>
      </c>
      <c r="AE612" s="7">
        <v>1948.1</v>
      </c>
      <c r="AF612" s="7">
        <f t="shared" si="213"/>
        <v>1948.1</v>
      </c>
      <c r="AG612" t="str">
        <f>_xlfn.XLOOKUP(H612, 'Customer Data'!A612,'Customer Data'!B612)</f>
        <v>Customer_612</v>
      </c>
      <c r="AH612" t="str">
        <f>_xlfn.XLOOKUP(H612,'Customer Data'!A612,'Customer Data'!C612)</f>
        <v>Female</v>
      </c>
      <c r="AI612">
        <f>_xlfn.XLOOKUP(H612,'Customer Data'!A612,'Customer Data'!D612)</f>
        <v>43</v>
      </c>
      <c r="AJ612" t="str">
        <f>_xlfn.XLOOKUP(H612,'Customer Data'!A612,'Customer Data'!E612)</f>
        <v>Enugu</v>
      </c>
      <c r="AK612" t="str">
        <f>VLOOKUP(K612,'Product Category'!A:B,2,FALSE)</f>
        <v>Furniture</v>
      </c>
      <c r="AL612">
        <f>VLOOKUP(Z612,Coupons!A:B,2,FALSE)</f>
        <v>0</v>
      </c>
      <c r="AM612" s="7">
        <f t="shared" si="214"/>
        <v>0</v>
      </c>
      <c r="AN612" s="7">
        <f t="shared" si="215"/>
        <v>272.73399999999998</v>
      </c>
      <c r="AO612" s="7">
        <f t="shared" si="216"/>
        <v>1363.6699999999998</v>
      </c>
      <c r="AP612" s="7">
        <f t="shared" si="217"/>
        <v>1948.1</v>
      </c>
      <c r="AQ612" s="7">
        <f t="shared" si="218"/>
        <v>584.43000000000006</v>
      </c>
      <c r="AR612" s="12">
        <f t="shared" si="219"/>
        <v>1.4285714285714286</v>
      </c>
    </row>
    <row r="613" spans="1:44" x14ac:dyDescent="0.35">
      <c r="A613" t="s">
        <v>625</v>
      </c>
      <c r="B613">
        <f t="shared" si="198"/>
        <v>200611</v>
      </c>
      <c r="C613" s="2">
        <v>45037</v>
      </c>
      <c r="D613" s="4">
        <v>45037</v>
      </c>
      <c r="E613">
        <f t="shared" si="199"/>
        <v>2023</v>
      </c>
      <c r="F613" s="4" t="str">
        <f t="shared" si="200"/>
        <v>April</v>
      </c>
      <c r="G613" s="4" t="str">
        <f t="shared" si="201"/>
        <v>Friday</v>
      </c>
      <c r="H613" t="s">
        <v>1824</v>
      </c>
      <c r="I613">
        <f t="shared" si="202"/>
        <v>36688</v>
      </c>
      <c r="J613" t="s">
        <v>2409</v>
      </c>
      <c r="K613" t="str">
        <f t="shared" si="204"/>
        <v>Desk</v>
      </c>
      <c r="L613">
        <v>1</v>
      </c>
      <c r="M613">
        <v>305.17</v>
      </c>
      <c r="N613" s="7">
        <f t="shared" si="203"/>
        <v>305.17</v>
      </c>
      <c r="O613" t="s">
        <v>2835</v>
      </c>
      <c r="P613" t="str">
        <f t="shared" si="205"/>
        <v>700</v>
      </c>
      <c r="Q613" t="str">
        <f t="shared" si="206"/>
        <v>Main St</v>
      </c>
      <c r="R613" t="s">
        <v>3068</v>
      </c>
      <c r="S613" t="str">
        <f t="shared" si="207"/>
        <v>Gift Card</v>
      </c>
      <c r="T613" t="s">
        <v>3072</v>
      </c>
      <c r="U613" t="str">
        <f t="shared" si="208"/>
        <v>Returned</v>
      </c>
      <c r="V613" t="s">
        <v>3686</v>
      </c>
      <c r="W613" t="str">
        <f t="shared" si="209"/>
        <v>35720426</v>
      </c>
      <c r="X613">
        <v>3</v>
      </c>
      <c r="Y613" t="s">
        <v>4277</v>
      </c>
      <c r="Z613" t="str">
        <f t="shared" si="210"/>
        <v>WINTER15</v>
      </c>
      <c r="AA613" t="str">
        <f t="shared" si="211"/>
        <v>YES</v>
      </c>
      <c r="AB613" t="s">
        <v>4279</v>
      </c>
      <c r="AC613" t="str">
        <f t="shared" si="212"/>
        <v>Referral</v>
      </c>
      <c r="AD613">
        <v>305.17</v>
      </c>
      <c r="AE613" s="7">
        <v>305.17</v>
      </c>
      <c r="AF613" s="7">
        <f t="shared" si="213"/>
        <v>305.17</v>
      </c>
      <c r="AG613" t="str">
        <f>_xlfn.XLOOKUP(H613, 'Customer Data'!A613,'Customer Data'!B613)</f>
        <v>Customer_613</v>
      </c>
      <c r="AH613" t="str">
        <f>_xlfn.XLOOKUP(H613,'Customer Data'!A613,'Customer Data'!C613)</f>
        <v>Male</v>
      </c>
      <c r="AI613">
        <f>_xlfn.XLOOKUP(H613,'Customer Data'!A613,'Customer Data'!D613)</f>
        <v>31</v>
      </c>
      <c r="AJ613" t="str">
        <f>_xlfn.XLOOKUP(H613,'Customer Data'!A613,'Customer Data'!E613)</f>
        <v>Kano</v>
      </c>
      <c r="AK613" t="str">
        <f>VLOOKUP(K613,'Product Category'!A:B,2,FALSE)</f>
        <v>Furniture</v>
      </c>
      <c r="AL613">
        <f>VLOOKUP(Z613,Coupons!A:B,2,FALSE)</f>
        <v>0.15</v>
      </c>
      <c r="AM613" s="7">
        <f t="shared" si="214"/>
        <v>45.775500000000001</v>
      </c>
      <c r="AN613" s="7">
        <f t="shared" si="215"/>
        <v>213.619</v>
      </c>
      <c r="AO613" s="7">
        <f t="shared" si="216"/>
        <v>213.619</v>
      </c>
      <c r="AP613" s="7">
        <f t="shared" si="217"/>
        <v>259.39449999999999</v>
      </c>
      <c r="AQ613" s="7">
        <f t="shared" si="218"/>
        <v>45.775499999999994</v>
      </c>
      <c r="AR613" s="12">
        <f t="shared" si="219"/>
        <v>1.2142857142857142</v>
      </c>
    </row>
    <row r="614" spans="1:44" x14ac:dyDescent="0.35">
      <c r="A614" t="s">
        <v>626</v>
      </c>
      <c r="B614">
        <f t="shared" si="198"/>
        <v>200612</v>
      </c>
      <c r="C614" s="2">
        <v>45079</v>
      </c>
      <c r="D614" s="4">
        <v>45079</v>
      </c>
      <c r="E614">
        <f t="shared" si="199"/>
        <v>2023</v>
      </c>
      <c r="F614" s="4" t="str">
        <f t="shared" si="200"/>
        <v>June</v>
      </c>
      <c r="G614" s="4" t="str">
        <f t="shared" si="201"/>
        <v>Friday</v>
      </c>
      <c r="H614" t="s">
        <v>1825</v>
      </c>
      <c r="I614">
        <f t="shared" si="202"/>
        <v>51811</v>
      </c>
      <c r="J614" t="s">
        <v>2406</v>
      </c>
      <c r="K614" t="str">
        <f t="shared" si="204"/>
        <v>Chair</v>
      </c>
      <c r="L614">
        <v>3</v>
      </c>
      <c r="M614">
        <v>445.12</v>
      </c>
      <c r="N614" s="7">
        <f t="shared" si="203"/>
        <v>445.12</v>
      </c>
      <c r="O614" t="s">
        <v>2678</v>
      </c>
      <c r="P614" t="str">
        <f t="shared" si="205"/>
        <v>339</v>
      </c>
      <c r="Q614" t="str">
        <f t="shared" si="206"/>
        <v>Main St</v>
      </c>
      <c r="R614" t="s">
        <v>3068</v>
      </c>
      <c r="S614" t="str">
        <f t="shared" si="207"/>
        <v>Gift Card</v>
      </c>
      <c r="T614" t="s">
        <v>3071</v>
      </c>
      <c r="U614" t="str">
        <f t="shared" si="208"/>
        <v>Cancelled</v>
      </c>
      <c r="V614" t="s">
        <v>3687</v>
      </c>
      <c r="W614" t="str">
        <f t="shared" si="209"/>
        <v>82377939</v>
      </c>
      <c r="X614">
        <v>8</v>
      </c>
      <c r="Z614" t="str">
        <f t="shared" si="210"/>
        <v>NO COUPON</v>
      </c>
      <c r="AA614" t="str">
        <f t="shared" si="211"/>
        <v>NO</v>
      </c>
      <c r="AB614" t="s">
        <v>4282</v>
      </c>
      <c r="AC614" t="str">
        <f t="shared" si="212"/>
        <v>Google</v>
      </c>
      <c r="AD614">
        <v>1335.36</v>
      </c>
      <c r="AE614" s="7">
        <v>1335.36</v>
      </c>
      <c r="AF614" s="7">
        <f t="shared" si="213"/>
        <v>1335.3600000000001</v>
      </c>
      <c r="AG614" t="str">
        <f>_xlfn.XLOOKUP(H614, 'Customer Data'!A614,'Customer Data'!B614)</f>
        <v>Customer_614</v>
      </c>
      <c r="AH614" t="str">
        <f>_xlfn.XLOOKUP(H614,'Customer Data'!A614,'Customer Data'!C614)</f>
        <v>Female</v>
      </c>
      <c r="AI614">
        <f>_xlfn.XLOOKUP(H614,'Customer Data'!A614,'Customer Data'!D614)</f>
        <v>49</v>
      </c>
      <c r="AJ614" t="str">
        <f>_xlfn.XLOOKUP(H614,'Customer Data'!A614,'Customer Data'!E614)</f>
        <v>Port-Harcourt</v>
      </c>
      <c r="AK614" t="str">
        <f>VLOOKUP(K614,'Product Category'!A:B,2,FALSE)</f>
        <v>Furniture</v>
      </c>
      <c r="AL614">
        <f>VLOOKUP(Z614,Coupons!A:B,2,FALSE)</f>
        <v>0</v>
      </c>
      <c r="AM614" s="7">
        <f t="shared" si="214"/>
        <v>0</v>
      </c>
      <c r="AN614" s="7">
        <f t="shared" si="215"/>
        <v>311.584</v>
      </c>
      <c r="AO614" s="7">
        <f t="shared" si="216"/>
        <v>934.75199999999995</v>
      </c>
      <c r="AP614" s="7">
        <f t="shared" si="217"/>
        <v>1335.3600000000001</v>
      </c>
      <c r="AQ614" s="7">
        <f t="shared" si="218"/>
        <v>400.60800000000017</v>
      </c>
      <c r="AR614" s="12">
        <f t="shared" si="219"/>
        <v>1.4285714285714288</v>
      </c>
    </row>
    <row r="615" spans="1:44" x14ac:dyDescent="0.35">
      <c r="A615" t="s">
        <v>627</v>
      </c>
      <c r="B615">
        <f t="shared" si="198"/>
        <v>200613</v>
      </c>
      <c r="C615" s="2">
        <v>45645</v>
      </c>
      <c r="D615" s="4">
        <v>45645</v>
      </c>
      <c r="E615">
        <f t="shared" si="199"/>
        <v>2024</v>
      </c>
      <c r="F615" s="4" t="str">
        <f t="shared" si="200"/>
        <v>December</v>
      </c>
      <c r="G615" s="4" t="str">
        <f t="shared" si="201"/>
        <v>Thursday</v>
      </c>
      <c r="H615" t="s">
        <v>1826</v>
      </c>
      <c r="I615">
        <f t="shared" si="202"/>
        <v>62405</v>
      </c>
      <c r="J615" t="s">
        <v>2408</v>
      </c>
      <c r="K615" t="str">
        <f t="shared" si="204"/>
        <v>Laptop</v>
      </c>
      <c r="L615">
        <v>2</v>
      </c>
      <c r="M615">
        <v>230.36</v>
      </c>
      <c r="N615" s="7">
        <f t="shared" si="203"/>
        <v>230.36</v>
      </c>
      <c r="O615" t="s">
        <v>2842</v>
      </c>
      <c r="P615" t="str">
        <f t="shared" si="205"/>
        <v>154</v>
      </c>
      <c r="Q615" t="str">
        <f t="shared" si="206"/>
        <v>Main St</v>
      </c>
      <c r="R615" t="s">
        <v>3066</v>
      </c>
      <c r="S615" t="str">
        <f t="shared" si="207"/>
        <v>Online</v>
      </c>
      <c r="T615" t="s">
        <v>3072</v>
      </c>
      <c r="U615" t="str">
        <f t="shared" si="208"/>
        <v>Returned</v>
      </c>
      <c r="V615" t="s">
        <v>3688</v>
      </c>
      <c r="W615" t="str">
        <f t="shared" si="209"/>
        <v>14721763</v>
      </c>
      <c r="X615">
        <v>4</v>
      </c>
      <c r="Y615" t="s">
        <v>4277</v>
      </c>
      <c r="Z615" t="str">
        <f t="shared" si="210"/>
        <v>WINTER15</v>
      </c>
      <c r="AA615" t="str">
        <f t="shared" si="211"/>
        <v>YES</v>
      </c>
      <c r="AB615" t="s">
        <v>4280</v>
      </c>
      <c r="AC615" t="str">
        <f t="shared" si="212"/>
        <v>Email</v>
      </c>
      <c r="AD615">
        <v>460.72</v>
      </c>
      <c r="AE615" s="7">
        <v>460.72</v>
      </c>
      <c r="AF615" s="7">
        <f t="shared" si="213"/>
        <v>460.72</v>
      </c>
      <c r="AG615" t="str">
        <f>_xlfn.XLOOKUP(H615, 'Customer Data'!A615,'Customer Data'!B615)</f>
        <v>Customer_615</v>
      </c>
      <c r="AH615" t="str">
        <f>_xlfn.XLOOKUP(H615,'Customer Data'!A615,'Customer Data'!C615)</f>
        <v>Female</v>
      </c>
      <c r="AI615">
        <f>_xlfn.XLOOKUP(H615,'Customer Data'!A615,'Customer Data'!D615)</f>
        <v>28</v>
      </c>
      <c r="AJ615" t="str">
        <f>_xlfn.XLOOKUP(H615,'Customer Data'!A615,'Customer Data'!E615)</f>
        <v>Owerri</v>
      </c>
      <c r="AK615" t="str">
        <f>VLOOKUP(K615,'Product Category'!A:B,2,FALSE)</f>
        <v>Electronics</v>
      </c>
      <c r="AL615">
        <f>VLOOKUP(Z615,Coupons!A:B,2,FALSE)</f>
        <v>0.15</v>
      </c>
      <c r="AM615" s="7">
        <f t="shared" si="214"/>
        <v>69.108000000000004</v>
      </c>
      <c r="AN615" s="7">
        <f t="shared" si="215"/>
        <v>161.25200000000001</v>
      </c>
      <c r="AO615" s="7">
        <f t="shared" si="216"/>
        <v>322.50400000000002</v>
      </c>
      <c r="AP615" s="7">
        <f t="shared" si="217"/>
        <v>391.61200000000002</v>
      </c>
      <c r="AQ615" s="7">
        <f t="shared" si="218"/>
        <v>69.108000000000004</v>
      </c>
      <c r="AR615" s="12">
        <f t="shared" si="219"/>
        <v>1.2142857142857142</v>
      </c>
    </row>
    <row r="616" spans="1:44" x14ac:dyDescent="0.35">
      <c r="A616" t="s">
        <v>628</v>
      </c>
      <c r="B616">
        <f t="shared" si="198"/>
        <v>200614</v>
      </c>
      <c r="C616" s="2">
        <v>45359</v>
      </c>
      <c r="D616" s="4">
        <v>45359</v>
      </c>
      <c r="E616">
        <f t="shared" si="199"/>
        <v>2024</v>
      </c>
      <c r="F616" s="4" t="str">
        <f t="shared" si="200"/>
        <v>March</v>
      </c>
      <c r="G616" s="4" t="str">
        <f t="shared" si="201"/>
        <v>Friday</v>
      </c>
      <c r="H616" t="s">
        <v>1827</v>
      </c>
      <c r="I616">
        <f t="shared" si="202"/>
        <v>77363</v>
      </c>
      <c r="J616" t="s">
        <v>2404</v>
      </c>
      <c r="K616" t="str">
        <f t="shared" si="204"/>
        <v>Phone</v>
      </c>
      <c r="L616">
        <v>1</v>
      </c>
      <c r="M616">
        <v>96.81</v>
      </c>
      <c r="N616" s="7">
        <f t="shared" si="203"/>
        <v>96.81</v>
      </c>
      <c r="O616" t="s">
        <v>2521</v>
      </c>
      <c r="P616" t="str">
        <f t="shared" si="205"/>
        <v>807</v>
      </c>
      <c r="Q616" t="str">
        <f t="shared" si="206"/>
        <v>Main St</v>
      </c>
      <c r="R616" t="s">
        <v>3068</v>
      </c>
      <c r="S616" t="str">
        <f t="shared" si="207"/>
        <v>Gift Card</v>
      </c>
      <c r="T616" t="s">
        <v>3071</v>
      </c>
      <c r="U616" t="str">
        <f t="shared" si="208"/>
        <v>Cancelled</v>
      </c>
      <c r="V616" t="s">
        <v>3689</v>
      </c>
      <c r="W616" t="str">
        <f t="shared" si="209"/>
        <v>12439827</v>
      </c>
      <c r="X616">
        <v>3</v>
      </c>
      <c r="Z616" t="str">
        <f t="shared" si="210"/>
        <v>NO COUPON</v>
      </c>
      <c r="AA616" t="str">
        <f t="shared" si="211"/>
        <v>NO</v>
      </c>
      <c r="AB616" t="s">
        <v>4279</v>
      </c>
      <c r="AC616" t="str">
        <f t="shared" si="212"/>
        <v>Referral</v>
      </c>
      <c r="AD616">
        <v>96.81</v>
      </c>
      <c r="AE616" s="7">
        <v>96.81</v>
      </c>
      <c r="AF616" s="7">
        <f t="shared" si="213"/>
        <v>96.81</v>
      </c>
      <c r="AG616" t="str">
        <f>_xlfn.XLOOKUP(H616, 'Customer Data'!A616,'Customer Data'!B616)</f>
        <v>Customer_616</v>
      </c>
      <c r="AH616" t="str">
        <f>_xlfn.XLOOKUP(H616,'Customer Data'!A616,'Customer Data'!C616)</f>
        <v>Female</v>
      </c>
      <c r="AI616">
        <f>_xlfn.XLOOKUP(H616,'Customer Data'!A616,'Customer Data'!D616)</f>
        <v>44</v>
      </c>
      <c r="AJ616" t="str">
        <f>_xlfn.XLOOKUP(H616,'Customer Data'!A616,'Customer Data'!E616)</f>
        <v>Kano</v>
      </c>
      <c r="AK616" t="str">
        <f>VLOOKUP(K616,'Product Category'!A:B,2,FALSE)</f>
        <v>Electronics</v>
      </c>
      <c r="AL616">
        <f>VLOOKUP(Z616,Coupons!A:B,2,FALSE)</f>
        <v>0</v>
      </c>
      <c r="AM616" s="7">
        <f t="shared" si="214"/>
        <v>0</v>
      </c>
      <c r="AN616" s="7">
        <f t="shared" si="215"/>
        <v>67.766999999999996</v>
      </c>
      <c r="AO616" s="7">
        <f t="shared" si="216"/>
        <v>67.766999999999996</v>
      </c>
      <c r="AP616" s="7">
        <f t="shared" si="217"/>
        <v>96.81</v>
      </c>
      <c r="AQ616" s="7">
        <f t="shared" si="218"/>
        <v>29.043000000000006</v>
      </c>
      <c r="AR616" s="12">
        <f t="shared" si="219"/>
        <v>1.4285714285714286</v>
      </c>
    </row>
    <row r="617" spans="1:44" x14ac:dyDescent="0.35">
      <c r="A617" t="s">
        <v>629</v>
      </c>
      <c r="B617">
        <f t="shared" si="198"/>
        <v>200615</v>
      </c>
      <c r="C617" s="2">
        <v>45723</v>
      </c>
      <c r="D617" s="4">
        <v>45723</v>
      </c>
      <c r="E617">
        <f t="shared" si="199"/>
        <v>2025</v>
      </c>
      <c r="F617" s="4" t="str">
        <f t="shared" si="200"/>
        <v>March</v>
      </c>
      <c r="G617" s="4" t="str">
        <f t="shared" si="201"/>
        <v>Friday</v>
      </c>
      <c r="H617" t="s">
        <v>1828</v>
      </c>
      <c r="I617">
        <f t="shared" si="202"/>
        <v>97218</v>
      </c>
      <c r="J617" t="s">
        <v>2403</v>
      </c>
      <c r="K617" t="str">
        <f t="shared" si="204"/>
        <v>Monitor</v>
      </c>
      <c r="L617">
        <v>5</v>
      </c>
      <c r="M617">
        <v>460.14</v>
      </c>
      <c r="N617" s="7">
        <f t="shared" si="203"/>
        <v>460.14</v>
      </c>
      <c r="O617" t="s">
        <v>2661</v>
      </c>
      <c r="P617" t="str">
        <f t="shared" si="205"/>
        <v>252</v>
      </c>
      <c r="Q617" t="str">
        <f t="shared" si="206"/>
        <v>Main St</v>
      </c>
      <c r="R617" t="s">
        <v>3067</v>
      </c>
      <c r="S617" t="str">
        <f t="shared" si="207"/>
        <v>Credit Card</v>
      </c>
      <c r="T617" t="s">
        <v>3072</v>
      </c>
      <c r="U617" t="str">
        <f t="shared" si="208"/>
        <v>Returned</v>
      </c>
      <c r="V617" t="s">
        <v>3690</v>
      </c>
      <c r="W617" t="str">
        <f t="shared" si="209"/>
        <v>52632065</v>
      </c>
      <c r="X617">
        <v>10</v>
      </c>
      <c r="Y617" t="s">
        <v>4277</v>
      </c>
      <c r="Z617" t="str">
        <f t="shared" si="210"/>
        <v>WINTER15</v>
      </c>
      <c r="AA617" t="str">
        <f t="shared" si="211"/>
        <v>YES</v>
      </c>
      <c r="AB617" t="s">
        <v>4281</v>
      </c>
      <c r="AC617" t="str">
        <f t="shared" si="212"/>
        <v>Facebook</v>
      </c>
      <c r="AD617">
        <v>2300.6999999999998</v>
      </c>
      <c r="AE617" s="7">
        <v>2300.6999999999998</v>
      </c>
      <c r="AF617" s="7">
        <f t="shared" si="213"/>
        <v>2300.6999999999998</v>
      </c>
      <c r="AG617" t="str">
        <f>_xlfn.XLOOKUP(H617, 'Customer Data'!A617,'Customer Data'!B617)</f>
        <v>Customer_617</v>
      </c>
      <c r="AH617" t="str">
        <f>_xlfn.XLOOKUP(H617,'Customer Data'!A617,'Customer Data'!C617)</f>
        <v>Female</v>
      </c>
      <c r="AI617">
        <f>_xlfn.XLOOKUP(H617,'Customer Data'!A617,'Customer Data'!D617)</f>
        <v>60</v>
      </c>
      <c r="AJ617" t="str">
        <f>_xlfn.XLOOKUP(H617,'Customer Data'!A617,'Customer Data'!E617)</f>
        <v>Enugu</v>
      </c>
      <c r="AK617" t="str">
        <f>VLOOKUP(K617,'Product Category'!A:B,2,FALSE)</f>
        <v>Electronics</v>
      </c>
      <c r="AL617">
        <f>VLOOKUP(Z617,Coupons!A:B,2,FALSE)</f>
        <v>0.15</v>
      </c>
      <c r="AM617" s="7">
        <f t="shared" si="214"/>
        <v>345.10499999999996</v>
      </c>
      <c r="AN617" s="7">
        <f t="shared" si="215"/>
        <v>322.09799999999996</v>
      </c>
      <c r="AO617" s="7">
        <f t="shared" si="216"/>
        <v>1610.4899999999998</v>
      </c>
      <c r="AP617" s="7">
        <f t="shared" si="217"/>
        <v>1955.5949999999998</v>
      </c>
      <c r="AQ617" s="7">
        <f t="shared" si="218"/>
        <v>345.10500000000002</v>
      </c>
      <c r="AR617" s="12">
        <f t="shared" si="219"/>
        <v>1.2142857142857144</v>
      </c>
    </row>
    <row r="618" spans="1:44" x14ac:dyDescent="0.35">
      <c r="A618" t="s">
        <v>630</v>
      </c>
      <c r="B618">
        <f t="shared" si="198"/>
        <v>200616</v>
      </c>
      <c r="C618" s="2">
        <v>45582</v>
      </c>
      <c r="D618" s="4">
        <v>45582</v>
      </c>
      <c r="E618">
        <f t="shared" si="199"/>
        <v>2024</v>
      </c>
      <c r="F618" s="4" t="str">
        <f t="shared" si="200"/>
        <v>October</v>
      </c>
      <c r="G618" s="4" t="str">
        <f t="shared" si="201"/>
        <v>Thursday</v>
      </c>
      <c r="H618" t="s">
        <v>1829</v>
      </c>
      <c r="I618">
        <f t="shared" si="202"/>
        <v>43919</v>
      </c>
      <c r="J618" t="s">
        <v>2405</v>
      </c>
      <c r="K618" t="str">
        <f t="shared" si="204"/>
        <v>Tablet</v>
      </c>
      <c r="L618">
        <v>3</v>
      </c>
      <c r="M618">
        <v>601.6</v>
      </c>
      <c r="N618" s="7">
        <f t="shared" si="203"/>
        <v>601.6</v>
      </c>
      <c r="O618" t="s">
        <v>2843</v>
      </c>
      <c r="P618" t="str">
        <f t="shared" si="205"/>
        <v>984</v>
      </c>
      <c r="Q618" t="str">
        <f t="shared" si="206"/>
        <v>Main St</v>
      </c>
      <c r="R618" t="s">
        <v>3067</v>
      </c>
      <c r="S618" t="str">
        <f t="shared" si="207"/>
        <v>Credit Card</v>
      </c>
      <c r="T618" t="s">
        <v>3071</v>
      </c>
      <c r="U618" t="str">
        <f t="shared" si="208"/>
        <v>Cancelled</v>
      </c>
      <c r="V618" t="s">
        <v>3691</v>
      </c>
      <c r="W618" t="str">
        <f t="shared" si="209"/>
        <v>73113192</v>
      </c>
      <c r="X618">
        <v>7</v>
      </c>
      <c r="Y618" t="s">
        <v>4275</v>
      </c>
      <c r="Z618" t="str">
        <f t="shared" si="210"/>
        <v>SAVE10</v>
      </c>
      <c r="AA618" t="str">
        <f t="shared" si="211"/>
        <v>YES</v>
      </c>
      <c r="AB618" t="s">
        <v>4281</v>
      </c>
      <c r="AC618" t="str">
        <f t="shared" si="212"/>
        <v>Facebook</v>
      </c>
      <c r="AD618">
        <v>1804.8</v>
      </c>
      <c r="AE618" s="7">
        <v>1804.8</v>
      </c>
      <c r="AF618" s="7">
        <f t="shared" si="213"/>
        <v>1804.8000000000002</v>
      </c>
      <c r="AG618" t="str">
        <f>_xlfn.XLOOKUP(H618, 'Customer Data'!A618,'Customer Data'!B618)</f>
        <v>Customer_618</v>
      </c>
      <c r="AH618" t="str">
        <f>_xlfn.XLOOKUP(H618,'Customer Data'!A618,'Customer Data'!C618)</f>
        <v>Female</v>
      </c>
      <c r="AI618">
        <f>_xlfn.XLOOKUP(H618,'Customer Data'!A618,'Customer Data'!D618)</f>
        <v>38</v>
      </c>
      <c r="AJ618" t="str">
        <f>_xlfn.XLOOKUP(H618,'Customer Data'!A618,'Customer Data'!E618)</f>
        <v>Kano</v>
      </c>
      <c r="AK618" t="str">
        <f>VLOOKUP(K618,'Product Category'!A:B,2,FALSE)</f>
        <v>Electronics</v>
      </c>
      <c r="AL618">
        <f>VLOOKUP(Z618,Coupons!A:B,2,FALSE)</f>
        <v>0.1</v>
      </c>
      <c r="AM618" s="7">
        <f t="shared" si="214"/>
        <v>180.48000000000002</v>
      </c>
      <c r="AN618" s="7">
        <f t="shared" si="215"/>
        <v>421.12</v>
      </c>
      <c r="AO618" s="7">
        <f t="shared" si="216"/>
        <v>1263.3600000000001</v>
      </c>
      <c r="AP618" s="7">
        <f t="shared" si="217"/>
        <v>1624.3200000000002</v>
      </c>
      <c r="AQ618" s="7">
        <f t="shared" si="218"/>
        <v>360.96000000000004</v>
      </c>
      <c r="AR618" s="12">
        <f t="shared" si="219"/>
        <v>1.2857142857142858</v>
      </c>
    </row>
    <row r="619" spans="1:44" x14ac:dyDescent="0.35">
      <c r="A619" t="s">
        <v>631</v>
      </c>
      <c r="B619">
        <f t="shared" si="198"/>
        <v>200617</v>
      </c>
      <c r="C619" s="2">
        <v>45330</v>
      </c>
      <c r="D619" s="4">
        <v>45330</v>
      </c>
      <c r="E619">
        <f t="shared" si="199"/>
        <v>2024</v>
      </c>
      <c r="F619" s="4" t="str">
        <f t="shared" si="200"/>
        <v>February</v>
      </c>
      <c r="G619" s="4" t="str">
        <f t="shared" si="201"/>
        <v>Thursday</v>
      </c>
      <c r="H619" t="s">
        <v>1830</v>
      </c>
      <c r="I619">
        <f t="shared" si="202"/>
        <v>57093</v>
      </c>
      <c r="J619" t="s">
        <v>2405</v>
      </c>
      <c r="K619" t="str">
        <f t="shared" si="204"/>
        <v>Tablet</v>
      </c>
      <c r="L619">
        <v>3</v>
      </c>
      <c r="M619">
        <v>184.47</v>
      </c>
      <c r="N619" s="7">
        <f t="shared" si="203"/>
        <v>184.47</v>
      </c>
      <c r="O619" t="s">
        <v>2844</v>
      </c>
      <c r="P619" t="str">
        <f t="shared" si="205"/>
        <v>834</v>
      </c>
      <c r="Q619" t="str">
        <f t="shared" si="206"/>
        <v>Main St</v>
      </c>
      <c r="R619" t="s">
        <v>3066</v>
      </c>
      <c r="S619" t="str">
        <f t="shared" si="207"/>
        <v>Online</v>
      </c>
      <c r="T619" t="s">
        <v>3071</v>
      </c>
      <c r="U619" t="str">
        <f t="shared" si="208"/>
        <v>Cancelled</v>
      </c>
      <c r="V619" t="s">
        <v>3692</v>
      </c>
      <c r="W619" t="str">
        <f t="shared" si="209"/>
        <v>75469057</v>
      </c>
      <c r="X619">
        <v>4</v>
      </c>
      <c r="Z619" t="str">
        <f t="shared" si="210"/>
        <v>NO COUPON</v>
      </c>
      <c r="AA619" t="str">
        <f t="shared" si="211"/>
        <v>NO</v>
      </c>
      <c r="AB619" t="s">
        <v>4279</v>
      </c>
      <c r="AC619" t="str">
        <f t="shared" si="212"/>
        <v>Referral</v>
      </c>
      <c r="AD619">
        <v>553.41</v>
      </c>
      <c r="AE619" s="7">
        <v>553.41</v>
      </c>
      <c r="AF619" s="7">
        <f t="shared" si="213"/>
        <v>553.41</v>
      </c>
      <c r="AG619" t="str">
        <f>_xlfn.XLOOKUP(H619, 'Customer Data'!A619,'Customer Data'!B619)</f>
        <v>Customer_619</v>
      </c>
      <c r="AH619" t="str">
        <f>_xlfn.XLOOKUP(H619,'Customer Data'!A619,'Customer Data'!C619)</f>
        <v>Male</v>
      </c>
      <c r="AI619">
        <f>_xlfn.XLOOKUP(H619,'Customer Data'!A619,'Customer Data'!D619)</f>
        <v>53</v>
      </c>
      <c r="AJ619" t="str">
        <f>_xlfn.XLOOKUP(H619,'Customer Data'!A619,'Customer Data'!E619)</f>
        <v>Enugu</v>
      </c>
      <c r="AK619" t="str">
        <f>VLOOKUP(K619,'Product Category'!A:B,2,FALSE)</f>
        <v>Electronics</v>
      </c>
      <c r="AL619">
        <f>VLOOKUP(Z619,Coupons!A:B,2,FALSE)</f>
        <v>0</v>
      </c>
      <c r="AM619" s="7">
        <f t="shared" si="214"/>
        <v>0</v>
      </c>
      <c r="AN619" s="7">
        <f t="shared" si="215"/>
        <v>129.12899999999999</v>
      </c>
      <c r="AO619" s="7">
        <f t="shared" si="216"/>
        <v>387.38699999999994</v>
      </c>
      <c r="AP619" s="7">
        <f t="shared" si="217"/>
        <v>553.41</v>
      </c>
      <c r="AQ619" s="7">
        <f t="shared" si="218"/>
        <v>166.02300000000002</v>
      </c>
      <c r="AR619" s="12">
        <f t="shared" si="219"/>
        <v>1.4285714285714286</v>
      </c>
    </row>
    <row r="620" spans="1:44" x14ac:dyDescent="0.35">
      <c r="A620" t="s">
        <v>632</v>
      </c>
      <c r="B620">
        <f t="shared" si="198"/>
        <v>200618</v>
      </c>
      <c r="C620" s="2">
        <v>45538</v>
      </c>
      <c r="D620" s="4">
        <v>45538</v>
      </c>
      <c r="E620">
        <f t="shared" si="199"/>
        <v>2024</v>
      </c>
      <c r="F620" s="4" t="str">
        <f t="shared" si="200"/>
        <v>September</v>
      </c>
      <c r="G620" s="4" t="str">
        <f t="shared" si="201"/>
        <v>Tuesday</v>
      </c>
      <c r="H620" t="s">
        <v>1831</v>
      </c>
      <c r="I620">
        <f t="shared" si="202"/>
        <v>50565</v>
      </c>
      <c r="J620" t="s">
        <v>2405</v>
      </c>
      <c r="K620" t="str">
        <f t="shared" si="204"/>
        <v>Tablet</v>
      </c>
      <c r="L620">
        <v>1</v>
      </c>
      <c r="M620">
        <v>411.34</v>
      </c>
      <c r="N620" s="7">
        <f t="shared" si="203"/>
        <v>411.34</v>
      </c>
      <c r="O620" t="s">
        <v>2845</v>
      </c>
      <c r="P620" t="str">
        <f t="shared" si="205"/>
        <v>399</v>
      </c>
      <c r="Q620" t="str">
        <f t="shared" si="206"/>
        <v>Main St</v>
      </c>
      <c r="R620" t="s">
        <v>3065</v>
      </c>
      <c r="S620" t="str">
        <f t="shared" si="207"/>
        <v>Debit Card</v>
      </c>
      <c r="T620" t="s">
        <v>3072</v>
      </c>
      <c r="U620" t="str">
        <f t="shared" si="208"/>
        <v>Returned</v>
      </c>
      <c r="V620" t="s">
        <v>3693</v>
      </c>
      <c r="W620" t="str">
        <f t="shared" si="209"/>
        <v>97981418</v>
      </c>
      <c r="X620">
        <v>5</v>
      </c>
      <c r="Z620" t="str">
        <f t="shared" si="210"/>
        <v>NO COUPON</v>
      </c>
      <c r="AA620" t="str">
        <f t="shared" si="211"/>
        <v>NO</v>
      </c>
      <c r="AB620" t="s">
        <v>4278</v>
      </c>
      <c r="AC620" t="str">
        <f t="shared" si="212"/>
        <v>Instagram</v>
      </c>
      <c r="AD620">
        <v>411.34</v>
      </c>
      <c r="AE620" s="7">
        <v>411.34</v>
      </c>
      <c r="AF620" s="7">
        <f t="shared" si="213"/>
        <v>411.34</v>
      </c>
      <c r="AG620" t="str">
        <f>_xlfn.XLOOKUP(H620, 'Customer Data'!A620,'Customer Data'!B620)</f>
        <v>Customer_620</v>
      </c>
      <c r="AH620" t="str">
        <f>_xlfn.XLOOKUP(H620,'Customer Data'!A620,'Customer Data'!C620)</f>
        <v>Female</v>
      </c>
      <c r="AI620">
        <f>_xlfn.XLOOKUP(H620,'Customer Data'!A620,'Customer Data'!D620)</f>
        <v>22</v>
      </c>
      <c r="AJ620" t="str">
        <f>_xlfn.XLOOKUP(H620,'Customer Data'!A620,'Customer Data'!E620)</f>
        <v>Abuja</v>
      </c>
      <c r="AK620" t="str">
        <f>VLOOKUP(K620,'Product Category'!A:B,2,FALSE)</f>
        <v>Electronics</v>
      </c>
      <c r="AL620">
        <f>VLOOKUP(Z620,Coupons!A:B,2,FALSE)</f>
        <v>0</v>
      </c>
      <c r="AM620" s="7">
        <f t="shared" si="214"/>
        <v>0</v>
      </c>
      <c r="AN620" s="7">
        <f t="shared" si="215"/>
        <v>287.93799999999999</v>
      </c>
      <c r="AO620" s="7">
        <f t="shared" si="216"/>
        <v>287.93799999999999</v>
      </c>
      <c r="AP620" s="7">
        <f t="shared" si="217"/>
        <v>411.34</v>
      </c>
      <c r="AQ620" s="7">
        <f t="shared" si="218"/>
        <v>123.40199999999999</v>
      </c>
      <c r="AR620" s="12">
        <f t="shared" si="219"/>
        <v>1.4285714285714286</v>
      </c>
    </row>
    <row r="621" spans="1:44" x14ac:dyDescent="0.35">
      <c r="A621" t="s">
        <v>633</v>
      </c>
      <c r="B621">
        <f t="shared" si="198"/>
        <v>200619</v>
      </c>
      <c r="C621" s="2">
        <v>45489</v>
      </c>
      <c r="D621" s="4">
        <v>45489</v>
      </c>
      <c r="E621">
        <f t="shared" si="199"/>
        <v>2024</v>
      </c>
      <c r="F621" s="4" t="str">
        <f t="shared" si="200"/>
        <v>July</v>
      </c>
      <c r="G621" s="4" t="str">
        <f t="shared" si="201"/>
        <v>Tuesday</v>
      </c>
      <c r="H621" t="s">
        <v>1832</v>
      </c>
      <c r="I621">
        <f t="shared" si="202"/>
        <v>38845</v>
      </c>
      <c r="J621" t="s">
        <v>2408</v>
      </c>
      <c r="K621" t="str">
        <f t="shared" si="204"/>
        <v>Laptop</v>
      </c>
      <c r="L621">
        <v>1</v>
      </c>
      <c r="M621">
        <v>532.89</v>
      </c>
      <c r="N621" s="7">
        <f t="shared" si="203"/>
        <v>532.89</v>
      </c>
      <c r="O621" t="s">
        <v>2783</v>
      </c>
      <c r="P621" t="str">
        <f t="shared" si="205"/>
        <v>764</v>
      </c>
      <c r="Q621" t="str">
        <f t="shared" si="206"/>
        <v>Main St</v>
      </c>
      <c r="R621" t="s">
        <v>3068</v>
      </c>
      <c r="S621" t="str">
        <f t="shared" si="207"/>
        <v>Gift Card</v>
      </c>
      <c r="T621" t="s">
        <v>3074</v>
      </c>
      <c r="U621" t="str">
        <f t="shared" si="208"/>
        <v>Pending</v>
      </c>
      <c r="V621" t="s">
        <v>3694</v>
      </c>
      <c r="W621" t="str">
        <f t="shared" si="209"/>
        <v>47637374</v>
      </c>
      <c r="X621">
        <v>2</v>
      </c>
      <c r="Z621" t="str">
        <f t="shared" si="210"/>
        <v>NO COUPON</v>
      </c>
      <c r="AA621" t="str">
        <f t="shared" si="211"/>
        <v>NO</v>
      </c>
      <c r="AB621" t="s">
        <v>4279</v>
      </c>
      <c r="AC621" t="str">
        <f t="shared" si="212"/>
        <v>Referral</v>
      </c>
      <c r="AD621">
        <v>532.89</v>
      </c>
      <c r="AE621" s="7">
        <v>532.89</v>
      </c>
      <c r="AF621" s="7">
        <f t="shared" si="213"/>
        <v>532.89</v>
      </c>
      <c r="AG621" t="str">
        <f>_xlfn.XLOOKUP(H621, 'Customer Data'!A621,'Customer Data'!B621)</f>
        <v>Customer_621</v>
      </c>
      <c r="AH621" t="str">
        <f>_xlfn.XLOOKUP(H621,'Customer Data'!A621,'Customer Data'!C621)</f>
        <v>Female</v>
      </c>
      <c r="AI621">
        <f>_xlfn.XLOOKUP(H621,'Customer Data'!A621,'Customer Data'!D621)</f>
        <v>29</v>
      </c>
      <c r="AJ621" t="str">
        <f>_xlfn.XLOOKUP(H621,'Customer Data'!A621,'Customer Data'!E621)</f>
        <v>Lagos</v>
      </c>
      <c r="AK621" t="str">
        <f>VLOOKUP(K621,'Product Category'!A:B,2,FALSE)</f>
        <v>Electronics</v>
      </c>
      <c r="AL621">
        <f>VLOOKUP(Z621,Coupons!A:B,2,FALSE)</f>
        <v>0</v>
      </c>
      <c r="AM621" s="7">
        <f t="shared" si="214"/>
        <v>0</v>
      </c>
      <c r="AN621" s="7">
        <f t="shared" si="215"/>
        <v>373.02299999999997</v>
      </c>
      <c r="AO621" s="7">
        <f t="shared" si="216"/>
        <v>373.02299999999997</v>
      </c>
      <c r="AP621" s="7">
        <f t="shared" si="217"/>
        <v>532.89</v>
      </c>
      <c r="AQ621" s="7">
        <f t="shared" si="218"/>
        <v>159.86700000000002</v>
      </c>
      <c r="AR621" s="12">
        <f t="shared" si="219"/>
        <v>1.4285714285714286</v>
      </c>
    </row>
    <row r="622" spans="1:44" x14ac:dyDescent="0.35">
      <c r="A622" t="s">
        <v>634</v>
      </c>
      <c r="B622">
        <f t="shared" si="198"/>
        <v>200620</v>
      </c>
      <c r="C622" s="2">
        <v>45378</v>
      </c>
      <c r="D622" s="4">
        <v>45378</v>
      </c>
      <c r="E622">
        <f t="shared" si="199"/>
        <v>2024</v>
      </c>
      <c r="F622" s="4" t="str">
        <f t="shared" si="200"/>
        <v>March</v>
      </c>
      <c r="G622" s="4" t="str">
        <f t="shared" si="201"/>
        <v>Wednesday</v>
      </c>
      <c r="H622" t="s">
        <v>1833</v>
      </c>
      <c r="I622">
        <f t="shared" si="202"/>
        <v>84834</v>
      </c>
      <c r="J622" t="s">
        <v>2405</v>
      </c>
      <c r="K622" t="str">
        <f t="shared" si="204"/>
        <v>Tablet</v>
      </c>
      <c r="L622">
        <v>3</v>
      </c>
      <c r="M622">
        <v>136.34</v>
      </c>
      <c r="N622" s="7">
        <f t="shared" si="203"/>
        <v>136.34</v>
      </c>
      <c r="O622" t="s">
        <v>2846</v>
      </c>
      <c r="P622" t="str">
        <f t="shared" si="205"/>
        <v>866</v>
      </c>
      <c r="Q622" t="str">
        <f t="shared" si="206"/>
        <v>Main St</v>
      </c>
      <c r="R622" t="s">
        <v>3065</v>
      </c>
      <c r="S622" t="str">
        <f t="shared" si="207"/>
        <v>Debit Card</v>
      </c>
      <c r="T622" t="s">
        <v>3072</v>
      </c>
      <c r="U622" t="str">
        <f t="shared" si="208"/>
        <v>Returned</v>
      </c>
      <c r="V622" t="s">
        <v>3695</v>
      </c>
      <c r="W622" t="str">
        <f t="shared" si="209"/>
        <v>90136001</v>
      </c>
      <c r="X622">
        <v>8</v>
      </c>
      <c r="Y622" t="s">
        <v>4275</v>
      </c>
      <c r="Z622" t="str">
        <f t="shared" si="210"/>
        <v>SAVE10</v>
      </c>
      <c r="AA622" t="str">
        <f t="shared" si="211"/>
        <v>YES</v>
      </c>
      <c r="AB622" t="s">
        <v>4279</v>
      </c>
      <c r="AC622" t="str">
        <f t="shared" si="212"/>
        <v>Referral</v>
      </c>
      <c r="AD622">
        <v>409.02</v>
      </c>
      <c r="AE622" s="7">
        <v>409.02</v>
      </c>
      <c r="AF622" s="7">
        <f t="shared" si="213"/>
        <v>409.02</v>
      </c>
      <c r="AG622" t="str">
        <f>_xlfn.XLOOKUP(H622, 'Customer Data'!A622,'Customer Data'!B622)</f>
        <v>Customer_622</v>
      </c>
      <c r="AH622" t="str">
        <f>_xlfn.XLOOKUP(H622,'Customer Data'!A622,'Customer Data'!C622)</f>
        <v>Female</v>
      </c>
      <c r="AI622">
        <f>_xlfn.XLOOKUP(H622,'Customer Data'!A622,'Customer Data'!D622)</f>
        <v>48</v>
      </c>
      <c r="AJ622" t="str">
        <f>_xlfn.XLOOKUP(H622,'Customer Data'!A622,'Customer Data'!E622)</f>
        <v>Port-Harcourt</v>
      </c>
      <c r="AK622" t="str">
        <f>VLOOKUP(K622,'Product Category'!A:B,2,FALSE)</f>
        <v>Electronics</v>
      </c>
      <c r="AL622">
        <f>VLOOKUP(Z622,Coupons!A:B,2,FALSE)</f>
        <v>0.1</v>
      </c>
      <c r="AM622" s="7">
        <f t="shared" si="214"/>
        <v>40.902000000000001</v>
      </c>
      <c r="AN622" s="7">
        <f t="shared" si="215"/>
        <v>95.438000000000002</v>
      </c>
      <c r="AO622" s="7">
        <f t="shared" si="216"/>
        <v>286.31400000000002</v>
      </c>
      <c r="AP622" s="7">
        <f t="shared" si="217"/>
        <v>368.11799999999999</v>
      </c>
      <c r="AQ622" s="7">
        <f t="shared" si="218"/>
        <v>81.803999999999974</v>
      </c>
      <c r="AR622" s="12">
        <f t="shared" si="219"/>
        <v>1.2857142857142856</v>
      </c>
    </row>
    <row r="623" spans="1:44" x14ac:dyDescent="0.35">
      <c r="A623" t="s">
        <v>635</v>
      </c>
      <c r="B623">
        <f t="shared" si="198"/>
        <v>200621</v>
      </c>
      <c r="C623" s="2">
        <v>45221</v>
      </c>
      <c r="D623" s="4">
        <v>45221</v>
      </c>
      <c r="E623">
        <f t="shared" si="199"/>
        <v>2023</v>
      </c>
      <c r="F623" s="4" t="str">
        <f t="shared" si="200"/>
        <v>October</v>
      </c>
      <c r="G623" s="4" t="str">
        <f t="shared" si="201"/>
        <v>Sunday</v>
      </c>
      <c r="H623" t="s">
        <v>1834</v>
      </c>
      <c r="I623">
        <f t="shared" si="202"/>
        <v>37455</v>
      </c>
      <c r="J623" t="s">
        <v>2404</v>
      </c>
      <c r="K623" t="str">
        <f t="shared" si="204"/>
        <v>Phone</v>
      </c>
      <c r="L623">
        <v>5</v>
      </c>
      <c r="M623">
        <v>476.01</v>
      </c>
      <c r="N623" s="7">
        <f t="shared" si="203"/>
        <v>476.01</v>
      </c>
      <c r="O623" t="s">
        <v>2482</v>
      </c>
      <c r="P623" t="str">
        <f t="shared" si="205"/>
        <v>146</v>
      </c>
      <c r="Q623" t="str">
        <f t="shared" si="206"/>
        <v>Main St</v>
      </c>
      <c r="R623" t="s">
        <v>3067</v>
      </c>
      <c r="S623" t="str">
        <f t="shared" si="207"/>
        <v>Credit Card</v>
      </c>
      <c r="T623" t="s">
        <v>3073</v>
      </c>
      <c r="U623" t="str">
        <f t="shared" si="208"/>
        <v>Delivered</v>
      </c>
      <c r="V623" t="s">
        <v>3696</v>
      </c>
      <c r="W623" t="str">
        <f t="shared" si="209"/>
        <v>82685594</v>
      </c>
      <c r="X623">
        <v>7</v>
      </c>
      <c r="Y623" t="s">
        <v>4277</v>
      </c>
      <c r="Z623" t="str">
        <f t="shared" si="210"/>
        <v>WINTER15</v>
      </c>
      <c r="AA623" t="str">
        <f t="shared" si="211"/>
        <v>YES</v>
      </c>
      <c r="AB623" t="s">
        <v>4282</v>
      </c>
      <c r="AC623" t="str">
        <f t="shared" si="212"/>
        <v>Google</v>
      </c>
      <c r="AD623">
        <v>2380.0500000000002</v>
      </c>
      <c r="AE623" s="7">
        <v>2380.0500000000002</v>
      </c>
      <c r="AF623" s="7">
        <f t="shared" si="213"/>
        <v>2380.0500000000002</v>
      </c>
      <c r="AG623" t="str">
        <f>_xlfn.XLOOKUP(H623, 'Customer Data'!A623,'Customer Data'!B623)</f>
        <v>Customer_623</v>
      </c>
      <c r="AH623" t="str">
        <f>_xlfn.XLOOKUP(H623,'Customer Data'!A623,'Customer Data'!C623)</f>
        <v>Male</v>
      </c>
      <c r="AI623">
        <f>_xlfn.XLOOKUP(H623,'Customer Data'!A623,'Customer Data'!D623)</f>
        <v>37</v>
      </c>
      <c r="AJ623" t="str">
        <f>_xlfn.XLOOKUP(H623,'Customer Data'!A623,'Customer Data'!E623)</f>
        <v>Port-Harcourt</v>
      </c>
      <c r="AK623" t="str">
        <f>VLOOKUP(K623,'Product Category'!A:B,2,FALSE)</f>
        <v>Electronics</v>
      </c>
      <c r="AL623">
        <f>VLOOKUP(Z623,Coupons!A:B,2,FALSE)</f>
        <v>0.15</v>
      </c>
      <c r="AM623" s="7">
        <f t="shared" si="214"/>
        <v>357.00749999999999</v>
      </c>
      <c r="AN623" s="7">
        <f t="shared" si="215"/>
        <v>333.20699999999999</v>
      </c>
      <c r="AO623" s="7">
        <f t="shared" si="216"/>
        <v>1666.0349999999999</v>
      </c>
      <c r="AP623" s="7">
        <f t="shared" si="217"/>
        <v>2023.0425000000002</v>
      </c>
      <c r="AQ623" s="7">
        <f t="shared" si="218"/>
        <v>357.00750000000039</v>
      </c>
      <c r="AR623" s="12">
        <f t="shared" si="219"/>
        <v>1.2142857142857146</v>
      </c>
    </row>
    <row r="624" spans="1:44" x14ac:dyDescent="0.35">
      <c r="A624" t="s">
        <v>636</v>
      </c>
      <c r="B624">
        <f t="shared" si="198"/>
        <v>200622</v>
      </c>
      <c r="C624" s="2">
        <v>45598</v>
      </c>
      <c r="D624" s="4">
        <v>45598</v>
      </c>
      <c r="E624">
        <f t="shared" si="199"/>
        <v>2024</v>
      </c>
      <c r="F624" s="4" t="str">
        <f t="shared" si="200"/>
        <v>November</v>
      </c>
      <c r="G624" s="4" t="str">
        <f t="shared" si="201"/>
        <v>Saturday</v>
      </c>
      <c r="H624" t="s">
        <v>1835</v>
      </c>
      <c r="I624">
        <f t="shared" si="202"/>
        <v>27078</v>
      </c>
      <c r="J624" t="s">
        <v>2409</v>
      </c>
      <c r="K624" t="str">
        <f t="shared" si="204"/>
        <v>Desk</v>
      </c>
      <c r="L624">
        <v>5</v>
      </c>
      <c r="M624">
        <v>236.38</v>
      </c>
      <c r="N624" s="7">
        <f t="shared" si="203"/>
        <v>236.38</v>
      </c>
      <c r="O624" t="s">
        <v>2445</v>
      </c>
      <c r="P624" t="str">
        <f t="shared" si="205"/>
        <v>128</v>
      </c>
      <c r="Q624" t="str">
        <f t="shared" si="206"/>
        <v>Main St</v>
      </c>
      <c r="R624" t="s">
        <v>3067</v>
      </c>
      <c r="S624" t="str">
        <f t="shared" si="207"/>
        <v>Credit Card</v>
      </c>
      <c r="T624" t="s">
        <v>3072</v>
      </c>
      <c r="U624" t="str">
        <f t="shared" si="208"/>
        <v>Returned</v>
      </c>
      <c r="V624" t="s">
        <v>3697</v>
      </c>
      <c r="W624" t="str">
        <f t="shared" si="209"/>
        <v>89314307</v>
      </c>
      <c r="X624">
        <v>7</v>
      </c>
      <c r="Z624" t="str">
        <f t="shared" si="210"/>
        <v>NO COUPON</v>
      </c>
      <c r="AA624" t="str">
        <f t="shared" si="211"/>
        <v>NO</v>
      </c>
      <c r="AB624" t="s">
        <v>4281</v>
      </c>
      <c r="AC624" t="str">
        <f t="shared" si="212"/>
        <v>Facebook</v>
      </c>
      <c r="AD624">
        <v>1181.9000000000001</v>
      </c>
      <c r="AE624" s="7">
        <v>1181.9000000000001</v>
      </c>
      <c r="AF624" s="7">
        <f t="shared" si="213"/>
        <v>1181.9000000000001</v>
      </c>
      <c r="AG624" t="str">
        <f>_xlfn.XLOOKUP(H624, 'Customer Data'!A624,'Customer Data'!B624)</f>
        <v>Customer_624</v>
      </c>
      <c r="AH624" t="str">
        <f>_xlfn.XLOOKUP(H624,'Customer Data'!A624,'Customer Data'!C624)</f>
        <v>Male</v>
      </c>
      <c r="AI624">
        <f>_xlfn.XLOOKUP(H624,'Customer Data'!A624,'Customer Data'!D624)</f>
        <v>23</v>
      </c>
      <c r="AJ624" t="str">
        <f>_xlfn.XLOOKUP(H624,'Customer Data'!A624,'Customer Data'!E624)</f>
        <v>Lagos</v>
      </c>
      <c r="AK624" t="str">
        <f>VLOOKUP(K624,'Product Category'!A:B,2,FALSE)</f>
        <v>Furniture</v>
      </c>
      <c r="AL624">
        <f>VLOOKUP(Z624,Coupons!A:B,2,FALSE)</f>
        <v>0</v>
      </c>
      <c r="AM624" s="7">
        <f t="shared" si="214"/>
        <v>0</v>
      </c>
      <c r="AN624" s="7">
        <f t="shared" si="215"/>
        <v>165.46599999999998</v>
      </c>
      <c r="AO624" s="7">
        <f t="shared" si="216"/>
        <v>827.32999999999993</v>
      </c>
      <c r="AP624" s="7">
        <f t="shared" si="217"/>
        <v>1181.9000000000001</v>
      </c>
      <c r="AQ624" s="7">
        <f t="shared" si="218"/>
        <v>354.57000000000016</v>
      </c>
      <c r="AR624" s="12">
        <f t="shared" si="219"/>
        <v>1.4285714285714288</v>
      </c>
    </row>
    <row r="625" spans="1:44" x14ac:dyDescent="0.35">
      <c r="A625" t="s">
        <v>637</v>
      </c>
      <c r="B625">
        <f t="shared" si="198"/>
        <v>200623</v>
      </c>
      <c r="C625" s="2">
        <v>45093</v>
      </c>
      <c r="D625" s="4">
        <v>45093</v>
      </c>
      <c r="E625">
        <f t="shared" si="199"/>
        <v>2023</v>
      </c>
      <c r="F625" s="4" t="str">
        <f t="shared" si="200"/>
        <v>June</v>
      </c>
      <c r="G625" s="4" t="str">
        <f t="shared" si="201"/>
        <v>Friday</v>
      </c>
      <c r="H625" t="s">
        <v>1836</v>
      </c>
      <c r="I625">
        <f t="shared" si="202"/>
        <v>91941</v>
      </c>
      <c r="J625" t="s">
        <v>2407</v>
      </c>
      <c r="K625" t="str">
        <f t="shared" si="204"/>
        <v>Printer</v>
      </c>
      <c r="L625">
        <v>3</v>
      </c>
      <c r="M625">
        <v>396</v>
      </c>
      <c r="N625" s="7">
        <f t="shared" si="203"/>
        <v>396</v>
      </c>
      <c r="O625" t="s">
        <v>2847</v>
      </c>
      <c r="P625" t="str">
        <f t="shared" si="205"/>
        <v>269</v>
      </c>
      <c r="Q625" t="str">
        <f t="shared" si="206"/>
        <v>Main St</v>
      </c>
      <c r="R625" t="s">
        <v>3068</v>
      </c>
      <c r="S625" t="str">
        <f t="shared" si="207"/>
        <v>Gift Card</v>
      </c>
      <c r="T625" t="s">
        <v>3071</v>
      </c>
      <c r="U625" t="str">
        <f t="shared" si="208"/>
        <v>Cancelled</v>
      </c>
      <c r="V625" t="s">
        <v>3698</v>
      </c>
      <c r="W625" t="str">
        <f t="shared" si="209"/>
        <v>21330732</v>
      </c>
      <c r="X625">
        <v>4</v>
      </c>
      <c r="Y625" t="s">
        <v>4276</v>
      </c>
      <c r="Z625" t="str">
        <f t="shared" si="210"/>
        <v>FREESHIP</v>
      </c>
      <c r="AA625" t="str">
        <f t="shared" si="211"/>
        <v>YES</v>
      </c>
      <c r="AB625" t="s">
        <v>4278</v>
      </c>
      <c r="AC625" t="str">
        <f t="shared" si="212"/>
        <v>Instagram</v>
      </c>
      <c r="AD625">
        <v>1188</v>
      </c>
      <c r="AE625" s="7">
        <v>1188</v>
      </c>
      <c r="AF625" s="7">
        <f t="shared" si="213"/>
        <v>1188</v>
      </c>
      <c r="AG625" t="str">
        <f>_xlfn.XLOOKUP(H625, 'Customer Data'!A625,'Customer Data'!B625)</f>
        <v>Customer_625</v>
      </c>
      <c r="AH625" t="str">
        <f>_xlfn.XLOOKUP(H625,'Customer Data'!A625,'Customer Data'!C625)</f>
        <v>Male</v>
      </c>
      <c r="AI625">
        <f>_xlfn.XLOOKUP(H625,'Customer Data'!A625,'Customer Data'!D625)</f>
        <v>20</v>
      </c>
      <c r="AJ625" t="str">
        <f>_xlfn.XLOOKUP(H625,'Customer Data'!A625,'Customer Data'!E625)</f>
        <v>Abuja</v>
      </c>
      <c r="AK625" t="str">
        <f>VLOOKUP(K625,'Product Category'!A:B,2,FALSE)</f>
        <v>Electronics</v>
      </c>
      <c r="AL625">
        <f>VLOOKUP(Z625,Coupons!A:B,2,FALSE)</f>
        <v>0</v>
      </c>
      <c r="AM625" s="7">
        <f t="shared" si="214"/>
        <v>0</v>
      </c>
      <c r="AN625" s="7">
        <f t="shared" si="215"/>
        <v>277.2</v>
      </c>
      <c r="AO625" s="7">
        <f t="shared" si="216"/>
        <v>831.59999999999991</v>
      </c>
      <c r="AP625" s="7">
        <f t="shared" si="217"/>
        <v>1188</v>
      </c>
      <c r="AQ625" s="7">
        <f t="shared" si="218"/>
        <v>356.40000000000009</v>
      </c>
      <c r="AR625" s="12">
        <f t="shared" si="219"/>
        <v>1.4285714285714288</v>
      </c>
    </row>
    <row r="626" spans="1:44" x14ac:dyDescent="0.35">
      <c r="A626" t="s">
        <v>638</v>
      </c>
      <c r="B626">
        <f t="shared" si="198"/>
        <v>200624</v>
      </c>
      <c r="C626" s="2">
        <v>45307</v>
      </c>
      <c r="D626" s="4">
        <v>45307</v>
      </c>
      <c r="E626">
        <f t="shared" si="199"/>
        <v>2024</v>
      </c>
      <c r="F626" s="4" t="str">
        <f t="shared" si="200"/>
        <v>January</v>
      </c>
      <c r="G626" s="4" t="str">
        <f t="shared" si="201"/>
        <v>Tuesday</v>
      </c>
      <c r="H626" t="s">
        <v>1837</v>
      </c>
      <c r="I626">
        <f t="shared" si="202"/>
        <v>25967</v>
      </c>
      <c r="J626" t="s">
        <v>2405</v>
      </c>
      <c r="K626" t="str">
        <f t="shared" si="204"/>
        <v>Tablet</v>
      </c>
      <c r="L626">
        <v>5</v>
      </c>
      <c r="M626">
        <v>341.96</v>
      </c>
      <c r="N626" s="7">
        <f t="shared" si="203"/>
        <v>341.96</v>
      </c>
      <c r="O626" t="s">
        <v>2710</v>
      </c>
      <c r="P626" t="str">
        <f t="shared" si="205"/>
        <v>747</v>
      </c>
      <c r="Q626" t="str">
        <f t="shared" si="206"/>
        <v>Main St</v>
      </c>
      <c r="R626" t="s">
        <v>3065</v>
      </c>
      <c r="S626" t="str">
        <f t="shared" si="207"/>
        <v>Debit Card</v>
      </c>
      <c r="T626" t="s">
        <v>3073</v>
      </c>
      <c r="U626" t="str">
        <f t="shared" si="208"/>
        <v>Delivered</v>
      </c>
      <c r="V626" t="s">
        <v>3699</v>
      </c>
      <c r="W626" t="str">
        <f t="shared" si="209"/>
        <v>88559278</v>
      </c>
      <c r="X626">
        <v>6</v>
      </c>
      <c r="Z626" t="str">
        <f t="shared" si="210"/>
        <v>NO COUPON</v>
      </c>
      <c r="AA626" t="str">
        <f t="shared" si="211"/>
        <v>NO</v>
      </c>
      <c r="AB626" t="s">
        <v>4280</v>
      </c>
      <c r="AC626" t="str">
        <f t="shared" si="212"/>
        <v>Email</v>
      </c>
      <c r="AD626">
        <v>1709.8</v>
      </c>
      <c r="AE626" s="7">
        <v>1709.8</v>
      </c>
      <c r="AF626" s="7">
        <f t="shared" si="213"/>
        <v>1709.8</v>
      </c>
      <c r="AG626" t="str">
        <f>_xlfn.XLOOKUP(H626, 'Customer Data'!A626,'Customer Data'!B626)</f>
        <v>Customer_626</v>
      </c>
      <c r="AH626" t="str">
        <f>_xlfn.XLOOKUP(H626,'Customer Data'!A626,'Customer Data'!C626)</f>
        <v>Male</v>
      </c>
      <c r="AI626">
        <f>_xlfn.XLOOKUP(H626,'Customer Data'!A626,'Customer Data'!D626)</f>
        <v>18</v>
      </c>
      <c r="AJ626" t="str">
        <f>_xlfn.XLOOKUP(H626,'Customer Data'!A626,'Customer Data'!E626)</f>
        <v>Kano</v>
      </c>
      <c r="AK626" t="str">
        <f>VLOOKUP(K626,'Product Category'!A:B,2,FALSE)</f>
        <v>Electronics</v>
      </c>
      <c r="AL626">
        <f>VLOOKUP(Z626,Coupons!A:B,2,FALSE)</f>
        <v>0</v>
      </c>
      <c r="AM626" s="7">
        <f t="shared" si="214"/>
        <v>0</v>
      </c>
      <c r="AN626" s="7">
        <f t="shared" si="215"/>
        <v>239.37199999999996</v>
      </c>
      <c r="AO626" s="7">
        <f t="shared" si="216"/>
        <v>1196.8599999999997</v>
      </c>
      <c r="AP626" s="7">
        <f t="shared" si="217"/>
        <v>1709.8</v>
      </c>
      <c r="AQ626" s="7">
        <f t="shared" si="218"/>
        <v>512.94000000000028</v>
      </c>
      <c r="AR626" s="12">
        <f t="shared" si="219"/>
        <v>1.4285714285714288</v>
      </c>
    </row>
    <row r="627" spans="1:44" x14ac:dyDescent="0.35">
      <c r="A627" t="s">
        <v>639</v>
      </c>
      <c r="B627">
        <f t="shared" si="198"/>
        <v>200625</v>
      </c>
      <c r="C627" s="2">
        <v>45193</v>
      </c>
      <c r="D627" s="4">
        <v>45193</v>
      </c>
      <c r="E627">
        <f t="shared" si="199"/>
        <v>2023</v>
      </c>
      <c r="F627" s="4" t="str">
        <f t="shared" si="200"/>
        <v>September</v>
      </c>
      <c r="G627" s="4" t="str">
        <f t="shared" si="201"/>
        <v>Sunday</v>
      </c>
      <c r="H627" t="s">
        <v>1838</v>
      </c>
      <c r="I627">
        <f t="shared" si="202"/>
        <v>22123</v>
      </c>
      <c r="J627" t="s">
        <v>2405</v>
      </c>
      <c r="K627" t="str">
        <f t="shared" si="204"/>
        <v>Tablet</v>
      </c>
      <c r="L627">
        <v>1</v>
      </c>
      <c r="M627">
        <v>672.89</v>
      </c>
      <c r="N627" s="7">
        <f t="shared" si="203"/>
        <v>672.89</v>
      </c>
      <c r="O627" t="s">
        <v>2848</v>
      </c>
      <c r="P627" t="str">
        <f t="shared" si="205"/>
        <v>519</v>
      </c>
      <c r="Q627" t="str">
        <f t="shared" si="206"/>
        <v>Main St</v>
      </c>
      <c r="R627" t="s">
        <v>3067</v>
      </c>
      <c r="S627" t="str">
        <f t="shared" si="207"/>
        <v>Credit Card</v>
      </c>
      <c r="T627" t="s">
        <v>3074</v>
      </c>
      <c r="U627" t="str">
        <f t="shared" si="208"/>
        <v>Pending</v>
      </c>
      <c r="V627" t="s">
        <v>3700</v>
      </c>
      <c r="W627" t="str">
        <f t="shared" si="209"/>
        <v>43250279</v>
      </c>
      <c r="X627">
        <v>1</v>
      </c>
      <c r="Y627" t="s">
        <v>4277</v>
      </c>
      <c r="Z627" t="str">
        <f t="shared" si="210"/>
        <v>WINTER15</v>
      </c>
      <c r="AA627" t="str">
        <f t="shared" si="211"/>
        <v>YES</v>
      </c>
      <c r="AB627" t="s">
        <v>4280</v>
      </c>
      <c r="AC627" t="str">
        <f t="shared" si="212"/>
        <v>Email</v>
      </c>
      <c r="AD627">
        <v>672.89</v>
      </c>
      <c r="AE627" s="7">
        <v>672.89</v>
      </c>
      <c r="AF627" s="7">
        <f t="shared" si="213"/>
        <v>672.89</v>
      </c>
      <c r="AG627" t="str">
        <f>_xlfn.XLOOKUP(H627, 'Customer Data'!A627,'Customer Data'!B627)</f>
        <v>Customer_627</v>
      </c>
      <c r="AH627" t="str">
        <f>_xlfn.XLOOKUP(H627,'Customer Data'!A627,'Customer Data'!C627)</f>
        <v>Male</v>
      </c>
      <c r="AI627">
        <f>_xlfn.XLOOKUP(H627,'Customer Data'!A627,'Customer Data'!D627)</f>
        <v>58</v>
      </c>
      <c r="AJ627" t="str">
        <f>_xlfn.XLOOKUP(H627,'Customer Data'!A627,'Customer Data'!E627)</f>
        <v>Port-Harcourt</v>
      </c>
      <c r="AK627" t="str">
        <f>VLOOKUP(K627,'Product Category'!A:B,2,FALSE)</f>
        <v>Electronics</v>
      </c>
      <c r="AL627">
        <f>VLOOKUP(Z627,Coupons!A:B,2,FALSE)</f>
        <v>0.15</v>
      </c>
      <c r="AM627" s="7">
        <f t="shared" si="214"/>
        <v>100.9335</v>
      </c>
      <c r="AN627" s="7">
        <f t="shared" si="215"/>
        <v>471.02299999999997</v>
      </c>
      <c r="AO627" s="7">
        <f t="shared" si="216"/>
        <v>471.02299999999997</v>
      </c>
      <c r="AP627" s="7">
        <f t="shared" si="217"/>
        <v>571.95650000000001</v>
      </c>
      <c r="AQ627" s="7">
        <f t="shared" si="218"/>
        <v>100.93350000000004</v>
      </c>
      <c r="AR627" s="12">
        <f t="shared" si="219"/>
        <v>1.2142857142857144</v>
      </c>
    </row>
    <row r="628" spans="1:44" x14ac:dyDescent="0.35">
      <c r="A628" t="s">
        <v>640</v>
      </c>
      <c r="B628">
        <f t="shared" si="198"/>
        <v>200626</v>
      </c>
      <c r="C628" s="2">
        <v>45352</v>
      </c>
      <c r="D628" s="4">
        <v>45352</v>
      </c>
      <c r="E628">
        <f t="shared" si="199"/>
        <v>2024</v>
      </c>
      <c r="F628" s="4" t="str">
        <f t="shared" si="200"/>
        <v>March</v>
      </c>
      <c r="G628" s="4" t="str">
        <f t="shared" si="201"/>
        <v>Friday</v>
      </c>
      <c r="H628" t="s">
        <v>1839</v>
      </c>
      <c r="I628">
        <f t="shared" si="202"/>
        <v>45671</v>
      </c>
      <c r="J628" t="s">
        <v>2405</v>
      </c>
      <c r="K628" t="str">
        <f t="shared" si="204"/>
        <v>Tablet</v>
      </c>
      <c r="L628">
        <v>2</v>
      </c>
      <c r="M628">
        <v>657.48</v>
      </c>
      <c r="N628" s="7">
        <f t="shared" si="203"/>
        <v>657.48</v>
      </c>
      <c r="O628" t="s">
        <v>2745</v>
      </c>
      <c r="P628" t="str">
        <f t="shared" si="205"/>
        <v>769</v>
      </c>
      <c r="Q628" t="str">
        <f t="shared" si="206"/>
        <v>Main St</v>
      </c>
      <c r="R628" t="s">
        <v>3066</v>
      </c>
      <c r="S628" t="str">
        <f t="shared" si="207"/>
        <v>Online</v>
      </c>
      <c r="T628" t="s">
        <v>3070</v>
      </c>
      <c r="U628" t="str">
        <f t="shared" si="208"/>
        <v>Shipped</v>
      </c>
      <c r="V628" t="s">
        <v>3701</v>
      </c>
      <c r="W628" t="str">
        <f t="shared" si="209"/>
        <v>18179773</v>
      </c>
      <c r="X628">
        <v>5</v>
      </c>
      <c r="Y628" t="s">
        <v>4275</v>
      </c>
      <c r="Z628" t="str">
        <f t="shared" si="210"/>
        <v>SAVE10</v>
      </c>
      <c r="AA628" t="str">
        <f t="shared" si="211"/>
        <v>YES</v>
      </c>
      <c r="AB628" t="s">
        <v>4279</v>
      </c>
      <c r="AC628" t="str">
        <f t="shared" si="212"/>
        <v>Referral</v>
      </c>
      <c r="AD628">
        <v>1314.96</v>
      </c>
      <c r="AE628" s="7">
        <v>1314.96</v>
      </c>
      <c r="AF628" s="7">
        <f t="shared" si="213"/>
        <v>1314.96</v>
      </c>
      <c r="AG628" t="str">
        <f>_xlfn.XLOOKUP(H628, 'Customer Data'!A628,'Customer Data'!B628)</f>
        <v>Customer_628</v>
      </c>
      <c r="AH628" t="str">
        <f>_xlfn.XLOOKUP(H628,'Customer Data'!A628,'Customer Data'!C628)</f>
        <v>Female</v>
      </c>
      <c r="AI628">
        <f>_xlfn.XLOOKUP(H628,'Customer Data'!A628,'Customer Data'!D628)</f>
        <v>30</v>
      </c>
      <c r="AJ628" t="str">
        <f>_xlfn.XLOOKUP(H628,'Customer Data'!A628,'Customer Data'!E628)</f>
        <v>Lagos</v>
      </c>
      <c r="AK628" t="str">
        <f>VLOOKUP(K628,'Product Category'!A:B,2,FALSE)</f>
        <v>Electronics</v>
      </c>
      <c r="AL628">
        <f>VLOOKUP(Z628,Coupons!A:B,2,FALSE)</f>
        <v>0.1</v>
      </c>
      <c r="AM628" s="7">
        <f t="shared" si="214"/>
        <v>131.49600000000001</v>
      </c>
      <c r="AN628" s="7">
        <f t="shared" si="215"/>
        <v>460.23599999999999</v>
      </c>
      <c r="AO628" s="7">
        <f t="shared" si="216"/>
        <v>920.47199999999998</v>
      </c>
      <c r="AP628" s="7">
        <f t="shared" si="217"/>
        <v>1183.4639999999999</v>
      </c>
      <c r="AQ628" s="7">
        <f t="shared" si="218"/>
        <v>262.99199999999996</v>
      </c>
      <c r="AR628" s="12">
        <f t="shared" si="219"/>
        <v>1.2857142857142856</v>
      </c>
    </row>
    <row r="629" spans="1:44" x14ac:dyDescent="0.35">
      <c r="A629" t="s">
        <v>641</v>
      </c>
      <c r="B629">
        <f t="shared" si="198"/>
        <v>200627</v>
      </c>
      <c r="C629" s="2">
        <v>45144</v>
      </c>
      <c r="D629" s="4">
        <v>45144</v>
      </c>
      <c r="E629">
        <f t="shared" si="199"/>
        <v>2023</v>
      </c>
      <c r="F629" s="4" t="str">
        <f t="shared" si="200"/>
        <v>August</v>
      </c>
      <c r="G629" s="4" t="str">
        <f t="shared" si="201"/>
        <v>Sunday</v>
      </c>
      <c r="H629" t="s">
        <v>1840</v>
      </c>
      <c r="I629">
        <f t="shared" si="202"/>
        <v>53334</v>
      </c>
      <c r="J629" t="s">
        <v>2406</v>
      </c>
      <c r="K629" t="str">
        <f t="shared" si="204"/>
        <v>Chair</v>
      </c>
      <c r="L629">
        <v>3</v>
      </c>
      <c r="M629">
        <v>498.68</v>
      </c>
      <c r="N629" s="7">
        <f t="shared" si="203"/>
        <v>498.68</v>
      </c>
      <c r="O629" t="s">
        <v>2812</v>
      </c>
      <c r="P629" t="str">
        <f t="shared" si="205"/>
        <v>879</v>
      </c>
      <c r="Q629" t="str">
        <f t="shared" si="206"/>
        <v>Main St</v>
      </c>
      <c r="R629" t="s">
        <v>3066</v>
      </c>
      <c r="S629" t="str">
        <f t="shared" si="207"/>
        <v>Online</v>
      </c>
      <c r="T629" t="s">
        <v>3072</v>
      </c>
      <c r="U629" t="str">
        <f t="shared" si="208"/>
        <v>Returned</v>
      </c>
      <c r="V629" t="s">
        <v>3702</v>
      </c>
      <c r="W629" t="str">
        <f t="shared" si="209"/>
        <v>31724421</v>
      </c>
      <c r="X629">
        <v>4</v>
      </c>
      <c r="Y629" t="s">
        <v>4276</v>
      </c>
      <c r="Z629" t="str">
        <f t="shared" si="210"/>
        <v>FREESHIP</v>
      </c>
      <c r="AA629" t="str">
        <f t="shared" si="211"/>
        <v>YES</v>
      </c>
      <c r="AB629" t="s">
        <v>4280</v>
      </c>
      <c r="AC629" t="str">
        <f t="shared" si="212"/>
        <v>Email</v>
      </c>
      <c r="AD629">
        <v>1496.04</v>
      </c>
      <c r="AE629" s="7">
        <v>1496.04</v>
      </c>
      <c r="AF629" s="7">
        <f t="shared" si="213"/>
        <v>1496.04</v>
      </c>
      <c r="AG629" t="str">
        <f>_xlfn.XLOOKUP(H629, 'Customer Data'!A629,'Customer Data'!B629)</f>
        <v>Customer_629</v>
      </c>
      <c r="AH629" t="str">
        <f>_xlfn.XLOOKUP(H629,'Customer Data'!A629,'Customer Data'!C629)</f>
        <v>Male</v>
      </c>
      <c r="AI629">
        <f>_xlfn.XLOOKUP(H629,'Customer Data'!A629,'Customer Data'!D629)</f>
        <v>33</v>
      </c>
      <c r="AJ629" t="str">
        <f>_xlfn.XLOOKUP(H629,'Customer Data'!A629,'Customer Data'!E629)</f>
        <v>Port-Harcourt</v>
      </c>
      <c r="AK629" t="str">
        <f>VLOOKUP(K629,'Product Category'!A:B,2,FALSE)</f>
        <v>Furniture</v>
      </c>
      <c r="AL629">
        <f>VLOOKUP(Z629,Coupons!A:B,2,FALSE)</f>
        <v>0</v>
      </c>
      <c r="AM629" s="7">
        <f t="shared" si="214"/>
        <v>0</v>
      </c>
      <c r="AN629" s="7">
        <f t="shared" si="215"/>
        <v>349.07599999999996</v>
      </c>
      <c r="AO629" s="7">
        <f t="shared" si="216"/>
        <v>1047.2279999999998</v>
      </c>
      <c r="AP629" s="7">
        <f t="shared" si="217"/>
        <v>1496.04</v>
      </c>
      <c r="AQ629" s="7">
        <f t="shared" si="218"/>
        <v>448.81200000000013</v>
      </c>
      <c r="AR629" s="12">
        <f t="shared" si="219"/>
        <v>1.4285714285714288</v>
      </c>
    </row>
    <row r="630" spans="1:44" x14ac:dyDescent="0.35">
      <c r="A630" t="s">
        <v>642</v>
      </c>
      <c r="B630">
        <f t="shared" si="198"/>
        <v>200628</v>
      </c>
      <c r="C630" s="2">
        <v>45011</v>
      </c>
      <c r="D630" s="4">
        <v>45011</v>
      </c>
      <c r="E630">
        <f t="shared" si="199"/>
        <v>2023</v>
      </c>
      <c r="F630" s="4" t="str">
        <f t="shared" si="200"/>
        <v>March</v>
      </c>
      <c r="G630" s="4" t="str">
        <f t="shared" si="201"/>
        <v>Sunday</v>
      </c>
      <c r="H630" t="s">
        <v>1841</v>
      </c>
      <c r="I630">
        <f t="shared" si="202"/>
        <v>18717</v>
      </c>
      <c r="J630" t="s">
        <v>2407</v>
      </c>
      <c r="K630" t="str">
        <f t="shared" si="204"/>
        <v>Printer</v>
      </c>
      <c r="L630">
        <v>5</v>
      </c>
      <c r="M630">
        <v>558.63</v>
      </c>
      <c r="N630" s="7">
        <f t="shared" si="203"/>
        <v>558.63</v>
      </c>
      <c r="O630" t="s">
        <v>2849</v>
      </c>
      <c r="P630" t="str">
        <f t="shared" si="205"/>
        <v>861</v>
      </c>
      <c r="Q630" t="str">
        <f t="shared" si="206"/>
        <v>Main St</v>
      </c>
      <c r="R630" t="s">
        <v>3069</v>
      </c>
      <c r="S630" t="str">
        <f t="shared" si="207"/>
        <v>Cash</v>
      </c>
      <c r="T630" t="s">
        <v>3074</v>
      </c>
      <c r="U630" t="str">
        <f t="shared" si="208"/>
        <v>Pending</v>
      </c>
      <c r="V630" t="s">
        <v>3703</v>
      </c>
      <c r="W630" t="str">
        <f t="shared" si="209"/>
        <v>58568806</v>
      </c>
      <c r="X630">
        <v>8</v>
      </c>
      <c r="Y630" t="s">
        <v>4276</v>
      </c>
      <c r="Z630" t="str">
        <f t="shared" si="210"/>
        <v>FREESHIP</v>
      </c>
      <c r="AA630" t="str">
        <f t="shared" si="211"/>
        <v>YES</v>
      </c>
      <c r="AB630" t="s">
        <v>4279</v>
      </c>
      <c r="AC630" t="str">
        <f t="shared" si="212"/>
        <v>Referral</v>
      </c>
      <c r="AD630">
        <v>2793.15</v>
      </c>
      <c r="AE630" s="7">
        <v>2793.15</v>
      </c>
      <c r="AF630" s="7">
        <f t="shared" si="213"/>
        <v>2793.15</v>
      </c>
      <c r="AG630" t="str">
        <f>_xlfn.XLOOKUP(H630, 'Customer Data'!A630,'Customer Data'!B630)</f>
        <v>Customer_630</v>
      </c>
      <c r="AH630" t="str">
        <f>_xlfn.XLOOKUP(H630,'Customer Data'!A630,'Customer Data'!C630)</f>
        <v>Female</v>
      </c>
      <c r="AI630">
        <f>_xlfn.XLOOKUP(H630,'Customer Data'!A630,'Customer Data'!D630)</f>
        <v>50</v>
      </c>
      <c r="AJ630" t="str">
        <f>_xlfn.XLOOKUP(H630,'Customer Data'!A630,'Customer Data'!E630)</f>
        <v>Abuja</v>
      </c>
      <c r="AK630" t="str">
        <f>VLOOKUP(K630,'Product Category'!A:B,2,FALSE)</f>
        <v>Electronics</v>
      </c>
      <c r="AL630">
        <f>VLOOKUP(Z630,Coupons!A:B,2,FALSE)</f>
        <v>0</v>
      </c>
      <c r="AM630" s="7">
        <f t="shared" si="214"/>
        <v>0</v>
      </c>
      <c r="AN630" s="7">
        <f t="shared" si="215"/>
        <v>391.041</v>
      </c>
      <c r="AO630" s="7">
        <f t="shared" si="216"/>
        <v>1955.2049999999999</v>
      </c>
      <c r="AP630" s="7">
        <f t="shared" si="217"/>
        <v>2793.15</v>
      </c>
      <c r="AQ630" s="7">
        <f t="shared" si="218"/>
        <v>837.94500000000016</v>
      </c>
      <c r="AR630" s="12">
        <f t="shared" si="219"/>
        <v>1.4285714285714286</v>
      </c>
    </row>
    <row r="631" spans="1:44" x14ac:dyDescent="0.35">
      <c r="A631" t="s">
        <v>643</v>
      </c>
      <c r="B631">
        <f t="shared" si="198"/>
        <v>200629</v>
      </c>
      <c r="C631" s="2">
        <v>45114</v>
      </c>
      <c r="D631" s="4">
        <v>45114</v>
      </c>
      <c r="E631">
        <f t="shared" si="199"/>
        <v>2023</v>
      </c>
      <c r="F631" s="4" t="str">
        <f t="shared" si="200"/>
        <v>July</v>
      </c>
      <c r="G631" s="4" t="str">
        <f t="shared" si="201"/>
        <v>Friday</v>
      </c>
      <c r="H631" t="s">
        <v>1842</v>
      </c>
      <c r="I631">
        <f t="shared" si="202"/>
        <v>50137</v>
      </c>
      <c r="J631" t="s">
        <v>2404</v>
      </c>
      <c r="K631" t="str">
        <f t="shared" si="204"/>
        <v>Phone</v>
      </c>
      <c r="L631">
        <v>3</v>
      </c>
      <c r="M631">
        <v>19.73</v>
      </c>
      <c r="N631" s="7">
        <f t="shared" si="203"/>
        <v>19.73</v>
      </c>
      <c r="O631" t="s">
        <v>2850</v>
      </c>
      <c r="P631" t="str">
        <f t="shared" si="205"/>
        <v>840</v>
      </c>
      <c r="Q631" t="str">
        <f t="shared" si="206"/>
        <v>Main St</v>
      </c>
      <c r="R631" t="s">
        <v>3066</v>
      </c>
      <c r="S631" t="str">
        <f t="shared" si="207"/>
        <v>Online</v>
      </c>
      <c r="T631" t="s">
        <v>3074</v>
      </c>
      <c r="U631" t="str">
        <f t="shared" si="208"/>
        <v>Pending</v>
      </c>
      <c r="V631" t="s">
        <v>3704</v>
      </c>
      <c r="W631" t="str">
        <f t="shared" si="209"/>
        <v>91836131</v>
      </c>
      <c r="X631">
        <v>3</v>
      </c>
      <c r="Z631" t="str">
        <f t="shared" si="210"/>
        <v>NO COUPON</v>
      </c>
      <c r="AA631" t="str">
        <f t="shared" si="211"/>
        <v>NO</v>
      </c>
      <c r="AB631" t="s">
        <v>4279</v>
      </c>
      <c r="AC631" t="str">
        <f t="shared" si="212"/>
        <v>Referral</v>
      </c>
      <c r="AD631">
        <v>59.19</v>
      </c>
      <c r="AE631" s="7">
        <v>59.19</v>
      </c>
      <c r="AF631" s="7">
        <f t="shared" si="213"/>
        <v>59.19</v>
      </c>
      <c r="AG631" t="str">
        <f>_xlfn.XLOOKUP(H631, 'Customer Data'!A631,'Customer Data'!B631)</f>
        <v>Customer_631</v>
      </c>
      <c r="AH631" t="str">
        <f>_xlfn.XLOOKUP(H631,'Customer Data'!A631,'Customer Data'!C631)</f>
        <v>Female</v>
      </c>
      <c r="AI631">
        <f>_xlfn.XLOOKUP(H631,'Customer Data'!A631,'Customer Data'!D631)</f>
        <v>35</v>
      </c>
      <c r="AJ631" t="str">
        <f>_xlfn.XLOOKUP(H631,'Customer Data'!A631,'Customer Data'!E631)</f>
        <v>Abuja</v>
      </c>
      <c r="AK631" t="str">
        <f>VLOOKUP(K631,'Product Category'!A:B,2,FALSE)</f>
        <v>Electronics</v>
      </c>
      <c r="AL631">
        <f>VLOOKUP(Z631,Coupons!A:B,2,FALSE)</f>
        <v>0</v>
      </c>
      <c r="AM631" s="7">
        <f t="shared" si="214"/>
        <v>0</v>
      </c>
      <c r="AN631" s="7">
        <f t="shared" si="215"/>
        <v>13.811</v>
      </c>
      <c r="AO631" s="7">
        <f t="shared" si="216"/>
        <v>41.433</v>
      </c>
      <c r="AP631" s="7">
        <f t="shared" si="217"/>
        <v>59.19</v>
      </c>
      <c r="AQ631" s="7">
        <f t="shared" si="218"/>
        <v>17.756999999999998</v>
      </c>
      <c r="AR631" s="12">
        <f t="shared" si="219"/>
        <v>1.4285714285714286</v>
      </c>
    </row>
    <row r="632" spans="1:44" x14ac:dyDescent="0.35">
      <c r="A632" t="s">
        <v>644</v>
      </c>
      <c r="B632">
        <f t="shared" si="198"/>
        <v>200630</v>
      </c>
      <c r="C632" s="2">
        <v>45100</v>
      </c>
      <c r="D632" s="4">
        <v>45100</v>
      </c>
      <c r="E632">
        <f t="shared" si="199"/>
        <v>2023</v>
      </c>
      <c r="F632" s="4" t="str">
        <f t="shared" si="200"/>
        <v>June</v>
      </c>
      <c r="G632" s="4" t="str">
        <f t="shared" si="201"/>
        <v>Friday</v>
      </c>
      <c r="H632" t="s">
        <v>1843</v>
      </c>
      <c r="I632">
        <f t="shared" si="202"/>
        <v>51481</v>
      </c>
      <c r="J632" t="s">
        <v>2403</v>
      </c>
      <c r="K632" t="str">
        <f t="shared" si="204"/>
        <v>Monitor</v>
      </c>
      <c r="L632">
        <v>5</v>
      </c>
      <c r="M632">
        <v>248.84</v>
      </c>
      <c r="N632" s="7">
        <f t="shared" si="203"/>
        <v>248.84</v>
      </c>
      <c r="O632" t="s">
        <v>2851</v>
      </c>
      <c r="P632" t="str">
        <f t="shared" si="205"/>
        <v>140</v>
      </c>
      <c r="Q632" t="str">
        <f t="shared" si="206"/>
        <v>Main St</v>
      </c>
      <c r="R632" t="s">
        <v>3065</v>
      </c>
      <c r="S632" t="str">
        <f t="shared" si="207"/>
        <v>Debit Card</v>
      </c>
      <c r="T632" t="s">
        <v>3071</v>
      </c>
      <c r="U632" t="str">
        <f t="shared" si="208"/>
        <v>Cancelled</v>
      </c>
      <c r="V632" t="s">
        <v>3705</v>
      </c>
      <c r="W632" t="str">
        <f t="shared" si="209"/>
        <v>33437701</v>
      </c>
      <c r="X632">
        <v>10</v>
      </c>
      <c r="Z632" t="str">
        <f t="shared" si="210"/>
        <v>NO COUPON</v>
      </c>
      <c r="AA632" t="str">
        <f t="shared" si="211"/>
        <v>NO</v>
      </c>
      <c r="AB632" t="s">
        <v>4278</v>
      </c>
      <c r="AC632" t="str">
        <f t="shared" si="212"/>
        <v>Instagram</v>
      </c>
      <c r="AD632">
        <v>1244.2</v>
      </c>
      <c r="AE632" s="7">
        <v>1244.2</v>
      </c>
      <c r="AF632" s="7">
        <f t="shared" si="213"/>
        <v>1244.2</v>
      </c>
      <c r="AG632" t="str">
        <f>_xlfn.XLOOKUP(H632, 'Customer Data'!A632,'Customer Data'!B632)</f>
        <v>Customer_632</v>
      </c>
      <c r="AH632" t="str">
        <f>_xlfn.XLOOKUP(H632,'Customer Data'!A632,'Customer Data'!C632)</f>
        <v>Male</v>
      </c>
      <c r="AI632">
        <f>_xlfn.XLOOKUP(H632,'Customer Data'!A632,'Customer Data'!D632)</f>
        <v>57</v>
      </c>
      <c r="AJ632" t="str">
        <f>_xlfn.XLOOKUP(H632,'Customer Data'!A632,'Customer Data'!E632)</f>
        <v>Owerri</v>
      </c>
      <c r="AK632" t="str">
        <f>VLOOKUP(K632,'Product Category'!A:B,2,FALSE)</f>
        <v>Electronics</v>
      </c>
      <c r="AL632">
        <f>VLOOKUP(Z632,Coupons!A:B,2,FALSE)</f>
        <v>0</v>
      </c>
      <c r="AM632" s="7">
        <f t="shared" si="214"/>
        <v>0</v>
      </c>
      <c r="AN632" s="7">
        <f t="shared" si="215"/>
        <v>174.18799999999999</v>
      </c>
      <c r="AO632" s="7">
        <f t="shared" si="216"/>
        <v>870.93999999999994</v>
      </c>
      <c r="AP632" s="7">
        <f t="shared" si="217"/>
        <v>1244.2</v>
      </c>
      <c r="AQ632" s="7">
        <f t="shared" si="218"/>
        <v>373.2600000000001</v>
      </c>
      <c r="AR632" s="12">
        <f t="shared" si="219"/>
        <v>1.4285714285714288</v>
      </c>
    </row>
    <row r="633" spans="1:44" x14ac:dyDescent="0.35">
      <c r="A633" t="s">
        <v>645</v>
      </c>
      <c r="B633">
        <f t="shared" si="198"/>
        <v>200631</v>
      </c>
      <c r="C633" s="2">
        <v>45535</v>
      </c>
      <c r="D633" s="4">
        <v>45535</v>
      </c>
      <c r="E633">
        <f t="shared" si="199"/>
        <v>2024</v>
      </c>
      <c r="F633" s="4" t="str">
        <f t="shared" si="200"/>
        <v>August</v>
      </c>
      <c r="G633" s="4" t="str">
        <f t="shared" si="201"/>
        <v>Saturday</v>
      </c>
      <c r="H633" t="s">
        <v>1844</v>
      </c>
      <c r="I633">
        <f t="shared" si="202"/>
        <v>99128</v>
      </c>
      <c r="J633" t="s">
        <v>2406</v>
      </c>
      <c r="K633" t="str">
        <f t="shared" si="204"/>
        <v>Chair</v>
      </c>
      <c r="L633">
        <v>3</v>
      </c>
      <c r="M633">
        <v>46.11</v>
      </c>
      <c r="N633" s="7">
        <f t="shared" si="203"/>
        <v>46.11</v>
      </c>
      <c r="O633" t="s">
        <v>2645</v>
      </c>
      <c r="P633" t="str">
        <f t="shared" si="205"/>
        <v>360</v>
      </c>
      <c r="Q633" t="str">
        <f t="shared" si="206"/>
        <v>Main St</v>
      </c>
      <c r="R633" t="s">
        <v>3068</v>
      </c>
      <c r="S633" t="str">
        <f t="shared" si="207"/>
        <v>Gift Card</v>
      </c>
      <c r="T633" t="s">
        <v>3072</v>
      </c>
      <c r="U633" t="str">
        <f t="shared" si="208"/>
        <v>Returned</v>
      </c>
      <c r="V633" t="s">
        <v>3706</v>
      </c>
      <c r="W633" t="str">
        <f t="shared" si="209"/>
        <v>32426808</v>
      </c>
      <c r="X633">
        <v>5</v>
      </c>
      <c r="Y633" t="s">
        <v>4277</v>
      </c>
      <c r="Z633" t="str">
        <f t="shared" si="210"/>
        <v>WINTER15</v>
      </c>
      <c r="AA633" t="str">
        <f t="shared" si="211"/>
        <v>YES</v>
      </c>
      <c r="AB633" t="s">
        <v>4279</v>
      </c>
      <c r="AC633" t="str">
        <f t="shared" si="212"/>
        <v>Referral</v>
      </c>
      <c r="AD633">
        <v>138.33000000000001</v>
      </c>
      <c r="AE633" s="7">
        <v>138.33000000000001</v>
      </c>
      <c r="AF633" s="7">
        <f t="shared" si="213"/>
        <v>138.32999999999998</v>
      </c>
      <c r="AG633" t="str">
        <f>_xlfn.XLOOKUP(H633, 'Customer Data'!A633,'Customer Data'!B633)</f>
        <v>Customer_633</v>
      </c>
      <c r="AH633" t="str">
        <f>_xlfn.XLOOKUP(H633,'Customer Data'!A633,'Customer Data'!C633)</f>
        <v>Female</v>
      </c>
      <c r="AI633">
        <f>_xlfn.XLOOKUP(H633,'Customer Data'!A633,'Customer Data'!D633)</f>
        <v>55</v>
      </c>
      <c r="AJ633" t="str">
        <f>_xlfn.XLOOKUP(H633,'Customer Data'!A633,'Customer Data'!E633)</f>
        <v>Lagos</v>
      </c>
      <c r="AK633" t="str">
        <f>VLOOKUP(K633,'Product Category'!A:B,2,FALSE)</f>
        <v>Furniture</v>
      </c>
      <c r="AL633">
        <f>VLOOKUP(Z633,Coupons!A:B,2,FALSE)</f>
        <v>0.15</v>
      </c>
      <c r="AM633" s="7">
        <f t="shared" si="214"/>
        <v>20.749500000000001</v>
      </c>
      <c r="AN633" s="7">
        <f t="shared" si="215"/>
        <v>32.277000000000001</v>
      </c>
      <c r="AO633" s="7">
        <f t="shared" si="216"/>
        <v>96.831000000000003</v>
      </c>
      <c r="AP633" s="7">
        <f t="shared" si="217"/>
        <v>117.58049999999999</v>
      </c>
      <c r="AQ633" s="7">
        <f t="shared" si="218"/>
        <v>20.749499999999983</v>
      </c>
      <c r="AR633" s="12">
        <f t="shared" si="219"/>
        <v>1.2142857142857142</v>
      </c>
    </row>
    <row r="634" spans="1:44" x14ac:dyDescent="0.35">
      <c r="A634" t="s">
        <v>646</v>
      </c>
      <c r="B634">
        <f t="shared" si="198"/>
        <v>200632</v>
      </c>
      <c r="C634" s="2">
        <v>45048</v>
      </c>
      <c r="D634" s="4">
        <v>45048</v>
      </c>
      <c r="E634">
        <f t="shared" si="199"/>
        <v>2023</v>
      </c>
      <c r="F634" s="4" t="str">
        <f t="shared" si="200"/>
        <v>May</v>
      </c>
      <c r="G634" s="4" t="str">
        <f t="shared" si="201"/>
        <v>Tuesday</v>
      </c>
      <c r="H634" t="s">
        <v>1845</v>
      </c>
      <c r="I634">
        <f t="shared" si="202"/>
        <v>67260</v>
      </c>
      <c r="J634" t="s">
        <v>2408</v>
      </c>
      <c r="K634" t="str">
        <f t="shared" si="204"/>
        <v>Laptop</v>
      </c>
      <c r="L634">
        <v>5</v>
      </c>
      <c r="M634">
        <v>678.16</v>
      </c>
      <c r="N634" s="7">
        <f t="shared" si="203"/>
        <v>678.16</v>
      </c>
      <c r="O634" t="s">
        <v>2629</v>
      </c>
      <c r="P634" t="str">
        <f t="shared" si="205"/>
        <v>463</v>
      </c>
      <c r="Q634" t="str">
        <f t="shared" si="206"/>
        <v>Main St</v>
      </c>
      <c r="R634" t="s">
        <v>3068</v>
      </c>
      <c r="S634" t="str">
        <f t="shared" si="207"/>
        <v>Gift Card</v>
      </c>
      <c r="T634" t="s">
        <v>3073</v>
      </c>
      <c r="U634" t="str">
        <f t="shared" si="208"/>
        <v>Delivered</v>
      </c>
      <c r="V634" t="s">
        <v>3707</v>
      </c>
      <c r="W634" t="str">
        <f t="shared" si="209"/>
        <v>38229104</v>
      </c>
      <c r="X634">
        <v>7</v>
      </c>
      <c r="Y634" t="s">
        <v>4277</v>
      </c>
      <c r="Z634" t="str">
        <f t="shared" si="210"/>
        <v>WINTER15</v>
      </c>
      <c r="AA634" t="str">
        <f t="shared" si="211"/>
        <v>YES</v>
      </c>
      <c r="AB634" t="s">
        <v>4281</v>
      </c>
      <c r="AC634" t="str">
        <f t="shared" si="212"/>
        <v>Facebook</v>
      </c>
      <c r="AD634">
        <v>3390.8</v>
      </c>
      <c r="AE634" s="7">
        <v>3390.8</v>
      </c>
      <c r="AF634" s="7">
        <f t="shared" si="213"/>
        <v>3390.7999999999997</v>
      </c>
      <c r="AG634" t="str">
        <f>_xlfn.XLOOKUP(H634, 'Customer Data'!A634,'Customer Data'!B634)</f>
        <v>Customer_634</v>
      </c>
      <c r="AH634" t="str">
        <f>_xlfn.XLOOKUP(H634,'Customer Data'!A634,'Customer Data'!C634)</f>
        <v>Female</v>
      </c>
      <c r="AI634">
        <f>_xlfn.XLOOKUP(H634,'Customer Data'!A634,'Customer Data'!D634)</f>
        <v>59</v>
      </c>
      <c r="AJ634" t="str">
        <f>_xlfn.XLOOKUP(H634,'Customer Data'!A634,'Customer Data'!E634)</f>
        <v>Port-Harcourt</v>
      </c>
      <c r="AK634" t="str">
        <f>VLOOKUP(K634,'Product Category'!A:B,2,FALSE)</f>
        <v>Electronics</v>
      </c>
      <c r="AL634">
        <f>VLOOKUP(Z634,Coupons!A:B,2,FALSE)</f>
        <v>0.15</v>
      </c>
      <c r="AM634" s="7">
        <f t="shared" si="214"/>
        <v>508.62</v>
      </c>
      <c r="AN634" s="7">
        <f t="shared" si="215"/>
        <v>474.71199999999993</v>
      </c>
      <c r="AO634" s="7">
        <f t="shared" si="216"/>
        <v>2373.5599999999995</v>
      </c>
      <c r="AP634" s="7">
        <f t="shared" si="217"/>
        <v>2882.18</v>
      </c>
      <c r="AQ634" s="7">
        <f t="shared" si="218"/>
        <v>508.62000000000035</v>
      </c>
      <c r="AR634" s="12">
        <f t="shared" si="219"/>
        <v>1.2142857142857144</v>
      </c>
    </row>
    <row r="635" spans="1:44" x14ac:dyDescent="0.35">
      <c r="A635" t="s">
        <v>647</v>
      </c>
      <c r="B635">
        <f t="shared" si="198"/>
        <v>200633</v>
      </c>
      <c r="C635" s="2">
        <v>45392</v>
      </c>
      <c r="D635" s="4">
        <v>45392</v>
      </c>
      <c r="E635">
        <f t="shared" si="199"/>
        <v>2024</v>
      </c>
      <c r="F635" s="4" t="str">
        <f t="shared" si="200"/>
        <v>April</v>
      </c>
      <c r="G635" s="4" t="str">
        <f t="shared" si="201"/>
        <v>Wednesday</v>
      </c>
      <c r="H635" t="s">
        <v>1846</v>
      </c>
      <c r="I635">
        <f t="shared" si="202"/>
        <v>79533</v>
      </c>
      <c r="J635" t="s">
        <v>2408</v>
      </c>
      <c r="K635" t="str">
        <f t="shared" si="204"/>
        <v>Laptop</v>
      </c>
      <c r="L635">
        <v>5</v>
      </c>
      <c r="M635">
        <v>601.72</v>
      </c>
      <c r="N635" s="7">
        <f t="shared" si="203"/>
        <v>601.72</v>
      </c>
      <c r="O635" t="s">
        <v>2728</v>
      </c>
      <c r="P635" t="str">
        <f t="shared" si="205"/>
        <v>921</v>
      </c>
      <c r="Q635" t="str">
        <f t="shared" si="206"/>
        <v>Main St</v>
      </c>
      <c r="R635" t="s">
        <v>3068</v>
      </c>
      <c r="S635" t="str">
        <f t="shared" si="207"/>
        <v>Gift Card</v>
      </c>
      <c r="T635" t="s">
        <v>3071</v>
      </c>
      <c r="U635" t="str">
        <f t="shared" si="208"/>
        <v>Cancelled</v>
      </c>
      <c r="V635" t="s">
        <v>3708</v>
      </c>
      <c r="W635" t="str">
        <f t="shared" si="209"/>
        <v>54711422</v>
      </c>
      <c r="X635">
        <v>5</v>
      </c>
      <c r="Y635" t="s">
        <v>4277</v>
      </c>
      <c r="Z635" t="str">
        <f t="shared" si="210"/>
        <v>WINTER15</v>
      </c>
      <c r="AA635" t="str">
        <f t="shared" si="211"/>
        <v>YES</v>
      </c>
      <c r="AB635" t="s">
        <v>4278</v>
      </c>
      <c r="AC635" t="str">
        <f t="shared" si="212"/>
        <v>Instagram</v>
      </c>
      <c r="AD635">
        <v>3008.6</v>
      </c>
      <c r="AE635" s="7">
        <v>3008.6</v>
      </c>
      <c r="AF635" s="7">
        <f t="shared" si="213"/>
        <v>3008.6000000000004</v>
      </c>
      <c r="AG635" t="str">
        <f>_xlfn.XLOOKUP(H635, 'Customer Data'!A635,'Customer Data'!B635)</f>
        <v>Customer_635</v>
      </c>
      <c r="AH635" t="str">
        <f>_xlfn.XLOOKUP(H635,'Customer Data'!A635,'Customer Data'!C635)</f>
        <v>Male</v>
      </c>
      <c r="AI635">
        <f>_xlfn.XLOOKUP(H635,'Customer Data'!A635,'Customer Data'!D635)</f>
        <v>26</v>
      </c>
      <c r="AJ635" t="str">
        <f>_xlfn.XLOOKUP(H635,'Customer Data'!A635,'Customer Data'!E635)</f>
        <v>Enugu</v>
      </c>
      <c r="AK635" t="str">
        <f>VLOOKUP(K635,'Product Category'!A:B,2,FALSE)</f>
        <v>Electronics</v>
      </c>
      <c r="AL635">
        <f>VLOOKUP(Z635,Coupons!A:B,2,FALSE)</f>
        <v>0.15</v>
      </c>
      <c r="AM635" s="7">
        <f t="shared" si="214"/>
        <v>451.28999999999996</v>
      </c>
      <c r="AN635" s="7">
        <f t="shared" si="215"/>
        <v>421.20400000000001</v>
      </c>
      <c r="AO635" s="7">
        <f t="shared" si="216"/>
        <v>2106.02</v>
      </c>
      <c r="AP635" s="7">
        <f t="shared" si="217"/>
        <v>2557.3100000000004</v>
      </c>
      <c r="AQ635" s="7">
        <f t="shared" si="218"/>
        <v>451.29000000000042</v>
      </c>
      <c r="AR635" s="12">
        <f t="shared" si="219"/>
        <v>1.2142857142857144</v>
      </c>
    </row>
    <row r="636" spans="1:44" x14ac:dyDescent="0.35">
      <c r="A636" t="s">
        <v>648</v>
      </c>
      <c r="B636">
        <f t="shared" si="198"/>
        <v>200634</v>
      </c>
      <c r="C636" s="2">
        <v>45407</v>
      </c>
      <c r="D636" s="4">
        <v>45407</v>
      </c>
      <c r="E636">
        <f t="shared" si="199"/>
        <v>2024</v>
      </c>
      <c r="F636" s="4" t="str">
        <f t="shared" si="200"/>
        <v>April</v>
      </c>
      <c r="G636" s="4" t="str">
        <f t="shared" si="201"/>
        <v>Thursday</v>
      </c>
      <c r="H636" t="s">
        <v>1847</v>
      </c>
      <c r="I636">
        <f t="shared" si="202"/>
        <v>66906</v>
      </c>
      <c r="J636" t="s">
        <v>2407</v>
      </c>
      <c r="K636" t="str">
        <f t="shared" si="204"/>
        <v>Printer</v>
      </c>
      <c r="L636">
        <v>2</v>
      </c>
      <c r="M636">
        <v>259.32</v>
      </c>
      <c r="N636" s="7">
        <f t="shared" si="203"/>
        <v>259.32</v>
      </c>
      <c r="O636" t="s">
        <v>2852</v>
      </c>
      <c r="P636" t="str">
        <f t="shared" si="205"/>
        <v>117</v>
      </c>
      <c r="Q636" t="str">
        <f t="shared" si="206"/>
        <v>Main St</v>
      </c>
      <c r="R636" t="s">
        <v>3068</v>
      </c>
      <c r="S636" t="str">
        <f t="shared" si="207"/>
        <v>Gift Card</v>
      </c>
      <c r="T636" t="s">
        <v>3073</v>
      </c>
      <c r="U636" t="str">
        <f t="shared" si="208"/>
        <v>Delivered</v>
      </c>
      <c r="V636" t="s">
        <v>3709</v>
      </c>
      <c r="W636" t="str">
        <f t="shared" si="209"/>
        <v>31633755</v>
      </c>
      <c r="X636">
        <v>2</v>
      </c>
      <c r="Y636" t="s">
        <v>4277</v>
      </c>
      <c r="Z636" t="str">
        <f t="shared" si="210"/>
        <v>WINTER15</v>
      </c>
      <c r="AA636" t="str">
        <f t="shared" si="211"/>
        <v>YES</v>
      </c>
      <c r="AB636" t="s">
        <v>4279</v>
      </c>
      <c r="AC636" t="str">
        <f t="shared" si="212"/>
        <v>Referral</v>
      </c>
      <c r="AD636">
        <v>518.64</v>
      </c>
      <c r="AE636" s="7">
        <v>518.64</v>
      </c>
      <c r="AF636" s="7">
        <f t="shared" si="213"/>
        <v>518.64</v>
      </c>
      <c r="AG636" t="str">
        <f>_xlfn.XLOOKUP(H636, 'Customer Data'!A636,'Customer Data'!B636)</f>
        <v>Customer_636</v>
      </c>
      <c r="AH636" t="str">
        <f>_xlfn.XLOOKUP(H636,'Customer Data'!A636,'Customer Data'!C636)</f>
        <v>Female</v>
      </c>
      <c r="AI636">
        <f>_xlfn.XLOOKUP(H636,'Customer Data'!A636,'Customer Data'!D636)</f>
        <v>32</v>
      </c>
      <c r="AJ636" t="str">
        <f>_xlfn.XLOOKUP(H636,'Customer Data'!A636,'Customer Data'!E636)</f>
        <v>Owerri</v>
      </c>
      <c r="AK636" t="str">
        <f>VLOOKUP(K636,'Product Category'!A:B,2,FALSE)</f>
        <v>Electronics</v>
      </c>
      <c r="AL636">
        <f>VLOOKUP(Z636,Coupons!A:B,2,FALSE)</f>
        <v>0.15</v>
      </c>
      <c r="AM636" s="7">
        <f t="shared" si="214"/>
        <v>77.795999999999992</v>
      </c>
      <c r="AN636" s="7">
        <f t="shared" si="215"/>
        <v>181.52399999999997</v>
      </c>
      <c r="AO636" s="7">
        <f t="shared" si="216"/>
        <v>363.04799999999994</v>
      </c>
      <c r="AP636" s="7">
        <f t="shared" si="217"/>
        <v>440.84399999999999</v>
      </c>
      <c r="AQ636" s="7">
        <f t="shared" si="218"/>
        <v>77.796000000000049</v>
      </c>
      <c r="AR636" s="12">
        <f t="shared" si="219"/>
        <v>1.2142857142857144</v>
      </c>
    </row>
    <row r="637" spans="1:44" x14ac:dyDescent="0.35">
      <c r="A637" t="s">
        <v>649</v>
      </c>
      <c r="B637">
        <f t="shared" si="198"/>
        <v>200635</v>
      </c>
      <c r="C637" s="2">
        <v>45273</v>
      </c>
      <c r="D637" s="4">
        <v>45273</v>
      </c>
      <c r="E637">
        <f t="shared" si="199"/>
        <v>2023</v>
      </c>
      <c r="F637" s="4" t="str">
        <f t="shared" si="200"/>
        <v>December</v>
      </c>
      <c r="G637" s="4" t="str">
        <f t="shared" si="201"/>
        <v>Wednesday</v>
      </c>
      <c r="H637" t="s">
        <v>1848</v>
      </c>
      <c r="I637">
        <f t="shared" si="202"/>
        <v>12818</v>
      </c>
      <c r="J637" t="s">
        <v>2406</v>
      </c>
      <c r="K637" t="str">
        <f t="shared" si="204"/>
        <v>Chair</v>
      </c>
      <c r="L637">
        <v>3</v>
      </c>
      <c r="M637">
        <v>63.68</v>
      </c>
      <c r="N637" s="7">
        <f t="shared" si="203"/>
        <v>63.68</v>
      </c>
      <c r="O637" t="s">
        <v>2458</v>
      </c>
      <c r="P637" t="str">
        <f t="shared" si="205"/>
        <v>434</v>
      </c>
      <c r="Q637" t="str">
        <f t="shared" si="206"/>
        <v>Main St</v>
      </c>
      <c r="R637" t="s">
        <v>3069</v>
      </c>
      <c r="S637" t="str">
        <f t="shared" si="207"/>
        <v>Cash</v>
      </c>
      <c r="T637" t="s">
        <v>3072</v>
      </c>
      <c r="U637" t="str">
        <f t="shared" si="208"/>
        <v>Returned</v>
      </c>
      <c r="V637" t="s">
        <v>3710</v>
      </c>
      <c r="W637" t="str">
        <f t="shared" si="209"/>
        <v>40879983</v>
      </c>
      <c r="X637">
        <v>6</v>
      </c>
      <c r="Z637" t="str">
        <f t="shared" si="210"/>
        <v>NO COUPON</v>
      </c>
      <c r="AA637" t="str">
        <f t="shared" si="211"/>
        <v>NO</v>
      </c>
      <c r="AB637" t="s">
        <v>4281</v>
      </c>
      <c r="AC637" t="str">
        <f t="shared" si="212"/>
        <v>Facebook</v>
      </c>
      <c r="AD637">
        <v>191.04</v>
      </c>
      <c r="AE637" s="7">
        <v>191.04</v>
      </c>
      <c r="AF637" s="7">
        <f t="shared" si="213"/>
        <v>191.04</v>
      </c>
      <c r="AG637" t="str">
        <f>_xlfn.XLOOKUP(H637, 'Customer Data'!A637,'Customer Data'!B637)</f>
        <v>Customer_637</v>
      </c>
      <c r="AH637" t="str">
        <f>_xlfn.XLOOKUP(H637,'Customer Data'!A637,'Customer Data'!C637)</f>
        <v>Male</v>
      </c>
      <c r="AI637">
        <f>_xlfn.XLOOKUP(H637,'Customer Data'!A637,'Customer Data'!D637)</f>
        <v>19</v>
      </c>
      <c r="AJ637" t="str">
        <f>_xlfn.XLOOKUP(H637,'Customer Data'!A637,'Customer Data'!E637)</f>
        <v>Abuja</v>
      </c>
      <c r="AK637" t="str">
        <f>VLOOKUP(K637,'Product Category'!A:B,2,FALSE)</f>
        <v>Furniture</v>
      </c>
      <c r="AL637">
        <f>VLOOKUP(Z637,Coupons!A:B,2,FALSE)</f>
        <v>0</v>
      </c>
      <c r="AM637" s="7">
        <f t="shared" si="214"/>
        <v>0</v>
      </c>
      <c r="AN637" s="7">
        <f t="shared" si="215"/>
        <v>44.576000000000001</v>
      </c>
      <c r="AO637" s="7">
        <f t="shared" si="216"/>
        <v>133.72800000000001</v>
      </c>
      <c r="AP637" s="7">
        <f t="shared" si="217"/>
        <v>191.04</v>
      </c>
      <c r="AQ637" s="7">
        <f t="shared" si="218"/>
        <v>57.311999999999983</v>
      </c>
      <c r="AR637" s="12">
        <f t="shared" si="219"/>
        <v>1.4285714285714284</v>
      </c>
    </row>
    <row r="638" spans="1:44" x14ac:dyDescent="0.35">
      <c r="A638" t="s">
        <v>650</v>
      </c>
      <c r="B638">
        <f t="shared" si="198"/>
        <v>200636</v>
      </c>
      <c r="C638" s="2">
        <v>45204</v>
      </c>
      <c r="D638" s="4">
        <v>45204</v>
      </c>
      <c r="E638">
        <f t="shared" si="199"/>
        <v>2023</v>
      </c>
      <c r="F638" s="4" t="str">
        <f t="shared" si="200"/>
        <v>October</v>
      </c>
      <c r="G638" s="4" t="str">
        <f t="shared" si="201"/>
        <v>Thursday</v>
      </c>
      <c r="H638" t="s">
        <v>1849</v>
      </c>
      <c r="I638">
        <f t="shared" si="202"/>
        <v>60384</v>
      </c>
      <c r="J638" t="s">
        <v>2408</v>
      </c>
      <c r="K638" t="str">
        <f t="shared" si="204"/>
        <v>Laptop</v>
      </c>
      <c r="L638">
        <v>4</v>
      </c>
      <c r="M638">
        <v>371.07</v>
      </c>
      <c r="N638" s="7">
        <f t="shared" si="203"/>
        <v>371.07</v>
      </c>
      <c r="O638" t="s">
        <v>2564</v>
      </c>
      <c r="P638" t="str">
        <f t="shared" si="205"/>
        <v>336</v>
      </c>
      <c r="Q638" t="str">
        <f t="shared" si="206"/>
        <v>Main St</v>
      </c>
      <c r="R638" t="s">
        <v>3069</v>
      </c>
      <c r="S638" t="str">
        <f t="shared" si="207"/>
        <v>Cash</v>
      </c>
      <c r="T638" t="s">
        <v>3071</v>
      </c>
      <c r="U638" t="str">
        <f t="shared" si="208"/>
        <v>Cancelled</v>
      </c>
      <c r="V638" t="s">
        <v>3711</v>
      </c>
      <c r="W638" t="str">
        <f t="shared" si="209"/>
        <v>92080037</v>
      </c>
      <c r="X638">
        <v>7</v>
      </c>
      <c r="Y638" t="s">
        <v>4277</v>
      </c>
      <c r="Z638" t="str">
        <f t="shared" si="210"/>
        <v>WINTER15</v>
      </c>
      <c r="AA638" t="str">
        <f t="shared" si="211"/>
        <v>YES</v>
      </c>
      <c r="AB638" t="s">
        <v>4281</v>
      </c>
      <c r="AC638" t="str">
        <f t="shared" si="212"/>
        <v>Facebook</v>
      </c>
      <c r="AD638">
        <v>1484.28</v>
      </c>
      <c r="AE638" s="7">
        <v>1484.28</v>
      </c>
      <c r="AF638" s="7">
        <f t="shared" si="213"/>
        <v>1484.28</v>
      </c>
      <c r="AG638" t="str">
        <f>_xlfn.XLOOKUP(H638, 'Customer Data'!A638,'Customer Data'!B638)</f>
        <v>Customer_638</v>
      </c>
      <c r="AH638" t="str">
        <f>_xlfn.XLOOKUP(H638,'Customer Data'!A638,'Customer Data'!C638)</f>
        <v>Male</v>
      </c>
      <c r="AI638">
        <f>_xlfn.XLOOKUP(H638,'Customer Data'!A638,'Customer Data'!D638)</f>
        <v>59</v>
      </c>
      <c r="AJ638" t="str">
        <f>_xlfn.XLOOKUP(H638,'Customer Data'!A638,'Customer Data'!E638)</f>
        <v>Owerri</v>
      </c>
      <c r="AK638" t="str">
        <f>VLOOKUP(K638,'Product Category'!A:B,2,FALSE)</f>
        <v>Electronics</v>
      </c>
      <c r="AL638">
        <f>VLOOKUP(Z638,Coupons!A:B,2,FALSE)</f>
        <v>0.15</v>
      </c>
      <c r="AM638" s="7">
        <f t="shared" si="214"/>
        <v>222.642</v>
      </c>
      <c r="AN638" s="7">
        <f t="shared" si="215"/>
        <v>259.74899999999997</v>
      </c>
      <c r="AO638" s="7">
        <f t="shared" si="216"/>
        <v>1038.9959999999999</v>
      </c>
      <c r="AP638" s="7">
        <f t="shared" si="217"/>
        <v>1261.6379999999999</v>
      </c>
      <c r="AQ638" s="7">
        <f t="shared" si="218"/>
        <v>222.64200000000005</v>
      </c>
      <c r="AR638" s="12">
        <f t="shared" si="219"/>
        <v>1.2142857142857144</v>
      </c>
    </row>
    <row r="639" spans="1:44" x14ac:dyDescent="0.35">
      <c r="A639" t="s">
        <v>651</v>
      </c>
      <c r="B639">
        <f t="shared" si="198"/>
        <v>200637</v>
      </c>
      <c r="C639" s="2">
        <v>45564</v>
      </c>
      <c r="D639" s="4">
        <v>45564</v>
      </c>
      <c r="E639">
        <f t="shared" si="199"/>
        <v>2024</v>
      </c>
      <c r="F639" s="4" t="str">
        <f t="shared" si="200"/>
        <v>September</v>
      </c>
      <c r="G639" s="4" t="str">
        <f t="shared" si="201"/>
        <v>Sunday</v>
      </c>
      <c r="H639" t="s">
        <v>1850</v>
      </c>
      <c r="I639">
        <f t="shared" si="202"/>
        <v>92294</v>
      </c>
      <c r="J639" t="s">
        <v>2406</v>
      </c>
      <c r="K639" t="str">
        <f t="shared" si="204"/>
        <v>Chair</v>
      </c>
      <c r="L639">
        <v>4</v>
      </c>
      <c r="M639">
        <v>306.35000000000002</v>
      </c>
      <c r="N639" s="7">
        <f t="shared" si="203"/>
        <v>306.35000000000002</v>
      </c>
      <c r="O639" t="s">
        <v>2853</v>
      </c>
      <c r="P639" t="str">
        <f t="shared" si="205"/>
        <v>784</v>
      </c>
      <c r="Q639" t="str">
        <f t="shared" si="206"/>
        <v>Main St</v>
      </c>
      <c r="R639" t="s">
        <v>3068</v>
      </c>
      <c r="S639" t="str">
        <f t="shared" si="207"/>
        <v>Gift Card</v>
      </c>
      <c r="T639" t="s">
        <v>3070</v>
      </c>
      <c r="U639" t="str">
        <f t="shared" si="208"/>
        <v>Shipped</v>
      </c>
      <c r="V639" t="s">
        <v>3712</v>
      </c>
      <c r="W639" t="str">
        <f t="shared" si="209"/>
        <v>23585765</v>
      </c>
      <c r="X639">
        <v>7</v>
      </c>
      <c r="Y639" t="s">
        <v>4277</v>
      </c>
      <c r="Z639" t="str">
        <f t="shared" si="210"/>
        <v>WINTER15</v>
      </c>
      <c r="AA639" t="str">
        <f t="shared" si="211"/>
        <v>YES</v>
      </c>
      <c r="AB639" t="s">
        <v>4279</v>
      </c>
      <c r="AC639" t="str">
        <f t="shared" si="212"/>
        <v>Referral</v>
      </c>
      <c r="AD639">
        <v>1225.4000000000001</v>
      </c>
      <c r="AE639" s="7">
        <v>1225.4000000000001</v>
      </c>
      <c r="AF639" s="7">
        <f t="shared" si="213"/>
        <v>1225.4000000000001</v>
      </c>
      <c r="AG639" t="str">
        <f>_xlfn.XLOOKUP(H639, 'Customer Data'!A639,'Customer Data'!B639)</f>
        <v>Customer_639</v>
      </c>
      <c r="AH639" t="str">
        <f>_xlfn.XLOOKUP(H639,'Customer Data'!A639,'Customer Data'!C639)</f>
        <v>Male</v>
      </c>
      <c r="AI639">
        <f>_xlfn.XLOOKUP(H639,'Customer Data'!A639,'Customer Data'!D639)</f>
        <v>49</v>
      </c>
      <c r="AJ639" t="str">
        <f>_xlfn.XLOOKUP(H639,'Customer Data'!A639,'Customer Data'!E639)</f>
        <v>Owerri</v>
      </c>
      <c r="AK639" t="str">
        <f>VLOOKUP(K639,'Product Category'!A:B,2,FALSE)</f>
        <v>Furniture</v>
      </c>
      <c r="AL639">
        <f>VLOOKUP(Z639,Coupons!A:B,2,FALSE)</f>
        <v>0.15</v>
      </c>
      <c r="AM639" s="7">
        <f t="shared" si="214"/>
        <v>183.81</v>
      </c>
      <c r="AN639" s="7">
        <f t="shared" si="215"/>
        <v>214.44499999999999</v>
      </c>
      <c r="AO639" s="7">
        <f t="shared" si="216"/>
        <v>857.78</v>
      </c>
      <c r="AP639" s="7">
        <f t="shared" si="217"/>
        <v>1041.5900000000001</v>
      </c>
      <c r="AQ639" s="7">
        <f t="shared" si="218"/>
        <v>183.81000000000017</v>
      </c>
      <c r="AR639" s="12">
        <f t="shared" si="219"/>
        <v>1.2142857142857144</v>
      </c>
    </row>
    <row r="640" spans="1:44" x14ac:dyDescent="0.35">
      <c r="A640" t="s">
        <v>652</v>
      </c>
      <c r="B640">
        <f t="shared" si="198"/>
        <v>200638</v>
      </c>
      <c r="C640" s="2">
        <v>45214</v>
      </c>
      <c r="D640" s="4">
        <v>45214</v>
      </c>
      <c r="E640">
        <f t="shared" si="199"/>
        <v>2023</v>
      </c>
      <c r="F640" s="4" t="str">
        <f t="shared" si="200"/>
        <v>October</v>
      </c>
      <c r="G640" s="4" t="str">
        <f t="shared" si="201"/>
        <v>Sunday</v>
      </c>
      <c r="H640" t="s">
        <v>1851</v>
      </c>
      <c r="I640">
        <f t="shared" si="202"/>
        <v>66840</v>
      </c>
      <c r="J640" t="s">
        <v>2405</v>
      </c>
      <c r="K640" t="str">
        <f t="shared" si="204"/>
        <v>Tablet</v>
      </c>
      <c r="L640">
        <v>4</v>
      </c>
      <c r="M640">
        <v>578.27</v>
      </c>
      <c r="N640" s="7">
        <f t="shared" si="203"/>
        <v>578.27</v>
      </c>
      <c r="O640" t="s">
        <v>2854</v>
      </c>
      <c r="P640" t="str">
        <f t="shared" si="205"/>
        <v>547</v>
      </c>
      <c r="Q640" t="str">
        <f t="shared" si="206"/>
        <v>Main St</v>
      </c>
      <c r="R640" t="s">
        <v>3066</v>
      </c>
      <c r="S640" t="str">
        <f t="shared" si="207"/>
        <v>Online</v>
      </c>
      <c r="T640" t="s">
        <v>3073</v>
      </c>
      <c r="U640" t="str">
        <f t="shared" si="208"/>
        <v>Delivered</v>
      </c>
      <c r="V640" t="s">
        <v>3713</v>
      </c>
      <c r="W640" t="str">
        <f t="shared" si="209"/>
        <v>76929637</v>
      </c>
      <c r="X640">
        <v>9</v>
      </c>
      <c r="Y640" t="s">
        <v>4277</v>
      </c>
      <c r="Z640" t="str">
        <f t="shared" si="210"/>
        <v>WINTER15</v>
      </c>
      <c r="AA640" t="str">
        <f t="shared" si="211"/>
        <v>YES</v>
      </c>
      <c r="AB640" t="s">
        <v>4280</v>
      </c>
      <c r="AC640" t="str">
        <f t="shared" si="212"/>
        <v>Email</v>
      </c>
      <c r="AD640">
        <v>2313.08</v>
      </c>
      <c r="AE640" s="7">
        <v>2313.08</v>
      </c>
      <c r="AF640" s="7">
        <f t="shared" si="213"/>
        <v>2313.08</v>
      </c>
      <c r="AG640" t="str">
        <f>_xlfn.XLOOKUP(H640, 'Customer Data'!A640,'Customer Data'!B640)</f>
        <v>Customer_640</v>
      </c>
      <c r="AH640" t="str">
        <f>_xlfn.XLOOKUP(H640,'Customer Data'!A640,'Customer Data'!C640)</f>
        <v>Female</v>
      </c>
      <c r="AI640">
        <f>_xlfn.XLOOKUP(H640,'Customer Data'!A640,'Customer Data'!D640)</f>
        <v>26</v>
      </c>
      <c r="AJ640" t="str">
        <f>_xlfn.XLOOKUP(H640,'Customer Data'!A640,'Customer Data'!E640)</f>
        <v>Kano</v>
      </c>
      <c r="AK640" t="str">
        <f>VLOOKUP(K640,'Product Category'!A:B,2,FALSE)</f>
        <v>Electronics</v>
      </c>
      <c r="AL640">
        <f>VLOOKUP(Z640,Coupons!A:B,2,FALSE)</f>
        <v>0.15</v>
      </c>
      <c r="AM640" s="7">
        <f t="shared" si="214"/>
        <v>346.96199999999999</v>
      </c>
      <c r="AN640" s="7">
        <f t="shared" si="215"/>
        <v>404.78899999999999</v>
      </c>
      <c r="AO640" s="7">
        <f t="shared" si="216"/>
        <v>1619.1559999999999</v>
      </c>
      <c r="AP640" s="7">
        <f t="shared" si="217"/>
        <v>1966.1179999999999</v>
      </c>
      <c r="AQ640" s="7">
        <f t="shared" si="218"/>
        <v>346.96199999999999</v>
      </c>
      <c r="AR640" s="12">
        <f t="shared" si="219"/>
        <v>1.2142857142857142</v>
      </c>
    </row>
    <row r="641" spans="1:44" x14ac:dyDescent="0.35">
      <c r="A641" t="s">
        <v>653</v>
      </c>
      <c r="B641">
        <f t="shared" si="198"/>
        <v>200639</v>
      </c>
      <c r="C641" s="2">
        <v>44946</v>
      </c>
      <c r="D641" s="4">
        <v>44946</v>
      </c>
      <c r="E641">
        <f t="shared" si="199"/>
        <v>2023</v>
      </c>
      <c r="F641" s="4" t="str">
        <f t="shared" si="200"/>
        <v>January</v>
      </c>
      <c r="G641" s="4" t="str">
        <f t="shared" si="201"/>
        <v>Friday</v>
      </c>
      <c r="H641" t="s">
        <v>1852</v>
      </c>
      <c r="I641">
        <f t="shared" si="202"/>
        <v>22534</v>
      </c>
      <c r="J641" t="s">
        <v>2406</v>
      </c>
      <c r="K641" t="str">
        <f t="shared" si="204"/>
        <v>Chair</v>
      </c>
      <c r="L641">
        <v>1</v>
      </c>
      <c r="M641">
        <v>529.19000000000005</v>
      </c>
      <c r="N641" s="7">
        <f t="shared" si="203"/>
        <v>529.19000000000005</v>
      </c>
      <c r="O641" t="s">
        <v>2772</v>
      </c>
      <c r="P641" t="str">
        <f t="shared" si="205"/>
        <v>391</v>
      </c>
      <c r="Q641" t="str">
        <f t="shared" si="206"/>
        <v>Main St</v>
      </c>
      <c r="R641" t="s">
        <v>3069</v>
      </c>
      <c r="S641" t="str">
        <f t="shared" si="207"/>
        <v>Cash</v>
      </c>
      <c r="T641" t="s">
        <v>3071</v>
      </c>
      <c r="U641" t="str">
        <f t="shared" si="208"/>
        <v>Cancelled</v>
      </c>
      <c r="V641" t="s">
        <v>3714</v>
      </c>
      <c r="W641" t="str">
        <f t="shared" si="209"/>
        <v>17415798</v>
      </c>
      <c r="X641">
        <v>5</v>
      </c>
      <c r="Z641" t="str">
        <f t="shared" si="210"/>
        <v>NO COUPON</v>
      </c>
      <c r="AA641" t="str">
        <f t="shared" si="211"/>
        <v>NO</v>
      </c>
      <c r="AB641" t="s">
        <v>4279</v>
      </c>
      <c r="AC641" t="str">
        <f t="shared" si="212"/>
        <v>Referral</v>
      </c>
      <c r="AD641">
        <v>529.19000000000005</v>
      </c>
      <c r="AE641" s="7">
        <v>529.19000000000005</v>
      </c>
      <c r="AF641" s="7">
        <f t="shared" si="213"/>
        <v>529.19000000000005</v>
      </c>
      <c r="AG641" t="str">
        <f>_xlfn.XLOOKUP(H641, 'Customer Data'!A641,'Customer Data'!B641)</f>
        <v>Customer_641</v>
      </c>
      <c r="AH641" t="str">
        <f>_xlfn.XLOOKUP(H641,'Customer Data'!A641,'Customer Data'!C641)</f>
        <v>Female</v>
      </c>
      <c r="AI641">
        <f>_xlfn.XLOOKUP(H641,'Customer Data'!A641,'Customer Data'!D641)</f>
        <v>33</v>
      </c>
      <c r="AJ641" t="str">
        <f>_xlfn.XLOOKUP(H641,'Customer Data'!A641,'Customer Data'!E641)</f>
        <v>Abuja</v>
      </c>
      <c r="AK641" t="str">
        <f>VLOOKUP(K641,'Product Category'!A:B,2,FALSE)</f>
        <v>Furniture</v>
      </c>
      <c r="AL641">
        <f>VLOOKUP(Z641,Coupons!A:B,2,FALSE)</f>
        <v>0</v>
      </c>
      <c r="AM641" s="7">
        <f t="shared" si="214"/>
        <v>0</v>
      </c>
      <c r="AN641" s="7">
        <f t="shared" si="215"/>
        <v>370.43299999999999</v>
      </c>
      <c r="AO641" s="7">
        <f t="shared" si="216"/>
        <v>370.43299999999999</v>
      </c>
      <c r="AP641" s="7">
        <f t="shared" si="217"/>
        <v>529.19000000000005</v>
      </c>
      <c r="AQ641" s="7">
        <f t="shared" si="218"/>
        <v>158.75700000000006</v>
      </c>
      <c r="AR641" s="12">
        <f t="shared" si="219"/>
        <v>1.4285714285714288</v>
      </c>
    </row>
    <row r="642" spans="1:44" x14ac:dyDescent="0.35">
      <c r="A642" t="s">
        <v>654</v>
      </c>
      <c r="B642">
        <f t="shared" ref="B642:B705" si="220">(RIGHT(A642, LEN(A642)-3))*1</f>
        <v>200640</v>
      </c>
      <c r="C642" s="2">
        <v>45349</v>
      </c>
      <c r="D642" s="4">
        <v>45349</v>
      </c>
      <c r="E642">
        <f t="shared" ref="E642:E705" si="221">(TEXT(D642, "yyyy"))*1</f>
        <v>2024</v>
      </c>
      <c r="F642" s="4" t="str">
        <f t="shared" ref="F642:F705" si="222">TEXT(D642, "mmmm")</f>
        <v>February</v>
      </c>
      <c r="G642" s="4" t="str">
        <f t="shared" ref="G642:G705" si="223">TEXT(D642, "dddd")</f>
        <v>Tuesday</v>
      </c>
      <c r="H642" t="s">
        <v>1853</v>
      </c>
      <c r="I642">
        <f t="shared" ref="I642:I705" si="224">(RIGHT(H642, LEN(H642)-1))*1</f>
        <v>46509</v>
      </c>
      <c r="J642" t="s">
        <v>2406</v>
      </c>
      <c r="K642" t="str">
        <f t="shared" si="204"/>
        <v>Chair</v>
      </c>
      <c r="L642">
        <v>2</v>
      </c>
      <c r="M642">
        <v>587.49</v>
      </c>
      <c r="N642" s="7">
        <f t="shared" ref="N642:N705" si="225">(TRIM(PROPER(M642)))*1</f>
        <v>587.49</v>
      </c>
      <c r="O642" t="s">
        <v>2507</v>
      </c>
      <c r="P642" t="str">
        <f t="shared" si="205"/>
        <v>647</v>
      </c>
      <c r="Q642" t="str">
        <f t="shared" si="206"/>
        <v>Main St</v>
      </c>
      <c r="R642" t="s">
        <v>3068</v>
      </c>
      <c r="S642" t="str">
        <f t="shared" si="207"/>
        <v>Gift Card</v>
      </c>
      <c r="T642" t="s">
        <v>3072</v>
      </c>
      <c r="U642" t="str">
        <f t="shared" si="208"/>
        <v>Returned</v>
      </c>
      <c r="V642" t="s">
        <v>3715</v>
      </c>
      <c r="W642" t="str">
        <f t="shared" si="209"/>
        <v>24241664</v>
      </c>
      <c r="X642">
        <v>6</v>
      </c>
      <c r="Y642" t="s">
        <v>4275</v>
      </c>
      <c r="Z642" t="str">
        <f t="shared" si="210"/>
        <v>SAVE10</v>
      </c>
      <c r="AA642" t="str">
        <f t="shared" si="211"/>
        <v>YES</v>
      </c>
      <c r="AB642" t="s">
        <v>4279</v>
      </c>
      <c r="AC642" t="str">
        <f t="shared" si="212"/>
        <v>Referral</v>
      </c>
      <c r="AD642">
        <v>1174.98</v>
      </c>
      <c r="AE642" s="7">
        <v>1174.98</v>
      </c>
      <c r="AF642" s="7">
        <f t="shared" si="213"/>
        <v>1174.98</v>
      </c>
      <c r="AG642" t="str">
        <f>_xlfn.XLOOKUP(H642, 'Customer Data'!A642,'Customer Data'!B642)</f>
        <v>Customer_642</v>
      </c>
      <c r="AH642" t="str">
        <f>_xlfn.XLOOKUP(H642,'Customer Data'!A642,'Customer Data'!C642)</f>
        <v>Female</v>
      </c>
      <c r="AI642">
        <f>_xlfn.XLOOKUP(H642,'Customer Data'!A642,'Customer Data'!D642)</f>
        <v>40</v>
      </c>
      <c r="AJ642" t="str">
        <f>_xlfn.XLOOKUP(H642,'Customer Data'!A642,'Customer Data'!E642)</f>
        <v>Abuja</v>
      </c>
      <c r="AK642" t="str">
        <f>VLOOKUP(K642,'Product Category'!A:B,2,FALSE)</f>
        <v>Furniture</v>
      </c>
      <c r="AL642">
        <f>VLOOKUP(Z642,Coupons!A:B,2,FALSE)</f>
        <v>0.1</v>
      </c>
      <c r="AM642" s="7">
        <f t="shared" si="214"/>
        <v>117.498</v>
      </c>
      <c r="AN642" s="7">
        <f t="shared" si="215"/>
        <v>411.24299999999999</v>
      </c>
      <c r="AO642" s="7">
        <f t="shared" si="216"/>
        <v>822.48599999999999</v>
      </c>
      <c r="AP642" s="7">
        <f t="shared" si="217"/>
        <v>1057.482</v>
      </c>
      <c r="AQ642" s="7">
        <f t="shared" si="218"/>
        <v>234.99599999999998</v>
      </c>
      <c r="AR642" s="12">
        <f t="shared" si="219"/>
        <v>1.2857142857142856</v>
      </c>
    </row>
    <row r="643" spans="1:44" x14ac:dyDescent="0.35">
      <c r="A643" t="s">
        <v>655</v>
      </c>
      <c r="B643">
        <f t="shared" si="220"/>
        <v>200641</v>
      </c>
      <c r="C643" s="2">
        <v>45473</v>
      </c>
      <c r="D643" s="4">
        <v>45473</v>
      </c>
      <c r="E643">
        <f t="shared" si="221"/>
        <v>2024</v>
      </c>
      <c r="F643" s="4" t="str">
        <f t="shared" si="222"/>
        <v>June</v>
      </c>
      <c r="G643" s="4" t="str">
        <f t="shared" si="223"/>
        <v>Sunday</v>
      </c>
      <c r="H643" t="s">
        <v>1854</v>
      </c>
      <c r="I643">
        <f t="shared" si="224"/>
        <v>71680</v>
      </c>
      <c r="J643" t="s">
        <v>2407</v>
      </c>
      <c r="K643" t="str">
        <f t="shared" ref="K643:K706" si="226">TRIM(PROPER(J643))</f>
        <v>Printer</v>
      </c>
      <c r="L643">
        <v>4</v>
      </c>
      <c r="M643">
        <v>567.57000000000005</v>
      </c>
      <c r="N643" s="7">
        <f t="shared" si="225"/>
        <v>567.57000000000005</v>
      </c>
      <c r="O643" t="s">
        <v>2627</v>
      </c>
      <c r="P643" t="str">
        <f t="shared" ref="P643:P706" si="227">LEFT(O643, FIND(" ", O643)-1)</f>
        <v>814</v>
      </c>
      <c r="Q643" t="str">
        <f t="shared" ref="Q643:Q706" si="228">RIGHT(O643, LEN(O643) - FIND(" ", O643))</f>
        <v>Main St</v>
      </c>
      <c r="R643" t="s">
        <v>3065</v>
      </c>
      <c r="S643" t="str">
        <f t="shared" ref="S643:S706" si="229">TRIM(PROPER(R643))</f>
        <v>Debit Card</v>
      </c>
      <c r="T643" t="s">
        <v>3074</v>
      </c>
      <c r="U643" t="str">
        <f t="shared" ref="U643:U706" si="230">TRIM(PROPER(T643))</f>
        <v>Pending</v>
      </c>
      <c r="V643" t="s">
        <v>3716</v>
      </c>
      <c r="W643" t="str">
        <f t="shared" ref="W643:W706" si="231">RIGHT(V643, LEN(V643)-3)</f>
        <v>47386650</v>
      </c>
      <c r="X643">
        <v>9</v>
      </c>
      <c r="Y643" t="s">
        <v>4277</v>
      </c>
      <c r="Z643" t="str">
        <f t="shared" ref="Z643:Z706" si="232">TRIM(UPPER(IF(Y643="", "NO COUPON", Y643)))</f>
        <v>WINTER15</v>
      </c>
      <c r="AA643" t="str">
        <f t="shared" ref="AA643:AA706" si="233">IF(Z643="NO COUPON","NO","YES")</f>
        <v>YES</v>
      </c>
      <c r="AB643" t="s">
        <v>4282</v>
      </c>
      <c r="AC643" t="str">
        <f t="shared" ref="AC643:AC706" si="234">TRIM(PROPER(AB643))</f>
        <v>Google</v>
      </c>
      <c r="AD643">
        <v>2270.2800000000002</v>
      </c>
      <c r="AE643" s="7">
        <v>2270.2800000000002</v>
      </c>
      <c r="AF643" s="7">
        <f t="shared" ref="AF643:AF706" si="235">N643*L643</f>
        <v>2270.2800000000002</v>
      </c>
      <c r="AG643" t="str">
        <f>_xlfn.XLOOKUP(H643, 'Customer Data'!A643,'Customer Data'!B643)</f>
        <v>Customer_643</v>
      </c>
      <c r="AH643" t="str">
        <f>_xlfn.XLOOKUP(H643,'Customer Data'!A643,'Customer Data'!C643)</f>
        <v>Male</v>
      </c>
      <c r="AI643">
        <f>_xlfn.XLOOKUP(H643,'Customer Data'!A643,'Customer Data'!D643)</f>
        <v>60</v>
      </c>
      <c r="AJ643" t="str">
        <f>_xlfn.XLOOKUP(H643,'Customer Data'!A643,'Customer Data'!E643)</f>
        <v>Abuja</v>
      </c>
      <c r="AK643" t="str">
        <f>VLOOKUP(K643,'Product Category'!A:B,2,FALSE)</f>
        <v>Electronics</v>
      </c>
      <c r="AL643">
        <f>VLOOKUP(Z643,Coupons!A:B,2,FALSE)</f>
        <v>0.15</v>
      </c>
      <c r="AM643" s="7">
        <f t="shared" ref="AM643:AM706" si="236">AE643*AL643</f>
        <v>340.54200000000003</v>
      </c>
      <c r="AN643" s="7">
        <f t="shared" ref="AN643:AN706" si="237">N643*0.7</f>
        <v>397.29900000000004</v>
      </c>
      <c r="AO643" s="7">
        <f t="shared" ref="AO643:AO706" si="238">AN643*L643</f>
        <v>1589.1960000000001</v>
      </c>
      <c r="AP643" s="7">
        <f t="shared" ref="AP643:AP706" si="239">AF643-AM643</f>
        <v>1929.7380000000003</v>
      </c>
      <c r="AQ643" s="7">
        <f t="shared" ref="AQ643:AQ706" si="240">AP643-AO643</f>
        <v>340.54200000000014</v>
      </c>
      <c r="AR643" s="12">
        <f t="shared" ref="AR643:AR706" si="241">AP643/AO643</f>
        <v>1.2142857142857144</v>
      </c>
    </row>
    <row r="644" spans="1:44" x14ac:dyDescent="0.35">
      <c r="A644" t="s">
        <v>656</v>
      </c>
      <c r="B644">
        <f t="shared" si="220"/>
        <v>200642</v>
      </c>
      <c r="C644" s="2">
        <v>45411</v>
      </c>
      <c r="D644" s="4">
        <v>45411</v>
      </c>
      <c r="E644">
        <f t="shared" si="221"/>
        <v>2024</v>
      </c>
      <c r="F644" s="4" t="str">
        <f t="shared" si="222"/>
        <v>April</v>
      </c>
      <c r="G644" s="4" t="str">
        <f t="shared" si="223"/>
        <v>Monday</v>
      </c>
      <c r="H644" t="s">
        <v>1855</v>
      </c>
      <c r="I644">
        <f t="shared" si="224"/>
        <v>15063</v>
      </c>
      <c r="J644" t="s">
        <v>2406</v>
      </c>
      <c r="K644" t="str">
        <f t="shared" si="226"/>
        <v>Chair</v>
      </c>
      <c r="L644">
        <v>5</v>
      </c>
      <c r="M644">
        <v>85.22</v>
      </c>
      <c r="N644" s="7">
        <f t="shared" si="225"/>
        <v>85.22</v>
      </c>
      <c r="O644" t="s">
        <v>2855</v>
      </c>
      <c r="P644" t="str">
        <f t="shared" si="227"/>
        <v>527</v>
      </c>
      <c r="Q644" t="str">
        <f t="shared" si="228"/>
        <v>Main St</v>
      </c>
      <c r="R644" t="s">
        <v>3067</v>
      </c>
      <c r="S644" t="str">
        <f t="shared" si="229"/>
        <v>Credit Card</v>
      </c>
      <c r="T644" t="s">
        <v>3071</v>
      </c>
      <c r="U644" t="str">
        <f t="shared" si="230"/>
        <v>Cancelled</v>
      </c>
      <c r="V644" t="s">
        <v>3717</v>
      </c>
      <c r="W644" t="str">
        <f t="shared" si="231"/>
        <v>10329390</v>
      </c>
      <c r="X644">
        <v>7</v>
      </c>
      <c r="Y644" t="s">
        <v>4276</v>
      </c>
      <c r="Z644" t="str">
        <f t="shared" si="232"/>
        <v>FREESHIP</v>
      </c>
      <c r="AA644" t="str">
        <f t="shared" si="233"/>
        <v>YES</v>
      </c>
      <c r="AB644" t="s">
        <v>4280</v>
      </c>
      <c r="AC644" t="str">
        <f t="shared" si="234"/>
        <v>Email</v>
      </c>
      <c r="AD644">
        <v>426.1</v>
      </c>
      <c r="AE644" s="7">
        <v>426.1</v>
      </c>
      <c r="AF644" s="7">
        <f t="shared" si="235"/>
        <v>426.1</v>
      </c>
      <c r="AG644" t="str">
        <f>_xlfn.XLOOKUP(H644, 'Customer Data'!A644,'Customer Data'!B644)</f>
        <v>Customer_644</v>
      </c>
      <c r="AH644" t="str">
        <f>_xlfn.XLOOKUP(H644,'Customer Data'!A644,'Customer Data'!C644)</f>
        <v>Male</v>
      </c>
      <c r="AI644">
        <f>_xlfn.XLOOKUP(H644,'Customer Data'!A644,'Customer Data'!D644)</f>
        <v>45</v>
      </c>
      <c r="AJ644" t="str">
        <f>_xlfn.XLOOKUP(H644,'Customer Data'!A644,'Customer Data'!E644)</f>
        <v>Enugu</v>
      </c>
      <c r="AK644" t="str">
        <f>VLOOKUP(K644,'Product Category'!A:B,2,FALSE)</f>
        <v>Furniture</v>
      </c>
      <c r="AL644">
        <f>VLOOKUP(Z644,Coupons!A:B,2,FALSE)</f>
        <v>0</v>
      </c>
      <c r="AM644" s="7">
        <f t="shared" si="236"/>
        <v>0</v>
      </c>
      <c r="AN644" s="7">
        <f t="shared" si="237"/>
        <v>59.653999999999996</v>
      </c>
      <c r="AO644" s="7">
        <f t="shared" si="238"/>
        <v>298.27</v>
      </c>
      <c r="AP644" s="7">
        <f t="shared" si="239"/>
        <v>426.1</v>
      </c>
      <c r="AQ644" s="7">
        <f t="shared" si="240"/>
        <v>127.83000000000004</v>
      </c>
      <c r="AR644" s="12">
        <f t="shared" si="241"/>
        <v>1.4285714285714288</v>
      </c>
    </row>
    <row r="645" spans="1:44" x14ac:dyDescent="0.35">
      <c r="A645" t="s">
        <v>657</v>
      </c>
      <c r="B645">
        <f t="shared" si="220"/>
        <v>200643</v>
      </c>
      <c r="C645" s="2">
        <v>45530</v>
      </c>
      <c r="D645" s="4">
        <v>45530</v>
      </c>
      <c r="E645">
        <f t="shared" si="221"/>
        <v>2024</v>
      </c>
      <c r="F645" s="4" t="str">
        <f t="shared" si="222"/>
        <v>August</v>
      </c>
      <c r="G645" s="4" t="str">
        <f t="shared" si="223"/>
        <v>Monday</v>
      </c>
      <c r="H645" t="s">
        <v>1856</v>
      </c>
      <c r="I645">
        <f t="shared" si="224"/>
        <v>77122</v>
      </c>
      <c r="J645" t="s">
        <v>2408</v>
      </c>
      <c r="K645" t="str">
        <f t="shared" si="226"/>
        <v>Laptop</v>
      </c>
      <c r="L645">
        <v>1</v>
      </c>
      <c r="M645">
        <v>438.37</v>
      </c>
      <c r="N645" s="7">
        <f t="shared" si="225"/>
        <v>438.37</v>
      </c>
      <c r="O645" t="s">
        <v>2507</v>
      </c>
      <c r="P645" t="str">
        <f t="shared" si="227"/>
        <v>647</v>
      </c>
      <c r="Q645" t="str">
        <f t="shared" si="228"/>
        <v>Main St</v>
      </c>
      <c r="R645" t="s">
        <v>3069</v>
      </c>
      <c r="S645" t="str">
        <f t="shared" si="229"/>
        <v>Cash</v>
      </c>
      <c r="T645" t="s">
        <v>3071</v>
      </c>
      <c r="U645" t="str">
        <f t="shared" si="230"/>
        <v>Cancelled</v>
      </c>
      <c r="V645" t="s">
        <v>3718</v>
      </c>
      <c r="W645" t="str">
        <f t="shared" si="231"/>
        <v>75814880</v>
      </c>
      <c r="X645">
        <v>4</v>
      </c>
      <c r="Y645" t="s">
        <v>4275</v>
      </c>
      <c r="Z645" t="str">
        <f t="shared" si="232"/>
        <v>SAVE10</v>
      </c>
      <c r="AA645" t="str">
        <f t="shared" si="233"/>
        <v>YES</v>
      </c>
      <c r="AB645" t="s">
        <v>4279</v>
      </c>
      <c r="AC645" t="str">
        <f t="shared" si="234"/>
        <v>Referral</v>
      </c>
      <c r="AD645">
        <v>438.37</v>
      </c>
      <c r="AE645" s="7">
        <v>438.37</v>
      </c>
      <c r="AF645" s="7">
        <f t="shared" si="235"/>
        <v>438.37</v>
      </c>
      <c r="AG645" t="str">
        <f>_xlfn.XLOOKUP(H645, 'Customer Data'!A645,'Customer Data'!B645)</f>
        <v>Customer_645</v>
      </c>
      <c r="AH645" t="str">
        <f>_xlfn.XLOOKUP(H645,'Customer Data'!A645,'Customer Data'!C645)</f>
        <v>Female</v>
      </c>
      <c r="AI645">
        <f>_xlfn.XLOOKUP(H645,'Customer Data'!A645,'Customer Data'!D645)</f>
        <v>41</v>
      </c>
      <c r="AJ645" t="str">
        <f>_xlfn.XLOOKUP(H645,'Customer Data'!A645,'Customer Data'!E645)</f>
        <v>Kano</v>
      </c>
      <c r="AK645" t="str">
        <f>VLOOKUP(K645,'Product Category'!A:B,2,FALSE)</f>
        <v>Electronics</v>
      </c>
      <c r="AL645">
        <f>VLOOKUP(Z645,Coupons!A:B,2,FALSE)</f>
        <v>0.1</v>
      </c>
      <c r="AM645" s="7">
        <f t="shared" si="236"/>
        <v>43.837000000000003</v>
      </c>
      <c r="AN645" s="7">
        <f t="shared" si="237"/>
        <v>306.85899999999998</v>
      </c>
      <c r="AO645" s="7">
        <f t="shared" si="238"/>
        <v>306.85899999999998</v>
      </c>
      <c r="AP645" s="7">
        <f t="shared" si="239"/>
        <v>394.53300000000002</v>
      </c>
      <c r="AQ645" s="7">
        <f t="shared" si="240"/>
        <v>87.674000000000035</v>
      </c>
      <c r="AR645" s="12">
        <f t="shared" si="241"/>
        <v>1.2857142857142858</v>
      </c>
    </row>
    <row r="646" spans="1:44" x14ac:dyDescent="0.35">
      <c r="A646" t="s">
        <v>658</v>
      </c>
      <c r="B646">
        <f t="shared" si="220"/>
        <v>200644</v>
      </c>
      <c r="C646" s="2">
        <v>45245</v>
      </c>
      <c r="D646" s="4">
        <v>45245</v>
      </c>
      <c r="E646">
        <f t="shared" si="221"/>
        <v>2023</v>
      </c>
      <c r="F646" s="4" t="str">
        <f t="shared" si="222"/>
        <v>November</v>
      </c>
      <c r="G646" s="4" t="str">
        <f t="shared" si="223"/>
        <v>Wednesday</v>
      </c>
      <c r="H646" t="s">
        <v>1857</v>
      </c>
      <c r="I646">
        <f t="shared" si="224"/>
        <v>86524</v>
      </c>
      <c r="J646" t="s">
        <v>2406</v>
      </c>
      <c r="K646" t="str">
        <f t="shared" si="226"/>
        <v>Chair</v>
      </c>
      <c r="L646">
        <v>2</v>
      </c>
      <c r="M646">
        <v>366.23</v>
      </c>
      <c r="N646" s="7">
        <f t="shared" si="225"/>
        <v>366.23</v>
      </c>
      <c r="O646" t="s">
        <v>2856</v>
      </c>
      <c r="P646" t="str">
        <f t="shared" si="227"/>
        <v>961</v>
      </c>
      <c r="Q646" t="str">
        <f t="shared" si="228"/>
        <v>Main St</v>
      </c>
      <c r="R646" t="s">
        <v>3069</v>
      </c>
      <c r="S646" t="str">
        <f t="shared" si="229"/>
        <v>Cash</v>
      </c>
      <c r="T646" t="s">
        <v>3070</v>
      </c>
      <c r="U646" t="str">
        <f t="shared" si="230"/>
        <v>Shipped</v>
      </c>
      <c r="V646" t="s">
        <v>3719</v>
      </c>
      <c r="W646" t="str">
        <f t="shared" si="231"/>
        <v>62490506</v>
      </c>
      <c r="X646">
        <v>2</v>
      </c>
      <c r="Y646" t="s">
        <v>4277</v>
      </c>
      <c r="Z646" t="str">
        <f t="shared" si="232"/>
        <v>WINTER15</v>
      </c>
      <c r="AA646" t="str">
        <f t="shared" si="233"/>
        <v>YES</v>
      </c>
      <c r="AB646" t="s">
        <v>4280</v>
      </c>
      <c r="AC646" t="str">
        <f t="shared" si="234"/>
        <v>Email</v>
      </c>
      <c r="AD646">
        <v>732.46</v>
      </c>
      <c r="AE646" s="7">
        <v>732.46</v>
      </c>
      <c r="AF646" s="7">
        <f t="shared" si="235"/>
        <v>732.46</v>
      </c>
      <c r="AG646" t="str">
        <f>_xlfn.XLOOKUP(H646, 'Customer Data'!A646,'Customer Data'!B646)</f>
        <v>Customer_646</v>
      </c>
      <c r="AH646" t="str">
        <f>_xlfn.XLOOKUP(H646,'Customer Data'!A646,'Customer Data'!C646)</f>
        <v>Male</v>
      </c>
      <c r="AI646">
        <f>_xlfn.XLOOKUP(H646,'Customer Data'!A646,'Customer Data'!D646)</f>
        <v>24</v>
      </c>
      <c r="AJ646" t="str">
        <f>_xlfn.XLOOKUP(H646,'Customer Data'!A646,'Customer Data'!E646)</f>
        <v>Kano</v>
      </c>
      <c r="AK646" t="str">
        <f>VLOOKUP(K646,'Product Category'!A:B,2,FALSE)</f>
        <v>Furniture</v>
      </c>
      <c r="AL646">
        <f>VLOOKUP(Z646,Coupons!A:B,2,FALSE)</f>
        <v>0.15</v>
      </c>
      <c r="AM646" s="7">
        <f t="shared" si="236"/>
        <v>109.869</v>
      </c>
      <c r="AN646" s="7">
        <f t="shared" si="237"/>
        <v>256.36099999999999</v>
      </c>
      <c r="AO646" s="7">
        <f t="shared" si="238"/>
        <v>512.72199999999998</v>
      </c>
      <c r="AP646" s="7">
        <f t="shared" si="239"/>
        <v>622.59100000000001</v>
      </c>
      <c r="AQ646" s="7">
        <f t="shared" si="240"/>
        <v>109.86900000000003</v>
      </c>
      <c r="AR646" s="12">
        <f t="shared" si="241"/>
        <v>1.2142857142857144</v>
      </c>
    </row>
    <row r="647" spans="1:44" x14ac:dyDescent="0.35">
      <c r="A647" t="s">
        <v>659</v>
      </c>
      <c r="B647">
        <f t="shared" si="220"/>
        <v>200645</v>
      </c>
      <c r="C647" s="2">
        <v>44928</v>
      </c>
      <c r="D647" s="4">
        <v>44928</v>
      </c>
      <c r="E647">
        <f t="shared" si="221"/>
        <v>2023</v>
      </c>
      <c r="F647" s="4" t="str">
        <f t="shared" si="222"/>
        <v>January</v>
      </c>
      <c r="G647" s="4" t="str">
        <f t="shared" si="223"/>
        <v>Monday</v>
      </c>
      <c r="H647" t="s">
        <v>1858</v>
      </c>
      <c r="I647">
        <f t="shared" si="224"/>
        <v>82990</v>
      </c>
      <c r="J647" t="s">
        <v>2408</v>
      </c>
      <c r="K647" t="str">
        <f t="shared" si="226"/>
        <v>Laptop</v>
      </c>
      <c r="L647">
        <v>2</v>
      </c>
      <c r="M647">
        <v>150.05000000000001</v>
      </c>
      <c r="N647" s="7">
        <f t="shared" si="225"/>
        <v>150.05000000000001</v>
      </c>
      <c r="O647" t="s">
        <v>2525</v>
      </c>
      <c r="P647" t="str">
        <f t="shared" si="227"/>
        <v>727</v>
      </c>
      <c r="Q647" t="str">
        <f t="shared" si="228"/>
        <v>Main St</v>
      </c>
      <c r="R647" t="s">
        <v>3067</v>
      </c>
      <c r="S647" t="str">
        <f t="shared" si="229"/>
        <v>Credit Card</v>
      </c>
      <c r="T647" t="s">
        <v>3071</v>
      </c>
      <c r="U647" t="str">
        <f t="shared" si="230"/>
        <v>Cancelled</v>
      </c>
      <c r="V647" t="s">
        <v>3720</v>
      </c>
      <c r="W647" t="str">
        <f t="shared" si="231"/>
        <v>68574801</v>
      </c>
      <c r="X647">
        <v>4</v>
      </c>
      <c r="Y647" t="s">
        <v>4275</v>
      </c>
      <c r="Z647" t="str">
        <f t="shared" si="232"/>
        <v>SAVE10</v>
      </c>
      <c r="AA647" t="str">
        <f t="shared" si="233"/>
        <v>YES</v>
      </c>
      <c r="AB647" t="s">
        <v>4281</v>
      </c>
      <c r="AC647" t="str">
        <f t="shared" si="234"/>
        <v>Facebook</v>
      </c>
      <c r="AD647">
        <v>300.10000000000002</v>
      </c>
      <c r="AE647" s="7">
        <v>300.10000000000002</v>
      </c>
      <c r="AF647" s="7">
        <f t="shared" si="235"/>
        <v>300.10000000000002</v>
      </c>
      <c r="AG647" t="str">
        <f>_xlfn.XLOOKUP(H647, 'Customer Data'!A647,'Customer Data'!B647)</f>
        <v>Customer_647</v>
      </c>
      <c r="AH647" t="str">
        <f>_xlfn.XLOOKUP(H647,'Customer Data'!A647,'Customer Data'!C647)</f>
        <v>Female</v>
      </c>
      <c r="AI647">
        <f>_xlfn.XLOOKUP(H647,'Customer Data'!A647,'Customer Data'!D647)</f>
        <v>53</v>
      </c>
      <c r="AJ647" t="str">
        <f>_xlfn.XLOOKUP(H647,'Customer Data'!A647,'Customer Data'!E647)</f>
        <v>Lagos</v>
      </c>
      <c r="AK647" t="str">
        <f>VLOOKUP(K647,'Product Category'!A:B,2,FALSE)</f>
        <v>Electronics</v>
      </c>
      <c r="AL647">
        <f>VLOOKUP(Z647,Coupons!A:B,2,FALSE)</f>
        <v>0.1</v>
      </c>
      <c r="AM647" s="7">
        <f t="shared" si="236"/>
        <v>30.010000000000005</v>
      </c>
      <c r="AN647" s="7">
        <f t="shared" si="237"/>
        <v>105.035</v>
      </c>
      <c r="AO647" s="7">
        <f t="shared" si="238"/>
        <v>210.07</v>
      </c>
      <c r="AP647" s="7">
        <f t="shared" si="239"/>
        <v>270.09000000000003</v>
      </c>
      <c r="AQ647" s="7">
        <f t="shared" si="240"/>
        <v>60.020000000000039</v>
      </c>
      <c r="AR647" s="12">
        <f t="shared" si="241"/>
        <v>1.2857142857142858</v>
      </c>
    </row>
    <row r="648" spans="1:44" x14ac:dyDescent="0.35">
      <c r="A648" t="s">
        <v>660</v>
      </c>
      <c r="B648">
        <f t="shared" si="220"/>
        <v>200646</v>
      </c>
      <c r="C648" s="2">
        <v>45226</v>
      </c>
      <c r="D648" s="4">
        <v>45226</v>
      </c>
      <c r="E648">
        <f t="shared" si="221"/>
        <v>2023</v>
      </c>
      <c r="F648" s="4" t="str">
        <f t="shared" si="222"/>
        <v>October</v>
      </c>
      <c r="G648" s="4" t="str">
        <f t="shared" si="223"/>
        <v>Friday</v>
      </c>
      <c r="H648" t="s">
        <v>1859</v>
      </c>
      <c r="I648">
        <f t="shared" si="224"/>
        <v>98761</v>
      </c>
      <c r="J648" t="s">
        <v>2406</v>
      </c>
      <c r="K648" t="str">
        <f t="shared" si="226"/>
        <v>Chair</v>
      </c>
      <c r="L648">
        <v>4</v>
      </c>
      <c r="M648">
        <v>498.51</v>
      </c>
      <c r="N648" s="7">
        <f t="shared" si="225"/>
        <v>498.51</v>
      </c>
      <c r="O648" t="s">
        <v>2857</v>
      </c>
      <c r="P648" t="str">
        <f t="shared" si="227"/>
        <v>804</v>
      </c>
      <c r="Q648" t="str">
        <f t="shared" si="228"/>
        <v>Main St</v>
      </c>
      <c r="R648" t="s">
        <v>3065</v>
      </c>
      <c r="S648" t="str">
        <f t="shared" si="229"/>
        <v>Debit Card</v>
      </c>
      <c r="T648" t="s">
        <v>3070</v>
      </c>
      <c r="U648" t="str">
        <f t="shared" si="230"/>
        <v>Shipped</v>
      </c>
      <c r="V648" t="s">
        <v>3721</v>
      </c>
      <c r="W648" t="str">
        <f t="shared" si="231"/>
        <v>43262630</v>
      </c>
      <c r="X648">
        <v>4</v>
      </c>
      <c r="Y648" t="s">
        <v>4275</v>
      </c>
      <c r="Z648" t="str">
        <f t="shared" si="232"/>
        <v>SAVE10</v>
      </c>
      <c r="AA648" t="str">
        <f t="shared" si="233"/>
        <v>YES</v>
      </c>
      <c r="AB648" t="s">
        <v>4282</v>
      </c>
      <c r="AC648" t="str">
        <f t="shared" si="234"/>
        <v>Google</v>
      </c>
      <c r="AD648">
        <v>1994.04</v>
      </c>
      <c r="AE648" s="7">
        <v>1994.04</v>
      </c>
      <c r="AF648" s="7">
        <f t="shared" si="235"/>
        <v>1994.04</v>
      </c>
      <c r="AG648" t="str">
        <f>_xlfn.XLOOKUP(H648, 'Customer Data'!A648,'Customer Data'!B648)</f>
        <v>Customer_648</v>
      </c>
      <c r="AH648" t="str">
        <f>_xlfn.XLOOKUP(H648,'Customer Data'!A648,'Customer Data'!C648)</f>
        <v>Male</v>
      </c>
      <c r="AI648">
        <f>_xlfn.XLOOKUP(H648,'Customer Data'!A648,'Customer Data'!D648)</f>
        <v>19</v>
      </c>
      <c r="AJ648" t="str">
        <f>_xlfn.XLOOKUP(H648,'Customer Data'!A648,'Customer Data'!E648)</f>
        <v>Kano</v>
      </c>
      <c r="AK648" t="str">
        <f>VLOOKUP(K648,'Product Category'!A:B,2,FALSE)</f>
        <v>Furniture</v>
      </c>
      <c r="AL648">
        <f>VLOOKUP(Z648,Coupons!A:B,2,FALSE)</f>
        <v>0.1</v>
      </c>
      <c r="AM648" s="7">
        <f t="shared" si="236"/>
        <v>199.404</v>
      </c>
      <c r="AN648" s="7">
        <f t="shared" si="237"/>
        <v>348.95699999999999</v>
      </c>
      <c r="AO648" s="7">
        <f t="shared" si="238"/>
        <v>1395.828</v>
      </c>
      <c r="AP648" s="7">
        <f t="shared" si="239"/>
        <v>1794.636</v>
      </c>
      <c r="AQ648" s="7">
        <f t="shared" si="240"/>
        <v>398.80799999999999</v>
      </c>
      <c r="AR648" s="12">
        <f t="shared" si="241"/>
        <v>1.2857142857142858</v>
      </c>
    </row>
    <row r="649" spans="1:44" x14ac:dyDescent="0.35">
      <c r="A649" t="s">
        <v>661</v>
      </c>
      <c r="B649">
        <f t="shared" si="220"/>
        <v>200647</v>
      </c>
      <c r="C649" s="2">
        <v>45771</v>
      </c>
      <c r="D649" s="4">
        <v>45771</v>
      </c>
      <c r="E649">
        <f t="shared" si="221"/>
        <v>2025</v>
      </c>
      <c r="F649" s="4" t="str">
        <f t="shared" si="222"/>
        <v>April</v>
      </c>
      <c r="G649" s="4" t="str">
        <f t="shared" si="223"/>
        <v>Thursday</v>
      </c>
      <c r="H649" t="s">
        <v>1860</v>
      </c>
      <c r="I649">
        <f t="shared" si="224"/>
        <v>54409</v>
      </c>
      <c r="J649" t="s">
        <v>2409</v>
      </c>
      <c r="K649" t="str">
        <f t="shared" si="226"/>
        <v>Desk</v>
      </c>
      <c r="L649">
        <v>3</v>
      </c>
      <c r="M649">
        <v>339.39</v>
      </c>
      <c r="N649" s="7">
        <f t="shared" si="225"/>
        <v>339.39</v>
      </c>
      <c r="O649" t="s">
        <v>2558</v>
      </c>
      <c r="P649" t="str">
        <f t="shared" si="227"/>
        <v>667</v>
      </c>
      <c r="Q649" t="str">
        <f t="shared" si="228"/>
        <v>Main St</v>
      </c>
      <c r="R649" t="s">
        <v>3069</v>
      </c>
      <c r="S649" t="str">
        <f t="shared" si="229"/>
        <v>Cash</v>
      </c>
      <c r="T649" t="s">
        <v>3072</v>
      </c>
      <c r="U649" t="str">
        <f t="shared" si="230"/>
        <v>Returned</v>
      </c>
      <c r="V649" t="s">
        <v>3722</v>
      </c>
      <c r="W649" t="str">
        <f t="shared" si="231"/>
        <v>67671316</v>
      </c>
      <c r="X649">
        <v>7</v>
      </c>
      <c r="Y649" t="s">
        <v>4276</v>
      </c>
      <c r="Z649" t="str">
        <f t="shared" si="232"/>
        <v>FREESHIP</v>
      </c>
      <c r="AA649" t="str">
        <f t="shared" si="233"/>
        <v>YES</v>
      </c>
      <c r="AB649" t="s">
        <v>4282</v>
      </c>
      <c r="AC649" t="str">
        <f t="shared" si="234"/>
        <v>Google</v>
      </c>
      <c r="AD649">
        <v>1018.17</v>
      </c>
      <c r="AE649" s="7">
        <v>1018.17</v>
      </c>
      <c r="AF649" s="7">
        <f t="shared" si="235"/>
        <v>1018.17</v>
      </c>
      <c r="AG649" t="str">
        <f>_xlfn.XLOOKUP(H649, 'Customer Data'!A649,'Customer Data'!B649)</f>
        <v>Customer_649</v>
      </c>
      <c r="AH649" t="str">
        <f>_xlfn.XLOOKUP(H649,'Customer Data'!A649,'Customer Data'!C649)</f>
        <v>Female</v>
      </c>
      <c r="AI649">
        <f>_xlfn.XLOOKUP(H649,'Customer Data'!A649,'Customer Data'!D649)</f>
        <v>38</v>
      </c>
      <c r="AJ649" t="str">
        <f>_xlfn.XLOOKUP(H649,'Customer Data'!A649,'Customer Data'!E649)</f>
        <v>Lagos</v>
      </c>
      <c r="AK649" t="str">
        <f>VLOOKUP(K649,'Product Category'!A:B,2,FALSE)</f>
        <v>Furniture</v>
      </c>
      <c r="AL649">
        <f>VLOOKUP(Z649,Coupons!A:B,2,FALSE)</f>
        <v>0</v>
      </c>
      <c r="AM649" s="7">
        <f t="shared" si="236"/>
        <v>0</v>
      </c>
      <c r="AN649" s="7">
        <f t="shared" si="237"/>
        <v>237.57299999999998</v>
      </c>
      <c r="AO649" s="7">
        <f t="shared" si="238"/>
        <v>712.71899999999994</v>
      </c>
      <c r="AP649" s="7">
        <f t="shared" si="239"/>
        <v>1018.17</v>
      </c>
      <c r="AQ649" s="7">
        <f t="shared" si="240"/>
        <v>305.45100000000002</v>
      </c>
      <c r="AR649" s="12">
        <f t="shared" si="241"/>
        <v>1.4285714285714286</v>
      </c>
    </row>
    <row r="650" spans="1:44" x14ac:dyDescent="0.35">
      <c r="A650" t="s">
        <v>662</v>
      </c>
      <c r="B650">
        <f t="shared" si="220"/>
        <v>200648</v>
      </c>
      <c r="C650" s="2">
        <v>45675</v>
      </c>
      <c r="D650" s="4">
        <v>45675</v>
      </c>
      <c r="E650">
        <f t="shared" si="221"/>
        <v>2025</v>
      </c>
      <c r="F650" s="4" t="str">
        <f t="shared" si="222"/>
        <v>January</v>
      </c>
      <c r="G650" s="4" t="str">
        <f t="shared" si="223"/>
        <v>Saturday</v>
      </c>
      <c r="H650" t="s">
        <v>1861</v>
      </c>
      <c r="I650">
        <f t="shared" si="224"/>
        <v>89674</v>
      </c>
      <c r="J650" t="s">
        <v>2403</v>
      </c>
      <c r="K650" t="str">
        <f t="shared" si="226"/>
        <v>Monitor</v>
      </c>
      <c r="L650">
        <v>2</v>
      </c>
      <c r="M650">
        <v>575.83000000000004</v>
      </c>
      <c r="N650" s="7">
        <f t="shared" si="225"/>
        <v>575.83000000000004</v>
      </c>
      <c r="O650" t="s">
        <v>2858</v>
      </c>
      <c r="P650" t="str">
        <f t="shared" si="227"/>
        <v>182</v>
      </c>
      <c r="Q650" t="str">
        <f t="shared" si="228"/>
        <v>Main St</v>
      </c>
      <c r="R650" t="s">
        <v>3066</v>
      </c>
      <c r="S650" t="str">
        <f t="shared" si="229"/>
        <v>Online</v>
      </c>
      <c r="T650" t="s">
        <v>3073</v>
      </c>
      <c r="U650" t="str">
        <f t="shared" si="230"/>
        <v>Delivered</v>
      </c>
      <c r="V650" t="s">
        <v>3723</v>
      </c>
      <c r="W650" t="str">
        <f t="shared" si="231"/>
        <v>45902512</v>
      </c>
      <c r="X650">
        <v>3</v>
      </c>
      <c r="Y650" t="s">
        <v>4277</v>
      </c>
      <c r="Z650" t="str">
        <f t="shared" si="232"/>
        <v>WINTER15</v>
      </c>
      <c r="AA650" t="str">
        <f t="shared" si="233"/>
        <v>YES</v>
      </c>
      <c r="AB650" t="s">
        <v>4279</v>
      </c>
      <c r="AC650" t="str">
        <f t="shared" si="234"/>
        <v>Referral</v>
      </c>
      <c r="AD650">
        <v>1151.6600000000001</v>
      </c>
      <c r="AE650" s="7">
        <v>1151.6600000000001</v>
      </c>
      <c r="AF650" s="7">
        <f t="shared" si="235"/>
        <v>1151.6600000000001</v>
      </c>
      <c r="AG650" t="str">
        <f>_xlfn.XLOOKUP(H650, 'Customer Data'!A650,'Customer Data'!B650)</f>
        <v>Customer_650</v>
      </c>
      <c r="AH650" t="str">
        <f>_xlfn.XLOOKUP(H650,'Customer Data'!A650,'Customer Data'!C650)</f>
        <v>Female</v>
      </c>
      <c r="AI650">
        <f>_xlfn.XLOOKUP(H650,'Customer Data'!A650,'Customer Data'!D650)</f>
        <v>44</v>
      </c>
      <c r="AJ650" t="str">
        <f>_xlfn.XLOOKUP(H650,'Customer Data'!A650,'Customer Data'!E650)</f>
        <v>Enugu</v>
      </c>
      <c r="AK650" t="str">
        <f>VLOOKUP(K650,'Product Category'!A:B,2,FALSE)</f>
        <v>Electronics</v>
      </c>
      <c r="AL650">
        <f>VLOOKUP(Z650,Coupons!A:B,2,FALSE)</f>
        <v>0.15</v>
      </c>
      <c r="AM650" s="7">
        <f t="shared" si="236"/>
        <v>172.749</v>
      </c>
      <c r="AN650" s="7">
        <f t="shared" si="237"/>
        <v>403.08100000000002</v>
      </c>
      <c r="AO650" s="7">
        <f t="shared" si="238"/>
        <v>806.16200000000003</v>
      </c>
      <c r="AP650" s="7">
        <f t="shared" si="239"/>
        <v>978.91100000000006</v>
      </c>
      <c r="AQ650" s="7">
        <f t="shared" si="240"/>
        <v>172.74900000000002</v>
      </c>
      <c r="AR650" s="12">
        <f t="shared" si="241"/>
        <v>1.2142857142857144</v>
      </c>
    </row>
    <row r="651" spans="1:44" x14ac:dyDescent="0.35">
      <c r="A651" t="s">
        <v>663</v>
      </c>
      <c r="B651">
        <f t="shared" si="220"/>
        <v>200649</v>
      </c>
      <c r="C651" s="2">
        <v>45283</v>
      </c>
      <c r="D651" s="4">
        <v>45283</v>
      </c>
      <c r="E651">
        <f t="shared" si="221"/>
        <v>2023</v>
      </c>
      <c r="F651" s="4" t="str">
        <f t="shared" si="222"/>
        <v>December</v>
      </c>
      <c r="G651" s="4" t="str">
        <f t="shared" si="223"/>
        <v>Saturday</v>
      </c>
      <c r="H651" t="s">
        <v>1862</v>
      </c>
      <c r="I651">
        <f t="shared" si="224"/>
        <v>45899</v>
      </c>
      <c r="J651" t="s">
        <v>2403</v>
      </c>
      <c r="K651" t="str">
        <f t="shared" si="226"/>
        <v>Monitor</v>
      </c>
      <c r="L651">
        <v>2</v>
      </c>
      <c r="M651">
        <v>642.98</v>
      </c>
      <c r="N651" s="7">
        <f t="shared" si="225"/>
        <v>642.98</v>
      </c>
      <c r="O651" t="s">
        <v>2632</v>
      </c>
      <c r="P651" t="str">
        <f t="shared" si="227"/>
        <v>153</v>
      </c>
      <c r="Q651" t="str">
        <f t="shared" si="228"/>
        <v>Main St</v>
      </c>
      <c r="R651" t="s">
        <v>3065</v>
      </c>
      <c r="S651" t="str">
        <f t="shared" si="229"/>
        <v>Debit Card</v>
      </c>
      <c r="T651" t="s">
        <v>3072</v>
      </c>
      <c r="U651" t="str">
        <f t="shared" si="230"/>
        <v>Returned</v>
      </c>
      <c r="V651" t="s">
        <v>3724</v>
      </c>
      <c r="W651" t="str">
        <f t="shared" si="231"/>
        <v>32932093</v>
      </c>
      <c r="X651">
        <v>7</v>
      </c>
      <c r="Y651" t="s">
        <v>4276</v>
      </c>
      <c r="Z651" t="str">
        <f t="shared" si="232"/>
        <v>FREESHIP</v>
      </c>
      <c r="AA651" t="str">
        <f t="shared" si="233"/>
        <v>YES</v>
      </c>
      <c r="AB651" t="s">
        <v>4280</v>
      </c>
      <c r="AC651" t="str">
        <f t="shared" si="234"/>
        <v>Email</v>
      </c>
      <c r="AD651">
        <v>1285.96</v>
      </c>
      <c r="AE651" s="7">
        <v>1285.96</v>
      </c>
      <c r="AF651" s="7">
        <f t="shared" si="235"/>
        <v>1285.96</v>
      </c>
      <c r="AG651" t="str">
        <f>_xlfn.XLOOKUP(H651, 'Customer Data'!A651,'Customer Data'!B651)</f>
        <v>Customer_651</v>
      </c>
      <c r="AH651" t="str">
        <f>_xlfn.XLOOKUP(H651,'Customer Data'!A651,'Customer Data'!C651)</f>
        <v>Female</v>
      </c>
      <c r="AI651">
        <f>_xlfn.XLOOKUP(H651,'Customer Data'!A651,'Customer Data'!D651)</f>
        <v>51</v>
      </c>
      <c r="AJ651" t="str">
        <f>_xlfn.XLOOKUP(H651,'Customer Data'!A651,'Customer Data'!E651)</f>
        <v>Owerri</v>
      </c>
      <c r="AK651" t="str">
        <f>VLOOKUP(K651,'Product Category'!A:B,2,FALSE)</f>
        <v>Electronics</v>
      </c>
      <c r="AL651">
        <f>VLOOKUP(Z651,Coupons!A:B,2,FALSE)</f>
        <v>0</v>
      </c>
      <c r="AM651" s="7">
        <f t="shared" si="236"/>
        <v>0</v>
      </c>
      <c r="AN651" s="7">
        <f t="shared" si="237"/>
        <v>450.08599999999996</v>
      </c>
      <c r="AO651" s="7">
        <f t="shared" si="238"/>
        <v>900.17199999999991</v>
      </c>
      <c r="AP651" s="7">
        <f t="shared" si="239"/>
        <v>1285.96</v>
      </c>
      <c r="AQ651" s="7">
        <f t="shared" si="240"/>
        <v>385.78800000000012</v>
      </c>
      <c r="AR651" s="12">
        <f t="shared" si="241"/>
        <v>1.4285714285714288</v>
      </c>
    </row>
    <row r="652" spans="1:44" x14ac:dyDescent="0.35">
      <c r="A652" t="s">
        <v>664</v>
      </c>
      <c r="B652">
        <f t="shared" si="220"/>
        <v>200650</v>
      </c>
      <c r="C652" s="2">
        <v>45064</v>
      </c>
      <c r="D652" s="4">
        <v>45064</v>
      </c>
      <c r="E652">
        <f t="shared" si="221"/>
        <v>2023</v>
      </c>
      <c r="F652" s="4" t="str">
        <f t="shared" si="222"/>
        <v>May</v>
      </c>
      <c r="G652" s="4" t="str">
        <f t="shared" si="223"/>
        <v>Thursday</v>
      </c>
      <c r="H652" t="s">
        <v>1863</v>
      </c>
      <c r="I652">
        <f t="shared" si="224"/>
        <v>74499</v>
      </c>
      <c r="J652" t="s">
        <v>2409</v>
      </c>
      <c r="K652" t="str">
        <f t="shared" si="226"/>
        <v>Desk</v>
      </c>
      <c r="L652">
        <v>2</v>
      </c>
      <c r="M652">
        <v>372.23</v>
      </c>
      <c r="N652" s="7">
        <f t="shared" si="225"/>
        <v>372.23</v>
      </c>
      <c r="O652" t="s">
        <v>2859</v>
      </c>
      <c r="P652" t="str">
        <f t="shared" si="227"/>
        <v>518</v>
      </c>
      <c r="Q652" t="str">
        <f t="shared" si="228"/>
        <v>Main St</v>
      </c>
      <c r="R652" t="s">
        <v>3068</v>
      </c>
      <c r="S652" t="str">
        <f t="shared" si="229"/>
        <v>Gift Card</v>
      </c>
      <c r="T652" t="s">
        <v>3073</v>
      </c>
      <c r="U652" t="str">
        <f t="shared" si="230"/>
        <v>Delivered</v>
      </c>
      <c r="V652" t="s">
        <v>3725</v>
      </c>
      <c r="W652" t="str">
        <f t="shared" si="231"/>
        <v>93767278</v>
      </c>
      <c r="X652">
        <v>7</v>
      </c>
      <c r="Y652" t="s">
        <v>4275</v>
      </c>
      <c r="Z652" t="str">
        <f t="shared" si="232"/>
        <v>SAVE10</v>
      </c>
      <c r="AA652" t="str">
        <f t="shared" si="233"/>
        <v>YES</v>
      </c>
      <c r="AB652" t="s">
        <v>4280</v>
      </c>
      <c r="AC652" t="str">
        <f t="shared" si="234"/>
        <v>Email</v>
      </c>
      <c r="AD652">
        <v>744.46</v>
      </c>
      <c r="AE652" s="7">
        <v>744.46</v>
      </c>
      <c r="AF652" s="7">
        <f t="shared" si="235"/>
        <v>744.46</v>
      </c>
      <c r="AG652" t="str">
        <f>_xlfn.XLOOKUP(H652, 'Customer Data'!A652,'Customer Data'!B652)</f>
        <v>Customer_652</v>
      </c>
      <c r="AH652" t="str">
        <f>_xlfn.XLOOKUP(H652,'Customer Data'!A652,'Customer Data'!C652)</f>
        <v>Male</v>
      </c>
      <c r="AI652">
        <f>_xlfn.XLOOKUP(H652,'Customer Data'!A652,'Customer Data'!D652)</f>
        <v>43</v>
      </c>
      <c r="AJ652" t="str">
        <f>_xlfn.XLOOKUP(H652,'Customer Data'!A652,'Customer Data'!E652)</f>
        <v>Port-Harcourt</v>
      </c>
      <c r="AK652" t="str">
        <f>VLOOKUP(K652,'Product Category'!A:B,2,FALSE)</f>
        <v>Furniture</v>
      </c>
      <c r="AL652">
        <f>VLOOKUP(Z652,Coupons!A:B,2,FALSE)</f>
        <v>0.1</v>
      </c>
      <c r="AM652" s="7">
        <f t="shared" si="236"/>
        <v>74.446000000000012</v>
      </c>
      <c r="AN652" s="7">
        <f t="shared" si="237"/>
        <v>260.56099999999998</v>
      </c>
      <c r="AO652" s="7">
        <f t="shared" si="238"/>
        <v>521.12199999999996</v>
      </c>
      <c r="AP652" s="7">
        <f t="shared" si="239"/>
        <v>670.01400000000001</v>
      </c>
      <c r="AQ652" s="7">
        <f t="shared" si="240"/>
        <v>148.89200000000005</v>
      </c>
      <c r="AR652" s="12">
        <f t="shared" si="241"/>
        <v>1.2857142857142858</v>
      </c>
    </row>
    <row r="653" spans="1:44" x14ac:dyDescent="0.35">
      <c r="A653" t="s">
        <v>665</v>
      </c>
      <c r="B653">
        <f t="shared" si="220"/>
        <v>200651</v>
      </c>
      <c r="C653" s="2">
        <v>45608</v>
      </c>
      <c r="D653" s="4">
        <v>45608</v>
      </c>
      <c r="E653">
        <f t="shared" si="221"/>
        <v>2024</v>
      </c>
      <c r="F653" s="4" t="str">
        <f t="shared" si="222"/>
        <v>November</v>
      </c>
      <c r="G653" s="4" t="str">
        <f t="shared" si="223"/>
        <v>Tuesday</v>
      </c>
      <c r="H653" t="s">
        <v>1864</v>
      </c>
      <c r="I653">
        <f t="shared" si="224"/>
        <v>81192</v>
      </c>
      <c r="J653" t="s">
        <v>2406</v>
      </c>
      <c r="K653" t="str">
        <f t="shared" si="226"/>
        <v>Chair</v>
      </c>
      <c r="L653">
        <v>3</v>
      </c>
      <c r="M653">
        <v>646.34</v>
      </c>
      <c r="N653" s="7">
        <f t="shared" si="225"/>
        <v>646.34</v>
      </c>
      <c r="O653" t="s">
        <v>2584</v>
      </c>
      <c r="P653" t="str">
        <f t="shared" si="227"/>
        <v>429</v>
      </c>
      <c r="Q653" t="str">
        <f t="shared" si="228"/>
        <v>Main St</v>
      </c>
      <c r="R653" t="s">
        <v>3065</v>
      </c>
      <c r="S653" t="str">
        <f t="shared" si="229"/>
        <v>Debit Card</v>
      </c>
      <c r="T653" t="s">
        <v>3074</v>
      </c>
      <c r="U653" t="str">
        <f t="shared" si="230"/>
        <v>Pending</v>
      </c>
      <c r="V653" t="s">
        <v>3726</v>
      </c>
      <c r="W653" t="str">
        <f t="shared" si="231"/>
        <v>76931118</v>
      </c>
      <c r="X653">
        <v>5</v>
      </c>
      <c r="Z653" t="str">
        <f t="shared" si="232"/>
        <v>NO COUPON</v>
      </c>
      <c r="AA653" t="str">
        <f t="shared" si="233"/>
        <v>NO</v>
      </c>
      <c r="AB653" t="s">
        <v>4282</v>
      </c>
      <c r="AC653" t="str">
        <f t="shared" si="234"/>
        <v>Google</v>
      </c>
      <c r="AD653">
        <v>1939.02</v>
      </c>
      <c r="AE653" s="7">
        <v>1939.02</v>
      </c>
      <c r="AF653" s="7">
        <f t="shared" si="235"/>
        <v>1939.02</v>
      </c>
      <c r="AG653" t="str">
        <f>_xlfn.XLOOKUP(H653, 'Customer Data'!A653,'Customer Data'!B653)</f>
        <v>Customer_653</v>
      </c>
      <c r="AH653" t="str">
        <f>_xlfn.XLOOKUP(H653,'Customer Data'!A653,'Customer Data'!C653)</f>
        <v>Female</v>
      </c>
      <c r="AI653">
        <f>_xlfn.XLOOKUP(H653,'Customer Data'!A653,'Customer Data'!D653)</f>
        <v>50</v>
      </c>
      <c r="AJ653" t="str">
        <f>_xlfn.XLOOKUP(H653,'Customer Data'!A653,'Customer Data'!E653)</f>
        <v>Kano</v>
      </c>
      <c r="AK653" t="str">
        <f>VLOOKUP(K653,'Product Category'!A:B,2,FALSE)</f>
        <v>Furniture</v>
      </c>
      <c r="AL653">
        <f>VLOOKUP(Z653,Coupons!A:B,2,FALSE)</f>
        <v>0</v>
      </c>
      <c r="AM653" s="7">
        <f t="shared" si="236"/>
        <v>0</v>
      </c>
      <c r="AN653" s="7">
        <f t="shared" si="237"/>
        <v>452.43799999999999</v>
      </c>
      <c r="AO653" s="7">
        <f t="shared" si="238"/>
        <v>1357.3139999999999</v>
      </c>
      <c r="AP653" s="7">
        <f t="shared" si="239"/>
        <v>1939.02</v>
      </c>
      <c r="AQ653" s="7">
        <f t="shared" si="240"/>
        <v>581.70600000000013</v>
      </c>
      <c r="AR653" s="12">
        <f t="shared" si="241"/>
        <v>1.4285714285714288</v>
      </c>
    </row>
    <row r="654" spans="1:44" x14ac:dyDescent="0.35">
      <c r="A654" t="s">
        <v>666</v>
      </c>
      <c r="B654">
        <f t="shared" si="220"/>
        <v>200652</v>
      </c>
      <c r="C654" s="2">
        <v>45448</v>
      </c>
      <c r="D654" s="4">
        <v>45448</v>
      </c>
      <c r="E654">
        <f t="shared" si="221"/>
        <v>2024</v>
      </c>
      <c r="F654" s="4" t="str">
        <f t="shared" si="222"/>
        <v>June</v>
      </c>
      <c r="G654" s="4" t="str">
        <f t="shared" si="223"/>
        <v>Wednesday</v>
      </c>
      <c r="H654" t="s">
        <v>1865</v>
      </c>
      <c r="I654">
        <f t="shared" si="224"/>
        <v>71473</v>
      </c>
      <c r="J654" t="s">
        <v>2406</v>
      </c>
      <c r="K654" t="str">
        <f t="shared" si="226"/>
        <v>Chair</v>
      </c>
      <c r="L654">
        <v>5</v>
      </c>
      <c r="M654">
        <v>341.84</v>
      </c>
      <c r="N654" s="7">
        <f t="shared" si="225"/>
        <v>341.84</v>
      </c>
      <c r="O654" t="s">
        <v>2860</v>
      </c>
      <c r="P654" t="str">
        <f t="shared" si="227"/>
        <v>328</v>
      </c>
      <c r="Q654" t="str">
        <f t="shared" si="228"/>
        <v>Main St</v>
      </c>
      <c r="R654" t="s">
        <v>3066</v>
      </c>
      <c r="S654" t="str">
        <f t="shared" si="229"/>
        <v>Online</v>
      </c>
      <c r="T654" t="s">
        <v>3070</v>
      </c>
      <c r="U654" t="str">
        <f t="shared" si="230"/>
        <v>Shipped</v>
      </c>
      <c r="V654" t="s">
        <v>3727</v>
      </c>
      <c r="W654" t="str">
        <f t="shared" si="231"/>
        <v>94857335</v>
      </c>
      <c r="X654">
        <v>8</v>
      </c>
      <c r="Y654" t="s">
        <v>4276</v>
      </c>
      <c r="Z654" t="str">
        <f t="shared" si="232"/>
        <v>FREESHIP</v>
      </c>
      <c r="AA654" t="str">
        <f t="shared" si="233"/>
        <v>YES</v>
      </c>
      <c r="AB654" t="s">
        <v>4278</v>
      </c>
      <c r="AC654" t="str">
        <f t="shared" si="234"/>
        <v>Instagram</v>
      </c>
      <c r="AD654">
        <v>1709.2</v>
      </c>
      <c r="AE654" s="7">
        <v>1709.2</v>
      </c>
      <c r="AF654" s="7">
        <f t="shared" si="235"/>
        <v>1709.1999999999998</v>
      </c>
      <c r="AG654" t="str">
        <f>_xlfn.XLOOKUP(H654, 'Customer Data'!A654,'Customer Data'!B654)</f>
        <v>Customer_654</v>
      </c>
      <c r="AH654" t="str">
        <f>_xlfn.XLOOKUP(H654,'Customer Data'!A654,'Customer Data'!C654)</f>
        <v>Male</v>
      </c>
      <c r="AI654">
        <f>_xlfn.XLOOKUP(H654,'Customer Data'!A654,'Customer Data'!D654)</f>
        <v>45</v>
      </c>
      <c r="AJ654" t="str">
        <f>_xlfn.XLOOKUP(H654,'Customer Data'!A654,'Customer Data'!E654)</f>
        <v>Enugu</v>
      </c>
      <c r="AK654" t="str">
        <f>VLOOKUP(K654,'Product Category'!A:B,2,FALSE)</f>
        <v>Furniture</v>
      </c>
      <c r="AL654">
        <f>VLOOKUP(Z654,Coupons!A:B,2,FALSE)</f>
        <v>0</v>
      </c>
      <c r="AM654" s="7">
        <f t="shared" si="236"/>
        <v>0</v>
      </c>
      <c r="AN654" s="7">
        <f t="shared" si="237"/>
        <v>239.28799999999995</v>
      </c>
      <c r="AO654" s="7">
        <f t="shared" si="238"/>
        <v>1196.4399999999998</v>
      </c>
      <c r="AP654" s="7">
        <f t="shared" si="239"/>
        <v>1709.1999999999998</v>
      </c>
      <c r="AQ654" s="7">
        <f t="shared" si="240"/>
        <v>512.76</v>
      </c>
      <c r="AR654" s="12">
        <f t="shared" si="241"/>
        <v>1.4285714285714286</v>
      </c>
    </row>
    <row r="655" spans="1:44" x14ac:dyDescent="0.35">
      <c r="A655" t="s">
        <v>667</v>
      </c>
      <c r="B655">
        <f t="shared" si="220"/>
        <v>200653</v>
      </c>
      <c r="C655" s="2">
        <v>45347</v>
      </c>
      <c r="D655" s="4">
        <v>45347</v>
      </c>
      <c r="E655">
        <f t="shared" si="221"/>
        <v>2024</v>
      </c>
      <c r="F655" s="4" t="str">
        <f t="shared" si="222"/>
        <v>February</v>
      </c>
      <c r="G655" s="4" t="str">
        <f t="shared" si="223"/>
        <v>Sunday</v>
      </c>
      <c r="H655" t="s">
        <v>1866</v>
      </c>
      <c r="I655">
        <f t="shared" si="224"/>
        <v>59338</v>
      </c>
      <c r="J655" t="s">
        <v>2407</v>
      </c>
      <c r="K655" t="str">
        <f t="shared" si="226"/>
        <v>Printer</v>
      </c>
      <c r="L655">
        <v>3</v>
      </c>
      <c r="M655">
        <v>690.3</v>
      </c>
      <c r="N655" s="7">
        <f t="shared" si="225"/>
        <v>690.3</v>
      </c>
      <c r="O655" t="s">
        <v>2710</v>
      </c>
      <c r="P655" t="str">
        <f t="shared" si="227"/>
        <v>747</v>
      </c>
      <c r="Q655" t="str">
        <f t="shared" si="228"/>
        <v>Main St</v>
      </c>
      <c r="R655" t="s">
        <v>3067</v>
      </c>
      <c r="S655" t="str">
        <f t="shared" si="229"/>
        <v>Credit Card</v>
      </c>
      <c r="T655" t="s">
        <v>3070</v>
      </c>
      <c r="U655" t="str">
        <f t="shared" si="230"/>
        <v>Shipped</v>
      </c>
      <c r="V655" t="s">
        <v>3728</v>
      </c>
      <c r="W655" t="str">
        <f t="shared" si="231"/>
        <v>12902764</v>
      </c>
      <c r="X655">
        <v>6</v>
      </c>
      <c r="Y655" t="s">
        <v>4277</v>
      </c>
      <c r="Z655" t="str">
        <f t="shared" si="232"/>
        <v>WINTER15</v>
      </c>
      <c r="AA655" t="str">
        <f t="shared" si="233"/>
        <v>YES</v>
      </c>
      <c r="AB655" t="s">
        <v>4282</v>
      </c>
      <c r="AC655" t="str">
        <f t="shared" si="234"/>
        <v>Google</v>
      </c>
      <c r="AD655">
        <v>2070.9</v>
      </c>
      <c r="AE655" s="7">
        <v>2070.9</v>
      </c>
      <c r="AF655" s="7">
        <f t="shared" si="235"/>
        <v>2070.8999999999996</v>
      </c>
      <c r="AG655" t="str">
        <f>_xlfn.XLOOKUP(H655, 'Customer Data'!A655,'Customer Data'!B655)</f>
        <v>Customer_655</v>
      </c>
      <c r="AH655" t="str">
        <f>_xlfn.XLOOKUP(H655,'Customer Data'!A655,'Customer Data'!C655)</f>
        <v>Female</v>
      </c>
      <c r="AI655">
        <f>_xlfn.XLOOKUP(H655,'Customer Data'!A655,'Customer Data'!D655)</f>
        <v>20</v>
      </c>
      <c r="AJ655" t="str">
        <f>_xlfn.XLOOKUP(H655,'Customer Data'!A655,'Customer Data'!E655)</f>
        <v>Abuja</v>
      </c>
      <c r="AK655" t="str">
        <f>VLOOKUP(K655,'Product Category'!A:B,2,FALSE)</f>
        <v>Electronics</v>
      </c>
      <c r="AL655">
        <f>VLOOKUP(Z655,Coupons!A:B,2,FALSE)</f>
        <v>0.15</v>
      </c>
      <c r="AM655" s="7">
        <f t="shared" si="236"/>
        <v>310.63499999999999</v>
      </c>
      <c r="AN655" s="7">
        <f t="shared" si="237"/>
        <v>483.20999999999992</v>
      </c>
      <c r="AO655" s="7">
        <f t="shared" si="238"/>
        <v>1449.6299999999997</v>
      </c>
      <c r="AP655" s="7">
        <f t="shared" si="239"/>
        <v>1760.2649999999996</v>
      </c>
      <c r="AQ655" s="7">
        <f t="shared" si="240"/>
        <v>310.63499999999999</v>
      </c>
      <c r="AR655" s="12">
        <f t="shared" si="241"/>
        <v>1.2142857142857144</v>
      </c>
    </row>
    <row r="656" spans="1:44" x14ac:dyDescent="0.35">
      <c r="A656" t="s">
        <v>668</v>
      </c>
      <c r="B656">
        <f t="shared" si="220"/>
        <v>200654</v>
      </c>
      <c r="C656" s="2">
        <v>45089</v>
      </c>
      <c r="D656" s="4">
        <v>45089</v>
      </c>
      <c r="E656">
        <f t="shared" si="221"/>
        <v>2023</v>
      </c>
      <c r="F656" s="4" t="str">
        <f t="shared" si="222"/>
        <v>June</v>
      </c>
      <c r="G656" s="4" t="str">
        <f t="shared" si="223"/>
        <v>Monday</v>
      </c>
      <c r="H656" t="s">
        <v>1867</v>
      </c>
      <c r="I656">
        <f t="shared" si="224"/>
        <v>62661</v>
      </c>
      <c r="J656" t="s">
        <v>2405</v>
      </c>
      <c r="K656" t="str">
        <f t="shared" si="226"/>
        <v>Tablet</v>
      </c>
      <c r="L656">
        <v>3</v>
      </c>
      <c r="M656">
        <v>382.37</v>
      </c>
      <c r="N656" s="7">
        <f t="shared" si="225"/>
        <v>382.37</v>
      </c>
      <c r="O656" t="s">
        <v>2861</v>
      </c>
      <c r="P656" t="str">
        <f t="shared" si="227"/>
        <v>863</v>
      </c>
      <c r="Q656" t="str">
        <f t="shared" si="228"/>
        <v>Main St</v>
      </c>
      <c r="R656" t="s">
        <v>3065</v>
      </c>
      <c r="S656" t="str">
        <f t="shared" si="229"/>
        <v>Debit Card</v>
      </c>
      <c r="T656" t="s">
        <v>3072</v>
      </c>
      <c r="U656" t="str">
        <f t="shared" si="230"/>
        <v>Returned</v>
      </c>
      <c r="V656" t="s">
        <v>3729</v>
      </c>
      <c r="W656" t="str">
        <f t="shared" si="231"/>
        <v>25748100</v>
      </c>
      <c r="X656">
        <v>8</v>
      </c>
      <c r="Z656" t="str">
        <f t="shared" si="232"/>
        <v>NO COUPON</v>
      </c>
      <c r="AA656" t="str">
        <f t="shared" si="233"/>
        <v>NO</v>
      </c>
      <c r="AB656" t="s">
        <v>4278</v>
      </c>
      <c r="AC656" t="str">
        <f t="shared" si="234"/>
        <v>Instagram</v>
      </c>
      <c r="AD656">
        <v>1147.1099999999999</v>
      </c>
      <c r="AE656" s="7">
        <v>1147.1099999999999</v>
      </c>
      <c r="AF656" s="7">
        <f t="shared" si="235"/>
        <v>1147.1100000000001</v>
      </c>
      <c r="AG656" t="str">
        <f>_xlfn.XLOOKUP(H656, 'Customer Data'!A656,'Customer Data'!B656)</f>
        <v>Customer_656</v>
      </c>
      <c r="AH656" t="str">
        <f>_xlfn.XLOOKUP(H656,'Customer Data'!A656,'Customer Data'!C656)</f>
        <v>Female</v>
      </c>
      <c r="AI656">
        <f>_xlfn.XLOOKUP(H656,'Customer Data'!A656,'Customer Data'!D656)</f>
        <v>26</v>
      </c>
      <c r="AJ656" t="str">
        <f>_xlfn.XLOOKUP(H656,'Customer Data'!A656,'Customer Data'!E656)</f>
        <v>Port-Harcourt</v>
      </c>
      <c r="AK656" t="str">
        <f>VLOOKUP(K656,'Product Category'!A:B,2,FALSE)</f>
        <v>Electronics</v>
      </c>
      <c r="AL656">
        <f>VLOOKUP(Z656,Coupons!A:B,2,FALSE)</f>
        <v>0</v>
      </c>
      <c r="AM656" s="7">
        <f t="shared" si="236"/>
        <v>0</v>
      </c>
      <c r="AN656" s="7">
        <f t="shared" si="237"/>
        <v>267.65899999999999</v>
      </c>
      <c r="AO656" s="7">
        <f t="shared" si="238"/>
        <v>802.97699999999998</v>
      </c>
      <c r="AP656" s="7">
        <f t="shared" si="239"/>
        <v>1147.1100000000001</v>
      </c>
      <c r="AQ656" s="7">
        <f t="shared" si="240"/>
        <v>344.13300000000015</v>
      </c>
      <c r="AR656" s="12">
        <f t="shared" si="241"/>
        <v>1.4285714285714288</v>
      </c>
    </row>
    <row r="657" spans="1:44" x14ac:dyDescent="0.35">
      <c r="A657" t="s">
        <v>669</v>
      </c>
      <c r="B657">
        <f t="shared" si="220"/>
        <v>200655</v>
      </c>
      <c r="C657" s="2">
        <v>44999</v>
      </c>
      <c r="D657" s="4">
        <v>44999</v>
      </c>
      <c r="E657">
        <f t="shared" si="221"/>
        <v>2023</v>
      </c>
      <c r="F657" s="4" t="str">
        <f t="shared" si="222"/>
        <v>March</v>
      </c>
      <c r="G657" s="4" t="str">
        <f t="shared" si="223"/>
        <v>Tuesday</v>
      </c>
      <c r="H657" t="s">
        <v>1868</v>
      </c>
      <c r="I657">
        <f t="shared" si="224"/>
        <v>22101</v>
      </c>
      <c r="J657" t="s">
        <v>2406</v>
      </c>
      <c r="K657" t="str">
        <f t="shared" si="226"/>
        <v>Chair</v>
      </c>
      <c r="L657">
        <v>2</v>
      </c>
      <c r="M657">
        <v>132.6</v>
      </c>
      <c r="N657" s="7">
        <f t="shared" si="225"/>
        <v>132.6</v>
      </c>
      <c r="O657" t="s">
        <v>2758</v>
      </c>
      <c r="P657" t="str">
        <f t="shared" si="227"/>
        <v>262</v>
      </c>
      <c r="Q657" t="str">
        <f t="shared" si="228"/>
        <v>Main St</v>
      </c>
      <c r="R657" t="s">
        <v>3065</v>
      </c>
      <c r="S657" t="str">
        <f t="shared" si="229"/>
        <v>Debit Card</v>
      </c>
      <c r="T657" t="s">
        <v>3071</v>
      </c>
      <c r="U657" t="str">
        <f t="shared" si="230"/>
        <v>Cancelled</v>
      </c>
      <c r="V657" t="s">
        <v>3730</v>
      </c>
      <c r="W657" t="str">
        <f t="shared" si="231"/>
        <v>70711522</v>
      </c>
      <c r="X657">
        <v>4</v>
      </c>
      <c r="Y657" t="s">
        <v>4277</v>
      </c>
      <c r="Z657" t="str">
        <f t="shared" si="232"/>
        <v>WINTER15</v>
      </c>
      <c r="AA657" t="str">
        <f t="shared" si="233"/>
        <v>YES</v>
      </c>
      <c r="AB657" t="s">
        <v>4280</v>
      </c>
      <c r="AC657" t="str">
        <f t="shared" si="234"/>
        <v>Email</v>
      </c>
      <c r="AD657">
        <v>265.2</v>
      </c>
      <c r="AE657" s="7">
        <v>265.2</v>
      </c>
      <c r="AF657" s="7">
        <f t="shared" si="235"/>
        <v>265.2</v>
      </c>
      <c r="AG657" t="str">
        <f>_xlfn.XLOOKUP(H657, 'Customer Data'!A657,'Customer Data'!B657)</f>
        <v>Customer_657</v>
      </c>
      <c r="AH657" t="str">
        <f>_xlfn.XLOOKUP(H657,'Customer Data'!A657,'Customer Data'!C657)</f>
        <v>Female</v>
      </c>
      <c r="AI657">
        <f>_xlfn.XLOOKUP(H657,'Customer Data'!A657,'Customer Data'!D657)</f>
        <v>40</v>
      </c>
      <c r="AJ657" t="str">
        <f>_xlfn.XLOOKUP(H657,'Customer Data'!A657,'Customer Data'!E657)</f>
        <v>Kano</v>
      </c>
      <c r="AK657" t="str">
        <f>VLOOKUP(K657,'Product Category'!A:B,2,FALSE)</f>
        <v>Furniture</v>
      </c>
      <c r="AL657">
        <f>VLOOKUP(Z657,Coupons!A:B,2,FALSE)</f>
        <v>0.15</v>
      </c>
      <c r="AM657" s="7">
        <f t="shared" si="236"/>
        <v>39.779999999999994</v>
      </c>
      <c r="AN657" s="7">
        <f t="shared" si="237"/>
        <v>92.82</v>
      </c>
      <c r="AO657" s="7">
        <f t="shared" si="238"/>
        <v>185.64</v>
      </c>
      <c r="AP657" s="7">
        <f t="shared" si="239"/>
        <v>225.42</v>
      </c>
      <c r="AQ657" s="7">
        <f t="shared" si="240"/>
        <v>39.78</v>
      </c>
      <c r="AR657" s="12">
        <f t="shared" si="241"/>
        <v>1.2142857142857144</v>
      </c>
    </row>
    <row r="658" spans="1:44" x14ac:dyDescent="0.35">
      <c r="A658" t="s">
        <v>670</v>
      </c>
      <c r="B658">
        <f t="shared" si="220"/>
        <v>200656</v>
      </c>
      <c r="C658" s="2">
        <v>45309</v>
      </c>
      <c r="D658" s="4">
        <v>45309</v>
      </c>
      <c r="E658">
        <f t="shared" si="221"/>
        <v>2024</v>
      </c>
      <c r="F658" s="4" t="str">
        <f t="shared" si="222"/>
        <v>January</v>
      </c>
      <c r="G658" s="4" t="str">
        <f t="shared" si="223"/>
        <v>Thursday</v>
      </c>
      <c r="H658" t="s">
        <v>1869</v>
      </c>
      <c r="I658">
        <f t="shared" si="224"/>
        <v>51404</v>
      </c>
      <c r="J658" t="s">
        <v>2403</v>
      </c>
      <c r="K658" t="str">
        <f t="shared" si="226"/>
        <v>Monitor</v>
      </c>
      <c r="L658">
        <v>2</v>
      </c>
      <c r="M658">
        <v>189.06</v>
      </c>
      <c r="N658" s="7">
        <f t="shared" si="225"/>
        <v>189.06</v>
      </c>
      <c r="O658" t="s">
        <v>2862</v>
      </c>
      <c r="P658" t="str">
        <f t="shared" si="227"/>
        <v>835</v>
      </c>
      <c r="Q658" t="str">
        <f t="shared" si="228"/>
        <v>Main St</v>
      </c>
      <c r="R658" t="s">
        <v>3068</v>
      </c>
      <c r="S658" t="str">
        <f t="shared" si="229"/>
        <v>Gift Card</v>
      </c>
      <c r="T658" t="s">
        <v>3070</v>
      </c>
      <c r="U658" t="str">
        <f t="shared" si="230"/>
        <v>Shipped</v>
      </c>
      <c r="V658" t="s">
        <v>3731</v>
      </c>
      <c r="W658" t="str">
        <f t="shared" si="231"/>
        <v>85682500</v>
      </c>
      <c r="X658">
        <v>7</v>
      </c>
      <c r="Y658" t="s">
        <v>4275</v>
      </c>
      <c r="Z658" t="str">
        <f t="shared" si="232"/>
        <v>SAVE10</v>
      </c>
      <c r="AA658" t="str">
        <f t="shared" si="233"/>
        <v>YES</v>
      </c>
      <c r="AB658" t="s">
        <v>4281</v>
      </c>
      <c r="AC658" t="str">
        <f t="shared" si="234"/>
        <v>Facebook</v>
      </c>
      <c r="AD658">
        <v>378.12</v>
      </c>
      <c r="AE658" s="7">
        <v>378.12</v>
      </c>
      <c r="AF658" s="7">
        <f t="shared" si="235"/>
        <v>378.12</v>
      </c>
      <c r="AG658" t="str">
        <f>_xlfn.XLOOKUP(H658, 'Customer Data'!A658,'Customer Data'!B658)</f>
        <v>Customer_658</v>
      </c>
      <c r="AH658" t="str">
        <f>_xlfn.XLOOKUP(H658,'Customer Data'!A658,'Customer Data'!C658)</f>
        <v>Male</v>
      </c>
      <c r="AI658">
        <f>_xlfn.XLOOKUP(H658,'Customer Data'!A658,'Customer Data'!D658)</f>
        <v>58</v>
      </c>
      <c r="AJ658" t="str">
        <f>_xlfn.XLOOKUP(H658,'Customer Data'!A658,'Customer Data'!E658)</f>
        <v>Lagos</v>
      </c>
      <c r="AK658" t="str">
        <f>VLOOKUP(K658,'Product Category'!A:B,2,FALSE)</f>
        <v>Electronics</v>
      </c>
      <c r="AL658">
        <f>VLOOKUP(Z658,Coupons!A:B,2,FALSE)</f>
        <v>0.1</v>
      </c>
      <c r="AM658" s="7">
        <f t="shared" si="236"/>
        <v>37.812000000000005</v>
      </c>
      <c r="AN658" s="7">
        <f t="shared" si="237"/>
        <v>132.34199999999998</v>
      </c>
      <c r="AO658" s="7">
        <f t="shared" si="238"/>
        <v>264.68399999999997</v>
      </c>
      <c r="AP658" s="7">
        <f t="shared" si="239"/>
        <v>340.30799999999999</v>
      </c>
      <c r="AQ658" s="7">
        <f t="shared" si="240"/>
        <v>75.624000000000024</v>
      </c>
      <c r="AR658" s="12">
        <f t="shared" si="241"/>
        <v>1.2857142857142858</v>
      </c>
    </row>
    <row r="659" spans="1:44" x14ac:dyDescent="0.35">
      <c r="A659" t="s">
        <v>671</v>
      </c>
      <c r="B659">
        <f t="shared" si="220"/>
        <v>200657</v>
      </c>
      <c r="C659" s="2">
        <v>45284</v>
      </c>
      <c r="D659" s="4">
        <v>45284</v>
      </c>
      <c r="E659">
        <f t="shared" si="221"/>
        <v>2023</v>
      </c>
      <c r="F659" s="4" t="str">
        <f t="shared" si="222"/>
        <v>December</v>
      </c>
      <c r="G659" s="4" t="str">
        <f t="shared" si="223"/>
        <v>Sunday</v>
      </c>
      <c r="H659" t="s">
        <v>1870</v>
      </c>
      <c r="I659">
        <f t="shared" si="224"/>
        <v>19384</v>
      </c>
      <c r="J659" t="s">
        <v>2405</v>
      </c>
      <c r="K659" t="str">
        <f t="shared" si="226"/>
        <v>Tablet</v>
      </c>
      <c r="L659">
        <v>4</v>
      </c>
      <c r="M659">
        <v>87.79</v>
      </c>
      <c r="N659" s="7">
        <f t="shared" si="225"/>
        <v>87.79</v>
      </c>
      <c r="O659" t="s">
        <v>2685</v>
      </c>
      <c r="P659" t="str">
        <f t="shared" si="227"/>
        <v>532</v>
      </c>
      <c r="Q659" t="str">
        <f t="shared" si="228"/>
        <v>Main St</v>
      </c>
      <c r="R659" t="s">
        <v>3069</v>
      </c>
      <c r="S659" t="str">
        <f t="shared" si="229"/>
        <v>Cash</v>
      </c>
      <c r="T659" t="s">
        <v>3071</v>
      </c>
      <c r="U659" t="str">
        <f t="shared" si="230"/>
        <v>Cancelled</v>
      </c>
      <c r="V659" t="s">
        <v>3732</v>
      </c>
      <c r="W659" t="str">
        <f t="shared" si="231"/>
        <v>33207064</v>
      </c>
      <c r="X659">
        <v>6</v>
      </c>
      <c r="Y659" t="s">
        <v>4276</v>
      </c>
      <c r="Z659" t="str">
        <f t="shared" si="232"/>
        <v>FREESHIP</v>
      </c>
      <c r="AA659" t="str">
        <f t="shared" si="233"/>
        <v>YES</v>
      </c>
      <c r="AB659" t="s">
        <v>4278</v>
      </c>
      <c r="AC659" t="str">
        <f t="shared" si="234"/>
        <v>Instagram</v>
      </c>
      <c r="AD659">
        <v>351.16</v>
      </c>
      <c r="AE659" s="7">
        <v>351.16</v>
      </c>
      <c r="AF659" s="7">
        <f t="shared" si="235"/>
        <v>351.16</v>
      </c>
      <c r="AG659" t="str">
        <f>_xlfn.XLOOKUP(H659, 'Customer Data'!A659,'Customer Data'!B659)</f>
        <v>Customer_659</v>
      </c>
      <c r="AH659" t="str">
        <f>_xlfn.XLOOKUP(H659,'Customer Data'!A659,'Customer Data'!C659)</f>
        <v>Male</v>
      </c>
      <c r="AI659">
        <f>_xlfn.XLOOKUP(H659,'Customer Data'!A659,'Customer Data'!D659)</f>
        <v>24</v>
      </c>
      <c r="AJ659" t="str">
        <f>_xlfn.XLOOKUP(H659,'Customer Data'!A659,'Customer Data'!E659)</f>
        <v>Lagos</v>
      </c>
      <c r="AK659" t="str">
        <f>VLOOKUP(K659,'Product Category'!A:B,2,FALSE)</f>
        <v>Electronics</v>
      </c>
      <c r="AL659">
        <f>VLOOKUP(Z659,Coupons!A:B,2,FALSE)</f>
        <v>0</v>
      </c>
      <c r="AM659" s="7">
        <f t="shared" si="236"/>
        <v>0</v>
      </c>
      <c r="AN659" s="7">
        <f t="shared" si="237"/>
        <v>61.453000000000003</v>
      </c>
      <c r="AO659" s="7">
        <f t="shared" si="238"/>
        <v>245.81200000000001</v>
      </c>
      <c r="AP659" s="7">
        <f t="shared" si="239"/>
        <v>351.16</v>
      </c>
      <c r="AQ659" s="7">
        <f t="shared" si="240"/>
        <v>105.34800000000001</v>
      </c>
      <c r="AR659" s="12">
        <f t="shared" si="241"/>
        <v>1.4285714285714286</v>
      </c>
    </row>
    <row r="660" spans="1:44" x14ac:dyDescent="0.35">
      <c r="A660" t="s">
        <v>672</v>
      </c>
      <c r="B660">
        <f t="shared" si="220"/>
        <v>200658</v>
      </c>
      <c r="C660" s="2">
        <v>45765</v>
      </c>
      <c r="D660" s="4">
        <v>45765</v>
      </c>
      <c r="E660">
        <f t="shared" si="221"/>
        <v>2025</v>
      </c>
      <c r="F660" s="4" t="str">
        <f t="shared" si="222"/>
        <v>April</v>
      </c>
      <c r="G660" s="4" t="str">
        <f t="shared" si="223"/>
        <v>Friday</v>
      </c>
      <c r="H660" t="s">
        <v>1871</v>
      </c>
      <c r="I660">
        <f t="shared" si="224"/>
        <v>86864</v>
      </c>
      <c r="J660" t="s">
        <v>2407</v>
      </c>
      <c r="K660" t="str">
        <f t="shared" si="226"/>
        <v>Printer</v>
      </c>
      <c r="L660">
        <v>2</v>
      </c>
      <c r="M660">
        <v>46.36</v>
      </c>
      <c r="N660" s="7">
        <f t="shared" si="225"/>
        <v>46.36</v>
      </c>
      <c r="O660" t="s">
        <v>2657</v>
      </c>
      <c r="P660" t="str">
        <f t="shared" si="227"/>
        <v>670</v>
      </c>
      <c r="Q660" t="str">
        <f t="shared" si="228"/>
        <v>Main St</v>
      </c>
      <c r="R660" t="s">
        <v>3068</v>
      </c>
      <c r="S660" t="str">
        <f t="shared" si="229"/>
        <v>Gift Card</v>
      </c>
      <c r="T660" t="s">
        <v>3072</v>
      </c>
      <c r="U660" t="str">
        <f t="shared" si="230"/>
        <v>Returned</v>
      </c>
      <c r="V660" t="s">
        <v>3733</v>
      </c>
      <c r="W660" t="str">
        <f t="shared" si="231"/>
        <v>15323191</v>
      </c>
      <c r="X660">
        <v>4</v>
      </c>
      <c r="Y660" t="s">
        <v>4275</v>
      </c>
      <c r="Z660" t="str">
        <f t="shared" si="232"/>
        <v>SAVE10</v>
      </c>
      <c r="AA660" t="str">
        <f t="shared" si="233"/>
        <v>YES</v>
      </c>
      <c r="AB660" t="s">
        <v>4282</v>
      </c>
      <c r="AC660" t="str">
        <f t="shared" si="234"/>
        <v>Google</v>
      </c>
      <c r="AD660">
        <v>92.72</v>
      </c>
      <c r="AE660" s="7">
        <v>92.72</v>
      </c>
      <c r="AF660" s="7">
        <f t="shared" si="235"/>
        <v>92.72</v>
      </c>
      <c r="AG660" t="str">
        <f>_xlfn.XLOOKUP(H660, 'Customer Data'!A660,'Customer Data'!B660)</f>
        <v>Customer_660</v>
      </c>
      <c r="AH660" t="str">
        <f>_xlfn.XLOOKUP(H660,'Customer Data'!A660,'Customer Data'!C660)</f>
        <v>Female</v>
      </c>
      <c r="AI660">
        <f>_xlfn.XLOOKUP(H660,'Customer Data'!A660,'Customer Data'!D660)</f>
        <v>38</v>
      </c>
      <c r="AJ660" t="str">
        <f>_xlfn.XLOOKUP(H660,'Customer Data'!A660,'Customer Data'!E660)</f>
        <v>Lagos</v>
      </c>
      <c r="AK660" t="str">
        <f>VLOOKUP(K660,'Product Category'!A:B,2,FALSE)</f>
        <v>Electronics</v>
      </c>
      <c r="AL660">
        <f>VLOOKUP(Z660,Coupons!A:B,2,FALSE)</f>
        <v>0.1</v>
      </c>
      <c r="AM660" s="7">
        <f t="shared" si="236"/>
        <v>9.2720000000000002</v>
      </c>
      <c r="AN660" s="7">
        <f t="shared" si="237"/>
        <v>32.451999999999998</v>
      </c>
      <c r="AO660" s="7">
        <f t="shared" si="238"/>
        <v>64.903999999999996</v>
      </c>
      <c r="AP660" s="7">
        <f t="shared" si="239"/>
        <v>83.447999999999993</v>
      </c>
      <c r="AQ660" s="7">
        <f t="shared" si="240"/>
        <v>18.543999999999997</v>
      </c>
      <c r="AR660" s="12">
        <f t="shared" si="241"/>
        <v>1.2857142857142856</v>
      </c>
    </row>
    <row r="661" spans="1:44" x14ac:dyDescent="0.35">
      <c r="A661" t="s">
        <v>673</v>
      </c>
      <c r="B661">
        <f t="shared" si="220"/>
        <v>200659</v>
      </c>
      <c r="C661" s="2">
        <v>45591</v>
      </c>
      <c r="D661" s="4">
        <v>45591</v>
      </c>
      <c r="E661">
        <f t="shared" si="221"/>
        <v>2024</v>
      </c>
      <c r="F661" s="4" t="str">
        <f t="shared" si="222"/>
        <v>October</v>
      </c>
      <c r="G661" s="4" t="str">
        <f t="shared" si="223"/>
        <v>Saturday</v>
      </c>
      <c r="H661" t="s">
        <v>1872</v>
      </c>
      <c r="I661">
        <f t="shared" si="224"/>
        <v>24301</v>
      </c>
      <c r="J661" t="s">
        <v>2404</v>
      </c>
      <c r="K661" t="str">
        <f t="shared" si="226"/>
        <v>Phone</v>
      </c>
      <c r="L661">
        <v>2</v>
      </c>
      <c r="M661">
        <v>642.04</v>
      </c>
      <c r="N661" s="7">
        <f t="shared" si="225"/>
        <v>642.04</v>
      </c>
      <c r="O661" t="s">
        <v>2813</v>
      </c>
      <c r="P661" t="str">
        <f t="shared" si="227"/>
        <v>964</v>
      </c>
      <c r="Q661" t="str">
        <f t="shared" si="228"/>
        <v>Main St</v>
      </c>
      <c r="R661" t="s">
        <v>3068</v>
      </c>
      <c r="S661" t="str">
        <f t="shared" si="229"/>
        <v>Gift Card</v>
      </c>
      <c r="T661" t="s">
        <v>3073</v>
      </c>
      <c r="U661" t="str">
        <f t="shared" si="230"/>
        <v>Delivered</v>
      </c>
      <c r="V661" t="s">
        <v>3734</v>
      </c>
      <c r="W661" t="str">
        <f t="shared" si="231"/>
        <v>55000075</v>
      </c>
      <c r="X661">
        <v>4</v>
      </c>
      <c r="Y661" t="s">
        <v>4277</v>
      </c>
      <c r="Z661" t="str">
        <f t="shared" si="232"/>
        <v>WINTER15</v>
      </c>
      <c r="AA661" t="str">
        <f t="shared" si="233"/>
        <v>YES</v>
      </c>
      <c r="AB661" t="s">
        <v>4280</v>
      </c>
      <c r="AC661" t="str">
        <f t="shared" si="234"/>
        <v>Email</v>
      </c>
      <c r="AD661">
        <v>1284.08</v>
      </c>
      <c r="AE661" s="7">
        <v>1284.08</v>
      </c>
      <c r="AF661" s="7">
        <f t="shared" si="235"/>
        <v>1284.08</v>
      </c>
      <c r="AG661" t="str">
        <f>_xlfn.XLOOKUP(H661, 'Customer Data'!A661,'Customer Data'!B661)</f>
        <v>Customer_661</v>
      </c>
      <c r="AH661" t="str">
        <f>_xlfn.XLOOKUP(H661,'Customer Data'!A661,'Customer Data'!C661)</f>
        <v>Female</v>
      </c>
      <c r="AI661">
        <f>_xlfn.XLOOKUP(H661,'Customer Data'!A661,'Customer Data'!D661)</f>
        <v>47</v>
      </c>
      <c r="AJ661" t="str">
        <f>_xlfn.XLOOKUP(H661,'Customer Data'!A661,'Customer Data'!E661)</f>
        <v>Enugu</v>
      </c>
      <c r="AK661" t="str">
        <f>VLOOKUP(K661,'Product Category'!A:B,2,FALSE)</f>
        <v>Electronics</v>
      </c>
      <c r="AL661">
        <f>VLOOKUP(Z661,Coupons!A:B,2,FALSE)</f>
        <v>0.15</v>
      </c>
      <c r="AM661" s="7">
        <f t="shared" si="236"/>
        <v>192.61199999999999</v>
      </c>
      <c r="AN661" s="7">
        <f t="shared" si="237"/>
        <v>449.42799999999994</v>
      </c>
      <c r="AO661" s="7">
        <f t="shared" si="238"/>
        <v>898.85599999999988</v>
      </c>
      <c r="AP661" s="7">
        <f t="shared" si="239"/>
        <v>1091.4679999999998</v>
      </c>
      <c r="AQ661" s="7">
        <f t="shared" si="240"/>
        <v>192.61199999999997</v>
      </c>
      <c r="AR661" s="12">
        <f t="shared" si="241"/>
        <v>1.2142857142857142</v>
      </c>
    </row>
    <row r="662" spans="1:44" x14ac:dyDescent="0.35">
      <c r="A662" t="s">
        <v>674</v>
      </c>
      <c r="B662">
        <f t="shared" si="220"/>
        <v>200660</v>
      </c>
      <c r="C662" s="2">
        <v>45584</v>
      </c>
      <c r="D662" s="4">
        <v>45584</v>
      </c>
      <c r="E662">
        <f t="shared" si="221"/>
        <v>2024</v>
      </c>
      <c r="F662" s="4" t="str">
        <f t="shared" si="222"/>
        <v>October</v>
      </c>
      <c r="G662" s="4" t="str">
        <f t="shared" si="223"/>
        <v>Saturday</v>
      </c>
      <c r="H662" t="s">
        <v>1873</v>
      </c>
      <c r="I662">
        <f t="shared" si="224"/>
        <v>43842</v>
      </c>
      <c r="J662" t="s">
        <v>2406</v>
      </c>
      <c r="K662" t="str">
        <f t="shared" si="226"/>
        <v>Chair</v>
      </c>
      <c r="L662">
        <v>2</v>
      </c>
      <c r="M662">
        <v>651.57000000000005</v>
      </c>
      <c r="N662" s="7">
        <f t="shared" si="225"/>
        <v>651.57000000000005</v>
      </c>
      <c r="O662" t="s">
        <v>2543</v>
      </c>
      <c r="P662" t="str">
        <f t="shared" si="227"/>
        <v>933</v>
      </c>
      <c r="Q662" t="str">
        <f t="shared" si="228"/>
        <v>Main St</v>
      </c>
      <c r="R662" t="s">
        <v>3065</v>
      </c>
      <c r="S662" t="str">
        <f t="shared" si="229"/>
        <v>Debit Card</v>
      </c>
      <c r="T662" t="s">
        <v>3070</v>
      </c>
      <c r="U662" t="str">
        <f t="shared" si="230"/>
        <v>Shipped</v>
      </c>
      <c r="V662" t="s">
        <v>3735</v>
      </c>
      <c r="W662" t="str">
        <f t="shared" si="231"/>
        <v>54084424</v>
      </c>
      <c r="X662">
        <v>7</v>
      </c>
      <c r="Y662" t="s">
        <v>4277</v>
      </c>
      <c r="Z662" t="str">
        <f t="shared" si="232"/>
        <v>WINTER15</v>
      </c>
      <c r="AA662" t="str">
        <f t="shared" si="233"/>
        <v>YES</v>
      </c>
      <c r="AB662" t="s">
        <v>4281</v>
      </c>
      <c r="AC662" t="str">
        <f t="shared" si="234"/>
        <v>Facebook</v>
      </c>
      <c r="AD662">
        <v>1303.1400000000001</v>
      </c>
      <c r="AE662" s="7">
        <v>1303.1400000000001</v>
      </c>
      <c r="AF662" s="7">
        <f t="shared" si="235"/>
        <v>1303.1400000000001</v>
      </c>
      <c r="AG662" t="str">
        <f>_xlfn.XLOOKUP(H662, 'Customer Data'!A662,'Customer Data'!B662)</f>
        <v>Customer_662</v>
      </c>
      <c r="AH662" t="str">
        <f>_xlfn.XLOOKUP(H662,'Customer Data'!A662,'Customer Data'!C662)</f>
        <v>Female</v>
      </c>
      <c r="AI662">
        <f>_xlfn.XLOOKUP(H662,'Customer Data'!A662,'Customer Data'!D662)</f>
        <v>58</v>
      </c>
      <c r="AJ662" t="str">
        <f>_xlfn.XLOOKUP(H662,'Customer Data'!A662,'Customer Data'!E662)</f>
        <v>Enugu</v>
      </c>
      <c r="AK662" t="str">
        <f>VLOOKUP(K662,'Product Category'!A:B,2,FALSE)</f>
        <v>Furniture</v>
      </c>
      <c r="AL662">
        <f>VLOOKUP(Z662,Coupons!A:B,2,FALSE)</f>
        <v>0.15</v>
      </c>
      <c r="AM662" s="7">
        <f t="shared" si="236"/>
        <v>195.471</v>
      </c>
      <c r="AN662" s="7">
        <f t="shared" si="237"/>
        <v>456.09899999999999</v>
      </c>
      <c r="AO662" s="7">
        <f t="shared" si="238"/>
        <v>912.19799999999998</v>
      </c>
      <c r="AP662" s="7">
        <f t="shared" si="239"/>
        <v>1107.6690000000001</v>
      </c>
      <c r="AQ662" s="7">
        <f t="shared" si="240"/>
        <v>195.47100000000012</v>
      </c>
      <c r="AR662" s="12">
        <f t="shared" si="241"/>
        <v>1.2142857142857144</v>
      </c>
    </row>
    <row r="663" spans="1:44" x14ac:dyDescent="0.35">
      <c r="A663" t="s">
        <v>675</v>
      </c>
      <c r="B663">
        <f t="shared" si="220"/>
        <v>200661</v>
      </c>
      <c r="C663" s="2">
        <v>45716</v>
      </c>
      <c r="D663" s="4">
        <v>45716</v>
      </c>
      <c r="E663">
        <f t="shared" si="221"/>
        <v>2025</v>
      </c>
      <c r="F663" s="4" t="str">
        <f t="shared" si="222"/>
        <v>February</v>
      </c>
      <c r="G663" s="4" t="str">
        <f t="shared" si="223"/>
        <v>Friday</v>
      </c>
      <c r="H663" t="s">
        <v>1874</v>
      </c>
      <c r="I663">
        <f t="shared" si="224"/>
        <v>63657</v>
      </c>
      <c r="J663" t="s">
        <v>2405</v>
      </c>
      <c r="K663" t="str">
        <f t="shared" si="226"/>
        <v>Tablet</v>
      </c>
      <c r="L663">
        <v>3</v>
      </c>
      <c r="M663">
        <v>424.89</v>
      </c>
      <c r="N663" s="7">
        <f t="shared" si="225"/>
        <v>424.89</v>
      </c>
      <c r="O663" t="s">
        <v>2863</v>
      </c>
      <c r="P663" t="str">
        <f t="shared" si="227"/>
        <v>116</v>
      </c>
      <c r="Q663" t="str">
        <f t="shared" si="228"/>
        <v>Main St</v>
      </c>
      <c r="R663" t="s">
        <v>3065</v>
      </c>
      <c r="S663" t="str">
        <f t="shared" si="229"/>
        <v>Debit Card</v>
      </c>
      <c r="T663" t="s">
        <v>3071</v>
      </c>
      <c r="U663" t="str">
        <f t="shared" si="230"/>
        <v>Cancelled</v>
      </c>
      <c r="V663" t="s">
        <v>3736</v>
      </c>
      <c r="W663" t="str">
        <f t="shared" si="231"/>
        <v>86378984</v>
      </c>
      <c r="X663">
        <v>6</v>
      </c>
      <c r="Y663" t="s">
        <v>4276</v>
      </c>
      <c r="Z663" t="str">
        <f t="shared" si="232"/>
        <v>FREESHIP</v>
      </c>
      <c r="AA663" t="str">
        <f t="shared" si="233"/>
        <v>YES</v>
      </c>
      <c r="AB663" t="s">
        <v>4282</v>
      </c>
      <c r="AC663" t="str">
        <f t="shared" si="234"/>
        <v>Google</v>
      </c>
      <c r="AD663">
        <v>1274.67</v>
      </c>
      <c r="AE663" s="7">
        <v>1274.67</v>
      </c>
      <c r="AF663" s="7">
        <f t="shared" si="235"/>
        <v>1274.67</v>
      </c>
      <c r="AG663" t="str">
        <f>_xlfn.XLOOKUP(H663, 'Customer Data'!A663,'Customer Data'!B663)</f>
        <v>Customer_663</v>
      </c>
      <c r="AH663" t="str">
        <f>_xlfn.XLOOKUP(H663,'Customer Data'!A663,'Customer Data'!C663)</f>
        <v>Female</v>
      </c>
      <c r="AI663">
        <f>_xlfn.XLOOKUP(H663,'Customer Data'!A663,'Customer Data'!D663)</f>
        <v>57</v>
      </c>
      <c r="AJ663" t="str">
        <f>_xlfn.XLOOKUP(H663,'Customer Data'!A663,'Customer Data'!E663)</f>
        <v>Owerri</v>
      </c>
      <c r="AK663" t="str">
        <f>VLOOKUP(K663,'Product Category'!A:B,2,FALSE)</f>
        <v>Electronics</v>
      </c>
      <c r="AL663">
        <f>VLOOKUP(Z663,Coupons!A:B,2,FALSE)</f>
        <v>0</v>
      </c>
      <c r="AM663" s="7">
        <f t="shared" si="236"/>
        <v>0</v>
      </c>
      <c r="AN663" s="7">
        <f t="shared" si="237"/>
        <v>297.42299999999994</v>
      </c>
      <c r="AO663" s="7">
        <f t="shared" si="238"/>
        <v>892.26899999999978</v>
      </c>
      <c r="AP663" s="7">
        <f t="shared" si="239"/>
        <v>1274.67</v>
      </c>
      <c r="AQ663" s="7">
        <f t="shared" si="240"/>
        <v>382.40100000000029</v>
      </c>
      <c r="AR663" s="12">
        <f t="shared" si="241"/>
        <v>1.428571428571429</v>
      </c>
    </row>
    <row r="664" spans="1:44" x14ac:dyDescent="0.35">
      <c r="A664" t="s">
        <v>676</v>
      </c>
      <c r="B664">
        <f t="shared" si="220"/>
        <v>200662</v>
      </c>
      <c r="C664" s="2">
        <v>44954</v>
      </c>
      <c r="D664" s="4">
        <v>44954</v>
      </c>
      <c r="E664">
        <f t="shared" si="221"/>
        <v>2023</v>
      </c>
      <c r="F664" s="4" t="str">
        <f t="shared" si="222"/>
        <v>January</v>
      </c>
      <c r="G664" s="4" t="str">
        <f t="shared" si="223"/>
        <v>Saturday</v>
      </c>
      <c r="H664" t="s">
        <v>1875</v>
      </c>
      <c r="I664">
        <f t="shared" si="224"/>
        <v>98332</v>
      </c>
      <c r="J664" t="s">
        <v>2408</v>
      </c>
      <c r="K664" t="str">
        <f t="shared" si="226"/>
        <v>Laptop</v>
      </c>
      <c r="L664">
        <v>3</v>
      </c>
      <c r="M664">
        <v>438.89</v>
      </c>
      <c r="N664" s="7">
        <f t="shared" si="225"/>
        <v>438.89</v>
      </c>
      <c r="O664" t="s">
        <v>2864</v>
      </c>
      <c r="P664" t="str">
        <f t="shared" si="227"/>
        <v>985</v>
      </c>
      <c r="Q664" t="str">
        <f t="shared" si="228"/>
        <v>Main St</v>
      </c>
      <c r="R664" t="s">
        <v>3069</v>
      </c>
      <c r="S664" t="str">
        <f t="shared" si="229"/>
        <v>Cash</v>
      </c>
      <c r="T664" t="s">
        <v>3072</v>
      </c>
      <c r="U664" t="str">
        <f t="shared" si="230"/>
        <v>Returned</v>
      </c>
      <c r="V664" t="s">
        <v>3737</v>
      </c>
      <c r="W664" t="str">
        <f t="shared" si="231"/>
        <v>85744797</v>
      </c>
      <c r="X664">
        <v>3</v>
      </c>
      <c r="Z664" t="str">
        <f t="shared" si="232"/>
        <v>NO COUPON</v>
      </c>
      <c r="AA664" t="str">
        <f t="shared" si="233"/>
        <v>NO</v>
      </c>
      <c r="AB664" t="s">
        <v>4281</v>
      </c>
      <c r="AC664" t="str">
        <f t="shared" si="234"/>
        <v>Facebook</v>
      </c>
      <c r="AD664">
        <v>1316.67</v>
      </c>
      <c r="AE664" s="7">
        <v>1316.67</v>
      </c>
      <c r="AF664" s="7">
        <f t="shared" si="235"/>
        <v>1316.67</v>
      </c>
      <c r="AG664" t="str">
        <f>_xlfn.XLOOKUP(H664, 'Customer Data'!A664,'Customer Data'!B664)</f>
        <v>Customer_664</v>
      </c>
      <c r="AH664" t="str">
        <f>_xlfn.XLOOKUP(H664,'Customer Data'!A664,'Customer Data'!C664)</f>
        <v>Male</v>
      </c>
      <c r="AI664">
        <f>_xlfn.XLOOKUP(H664,'Customer Data'!A664,'Customer Data'!D664)</f>
        <v>49</v>
      </c>
      <c r="AJ664" t="str">
        <f>_xlfn.XLOOKUP(H664,'Customer Data'!A664,'Customer Data'!E664)</f>
        <v>Lagos</v>
      </c>
      <c r="AK664" t="str">
        <f>VLOOKUP(K664,'Product Category'!A:B,2,FALSE)</f>
        <v>Electronics</v>
      </c>
      <c r="AL664">
        <f>VLOOKUP(Z664,Coupons!A:B,2,FALSE)</f>
        <v>0</v>
      </c>
      <c r="AM664" s="7">
        <f t="shared" si="236"/>
        <v>0</v>
      </c>
      <c r="AN664" s="7">
        <f t="shared" si="237"/>
        <v>307.22299999999996</v>
      </c>
      <c r="AO664" s="7">
        <f t="shared" si="238"/>
        <v>921.66899999999987</v>
      </c>
      <c r="AP664" s="7">
        <f t="shared" si="239"/>
        <v>1316.67</v>
      </c>
      <c r="AQ664" s="7">
        <f t="shared" si="240"/>
        <v>395.0010000000002</v>
      </c>
      <c r="AR664" s="12">
        <f t="shared" si="241"/>
        <v>1.4285714285714288</v>
      </c>
    </row>
    <row r="665" spans="1:44" x14ac:dyDescent="0.35">
      <c r="A665" t="s">
        <v>677</v>
      </c>
      <c r="B665">
        <f t="shared" si="220"/>
        <v>200663</v>
      </c>
      <c r="C665" s="2">
        <v>45397</v>
      </c>
      <c r="D665" s="4">
        <v>45397</v>
      </c>
      <c r="E665">
        <f t="shared" si="221"/>
        <v>2024</v>
      </c>
      <c r="F665" s="4" t="str">
        <f t="shared" si="222"/>
        <v>April</v>
      </c>
      <c r="G665" s="4" t="str">
        <f t="shared" si="223"/>
        <v>Monday</v>
      </c>
      <c r="H665" t="s">
        <v>1876</v>
      </c>
      <c r="I665">
        <f t="shared" si="224"/>
        <v>59774</v>
      </c>
      <c r="J665" t="s">
        <v>2403</v>
      </c>
      <c r="K665" t="str">
        <f t="shared" si="226"/>
        <v>Monitor</v>
      </c>
      <c r="L665">
        <v>1</v>
      </c>
      <c r="M665">
        <v>72.599999999999994</v>
      </c>
      <c r="N665" s="7">
        <f t="shared" si="225"/>
        <v>72.599999999999994</v>
      </c>
      <c r="O665" t="s">
        <v>2800</v>
      </c>
      <c r="P665" t="str">
        <f t="shared" si="227"/>
        <v>941</v>
      </c>
      <c r="Q665" t="str">
        <f t="shared" si="228"/>
        <v>Main St</v>
      </c>
      <c r="R665" t="s">
        <v>3065</v>
      </c>
      <c r="S665" t="str">
        <f t="shared" si="229"/>
        <v>Debit Card</v>
      </c>
      <c r="T665" t="s">
        <v>3071</v>
      </c>
      <c r="U665" t="str">
        <f t="shared" si="230"/>
        <v>Cancelled</v>
      </c>
      <c r="V665" t="s">
        <v>3738</v>
      </c>
      <c r="W665" t="str">
        <f t="shared" si="231"/>
        <v>87635135</v>
      </c>
      <c r="X665">
        <v>6</v>
      </c>
      <c r="Y665" t="s">
        <v>4276</v>
      </c>
      <c r="Z665" t="str">
        <f t="shared" si="232"/>
        <v>FREESHIP</v>
      </c>
      <c r="AA665" t="str">
        <f t="shared" si="233"/>
        <v>YES</v>
      </c>
      <c r="AB665" t="s">
        <v>4278</v>
      </c>
      <c r="AC665" t="str">
        <f t="shared" si="234"/>
        <v>Instagram</v>
      </c>
      <c r="AD665">
        <v>72.599999999999994</v>
      </c>
      <c r="AE665" s="7">
        <v>72.599999999999994</v>
      </c>
      <c r="AF665" s="7">
        <f t="shared" si="235"/>
        <v>72.599999999999994</v>
      </c>
      <c r="AG665" t="str">
        <f>_xlfn.XLOOKUP(H665, 'Customer Data'!A665,'Customer Data'!B665)</f>
        <v>Customer_665</v>
      </c>
      <c r="AH665" t="str">
        <f>_xlfn.XLOOKUP(H665,'Customer Data'!A665,'Customer Data'!C665)</f>
        <v>Male</v>
      </c>
      <c r="AI665">
        <f>_xlfn.XLOOKUP(H665,'Customer Data'!A665,'Customer Data'!D665)</f>
        <v>36</v>
      </c>
      <c r="AJ665" t="str">
        <f>_xlfn.XLOOKUP(H665,'Customer Data'!A665,'Customer Data'!E665)</f>
        <v>Port-Harcourt</v>
      </c>
      <c r="AK665" t="str">
        <f>VLOOKUP(K665,'Product Category'!A:B,2,FALSE)</f>
        <v>Electronics</v>
      </c>
      <c r="AL665">
        <f>VLOOKUP(Z665,Coupons!A:B,2,FALSE)</f>
        <v>0</v>
      </c>
      <c r="AM665" s="7">
        <f t="shared" si="236"/>
        <v>0</v>
      </c>
      <c r="AN665" s="7">
        <f t="shared" si="237"/>
        <v>50.819999999999993</v>
      </c>
      <c r="AO665" s="7">
        <f t="shared" si="238"/>
        <v>50.819999999999993</v>
      </c>
      <c r="AP665" s="7">
        <f t="shared" si="239"/>
        <v>72.599999999999994</v>
      </c>
      <c r="AQ665" s="7">
        <f t="shared" si="240"/>
        <v>21.78</v>
      </c>
      <c r="AR665" s="12">
        <f t="shared" si="241"/>
        <v>1.4285714285714286</v>
      </c>
    </row>
    <row r="666" spans="1:44" x14ac:dyDescent="0.35">
      <c r="A666" t="s">
        <v>678</v>
      </c>
      <c r="B666">
        <f t="shared" si="220"/>
        <v>200664</v>
      </c>
      <c r="C666" s="2">
        <v>45645</v>
      </c>
      <c r="D666" s="4">
        <v>45645</v>
      </c>
      <c r="E666">
        <f t="shared" si="221"/>
        <v>2024</v>
      </c>
      <c r="F666" s="4" t="str">
        <f t="shared" si="222"/>
        <v>December</v>
      </c>
      <c r="G666" s="4" t="str">
        <f t="shared" si="223"/>
        <v>Thursday</v>
      </c>
      <c r="H666" t="s">
        <v>1450</v>
      </c>
      <c r="I666">
        <f t="shared" si="224"/>
        <v>14847</v>
      </c>
      <c r="J666" t="s">
        <v>2408</v>
      </c>
      <c r="K666" t="str">
        <f t="shared" si="226"/>
        <v>Laptop</v>
      </c>
      <c r="L666">
        <v>4</v>
      </c>
      <c r="M666">
        <v>194.75</v>
      </c>
      <c r="N666" s="7">
        <f t="shared" si="225"/>
        <v>194.75</v>
      </c>
      <c r="O666" t="s">
        <v>2865</v>
      </c>
      <c r="P666" t="str">
        <f t="shared" si="227"/>
        <v>188</v>
      </c>
      <c r="Q666" t="str">
        <f t="shared" si="228"/>
        <v>Main St</v>
      </c>
      <c r="R666" t="s">
        <v>3069</v>
      </c>
      <c r="S666" t="str">
        <f t="shared" si="229"/>
        <v>Cash</v>
      </c>
      <c r="T666" t="s">
        <v>3070</v>
      </c>
      <c r="U666" t="str">
        <f t="shared" si="230"/>
        <v>Shipped</v>
      </c>
      <c r="V666" t="s">
        <v>3739</v>
      </c>
      <c r="W666" t="str">
        <f t="shared" si="231"/>
        <v>46492755</v>
      </c>
      <c r="X666">
        <v>5</v>
      </c>
      <c r="Z666" t="str">
        <f t="shared" si="232"/>
        <v>NO COUPON</v>
      </c>
      <c r="AA666" t="str">
        <f t="shared" si="233"/>
        <v>NO</v>
      </c>
      <c r="AB666" t="s">
        <v>4281</v>
      </c>
      <c r="AC666" t="str">
        <f t="shared" si="234"/>
        <v>Facebook</v>
      </c>
      <c r="AD666">
        <v>779</v>
      </c>
      <c r="AE666" s="7">
        <v>779</v>
      </c>
      <c r="AF666" s="7">
        <f t="shared" si="235"/>
        <v>779</v>
      </c>
      <c r="AG666" t="str">
        <f>_xlfn.XLOOKUP(H666, 'Customer Data'!A666,'Customer Data'!B666)</f>
        <v>Customer_666</v>
      </c>
      <c r="AH666" t="str">
        <f>_xlfn.XLOOKUP(H666,'Customer Data'!A666,'Customer Data'!C666)</f>
        <v>Female</v>
      </c>
      <c r="AI666">
        <f>_xlfn.XLOOKUP(H666,'Customer Data'!A666,'Customer Data'!D666)</f>
        <v>51</v>
      </c>
      <c r="AJ666" t="str">
        <f>_xlfn.XLOOKUP(H666,'Customer Data'!A666,'Customer Data'!E666)</f>
        <v>Port-Harcourt</v>
      </c>
      <c r="AK666" t="str">
        <f>VLOOKUP(K666,'Product Category'!A:B,2,FALSE)</f>
        <v>Electronics</v>
      </c>
      <c r="AL666">
        <f>VLOOKUP(Z666,Coupons!A:B,2,FALSE)</f>
        <v>0</v>
      </c>
      <c r="AM666" s="7">
        <f t="shared" si="236"/>
        <v>0</v>
      </c>
      <c r="AN666" s="7">
        <f t="shared" si="237"/>
        <v>136.32499999999999</v>
      </c>
      <c r="AO666" s="7">
        <f t="shared" si="238"/>
        <v>545.29999999999995</v>
      </c>
      <c r="AP666" s="7">
        <f t="shared" si="239"/>
        <v>779</v>
      </c>
      <c r="AQ666" s="7">
        <f t="shared" si="240"/>
        <v>233.70000000000005</v>
      </c>
      <c r="AR666" s="12">
        <f t="shared" si="241"/>
        <v>1.4285714285714286</v>
      </c>
    </row>
    <row r="667" spans="1:44" x14ac:dyDescent="0.35">
      <c r="A667" t="s">
        <v>679</v>
      </c>
      <c r="B667">
        <f t="shared" si="220"/>
        <v>200665</v>
      </c>
      <c r="C667" s="2">
        <v>45048</v>
      </c>
      <c r="D667" s="4">
        <v>45048</v>
      </c>
      <c r="E667">
        <f t="shared" si="221"/>
        <v>2023</v>
      </c>
      <c r="F667" s="4" t="str">
        <f t="shared" si="222"/>
        <v>May</v>
      </c>
      <c r="G667" s="4" t="str">
        <f t="shared" si="223"/>
        <v>Tuesday</v>
      </c>
      <c r="H667" t="s">
        <v>1877</v>
      </c>
      <c r="I667">
        <f t="shared" si="224"/>
        <v>83653</v>
      </c>
      <c r="J667" t="s">
        <v>2405</v>
      </c>
      <c r="K667" t="str">
        <f t="shared" si="226"/>
        <v>Tablet</v>
      </c>
      <c r="L667">
        <v>4</v>
      </c>
      <c r="M667">
        <v>231.26</v>
      </c>
      <c r="N667" s="7">
        <f t="shared" si="225"/>
        <v>231.26</v>
      </c>
      <c r="O667" t="s">
        <v>2866</v>
      </c>
      <c r="P667" t="str">
        <f t="shared" si="227"/>
        <v>253</v>
      </c>
      <c r="Q667" t="str">
        <f t="shared" si="228"/>
        <v>Main St</v>
      </c>
      <c r="R667" t="s">
        <v>3066</v>
      </c>
      <c r="S667" t="str">
        <f t="shared" si="229"/>
        <v>Online</v>
      </c>
      <c r="T667" t="s">
        <v>3070</v>
      </c>
      <c r="U667" t="str">
        <f t="shared" si="230"/>
        <v>Shipped</v>
      </c>
      <c r="V667" t="s">
        <v>3740</v>
      </c>
      <c r="W667" t="str">
        <f t="shared" si="231"/>
        <v>32619935</v>
      </c>
      <c r="X667">
        <v>6</v>
      </c>
      <c r="Y667" t="s">
        <v>4277</v>
      </c>
      <c r="Z667" t="str">
        <f t="shared" si="232"/>
        <v>WINTER15</v>
      </c>
      <c r="AA667" t="str">
        <f t="shared" si="233"/>
        <v>YES</v>
      </c>
      <c r="AB667" t="s">
        <v>4282</v>
      </c>
      <c r="AC667" t="str">
        <f t="shared" si="234"/>
        <v>Google</v>
      </c>
      <c r="AD667">
        <v>925.04</v>
      </c>
      <c r="AE667" s="7">
        <v>925.04</v>
      </c>
      <c r="AF667" s="7">
        <f t="shared" si="235"/>
        <v>925.04</v>
      </c>
      <c r="AG667" t="str">
        <f>_xlfn.XLOOKUP(H667, 'Customer Data'!A667,'Customer Data'!B667)</f>
        <v>Customer_667</v>
      </c>
      <c r="AH667" t="str">
        <f>_xlfn.XLOOKUP(H667,'Customer Data'!A667,'Customer Data'!C667)</f>
        <v>Male</v>
      </c>
      <c r="AI667">
        <f>_xlfn.XLOOKUP(H667,'Customer Data'!A667,'Customer Data'!D667)</f>
        <v>29</v>
      </c>
      <c r="AJ667" t="str">
        <f>_xlfn.XLOOKUP(H667,'Customer Data'!A667,'Customer Data'!E667)</f>
        <v>Kano</v>
      </c>
      <c r="AK667" t="str">
        <f>VLOOKUP(K667,'Product Category'!A:B,2,FALSE)</f>
        <v>Electronics</v>
      </c>
      <c r="AL667">
        <f>VLOOKUP(Z667,Coupons!A:B,2,FALSE)</f>
        <v>0.15</v>
      </c>
      <c r="AM667" s="7">
        <f t="shared" si="236"/>
        <v>138.756</v>
      </c>
      <c r="AN667" s="7">
        <f t="shared" si="237"/>
        <v>161.88199999999998</v>
      </c>
      <c r="AO667" s="7">
        <f t="shared" si="238"/>
        <v>647.52799999999991</v>
      </c>
      <c r="AP667" s="7">
        <f t="shared" si="239"/>
        <v>786.28399999999999</v>
      </c>
      <c r="AQ667" s="7">
        <f t="shared" si="240"/>
        <v>138.75600000000009</v>
      </c>
      <c r="AR667" s="12">
        <f t="shared" si="241"/>
        <v>1.2142857142857144</v>
      </c>
    </row>
    <row r="668" spans="1:44" x14ac:dyDescent="0.35">
      <c r="A668" t="s">
        <v>680</v>
      </c>
      <c r="B668">
        <f t="shared" si="220"/>
        <v>200666</v>
      </c>
      <c r="C668" s="2">
        <v>45535</v>
      </c>
      <c r="D668" s="4">
        <v>45535</v>
      </c>
      <c r="E668">
        <f t="shared" si="221"/>
        <v>2024</v>
      </c>
      <c r="F668" s="4" t="str">
        <f t="shared" si="222"/>
        <v>August</v>
      </c>
      <c r="G668" s="4" t="str">
        <f t="shared" si="223"/>
        <v>Saturday</v>
      </c>
      <c r="H668" t="s">
        <v>1878</v>
      </c>
      <c r="I668">
        <f t="shared" si="224"/>
        <v>35711</v>
      </c>
      <c r="J668" t="s">
        <v>2403</v>
      </c>
      <c r="K668" t="str">
        <f t="shared" si="226"/>
        <v>Monitor</v>
      </c>
      <c r="L668">
        <v>4</v>
      </c>
      <c r="M668">
        <v>327.12</v>
      </c>
      <c r="N668" s="7">
        <f t="shared" si="225"/>
        <v>327.12</v>
      </c>
      <c r="O668" t="s">
        <v>2840</v>
      </c>
      <c r="P668" t="str">
        <f t="shared" si="227"/>
        <v>788</v>
      </c>
      <c r="Q668" t="str">
        <f t="shared" si="228"/>
        <v>Main St</v>
      </c>
      <c r="R668" t="s">
        <v>3067</v>
      </c>
      <c r="S668" t="str">
        <f t="shared" si="229"/>
        <v>Credit Card</v>
      </c>
      <c r="T668" t="s">
        <v>3071</v>
      </c>
      <c r="U668" t="str">
        <f t="shared" si="230"/>
        <v>Cancelled</v>
      </c>
      <c r="V668" t="s">
        <v>3741</v>
      </c>
      <c r="W668" t="str">
        <f t="shared" si="231"/>
        <v>45281495</v>
      </c>
      <c r="X668">
        <v>4</v>
      </c>
      <c r="Z668" t="str">
        <f t="shared" si="232"/>
        <v>NO COUPON</v>
      </c>
      <c r="AA668" t="str">
        <f t="shared" si="233"/>
        <v>NO</v>
      </c>
      <c r="AB668" t="s">
        <v>4280</v>
      </c>
      <c r="AC668" t="str">
        <f t="shared" si="234"/>
        <v>Email</v>
      </c>
      <c r="AD668">
        <v>1308.48</v>
      </c>
      <c r="AE668" s="7">
        <v>1308.48</v>
      </c>
      <c r="AF668" s="7">
        <f t="shared" si="235"/>
        <v>1308.48</v>
      </c>
      <c r="AG668" t="str">
        <f>_xlfn.XLOOKUP(H668, 'Customer Data'!A668,'Customer Data'!B668)</f>
        <v>Customer_668</v>
      </c>
      <c r="AH668" t="str">
        <f>_xlfn.XLOOKUP(H668,'Customer Data'!A668,'Customer Data'!C668)</f>
        <v>Male</v>
      </c>
      <c r="AI668">
        <f>_xlfn.XLOOKUP(H668,'Customer Data'!A668,'Customer Data'!D668)</f>
        <v>39</v>
      </c>
      <c r="AJ668" t="str">
        <f>_xlfn.XLOOKUP(H668,'Customer Data'!A668,'Customer Data'!E668)</f>
        <v>Abuja</v>
      </c>
      <c r="AK668" t="str">
        <f>VLOOKUP(K668,'Product Category'!A:B,2,FALSE)</f>
        <v>Electronics</v>
      </c>
      <c r="AL668">
        <f>VLOOKUP(Z668,Coupons!A:B,2,FALSE)</f>
        <v>0</v>
      </c>
      <c r="AM668" s="7">
        <f t="shared" si="236"/>
        <v>0</v>
      </c>
      <c r="AN668" s="7">
        <f t="shared" si="237"/>
        <v>228.98399999999998</v>
      </c>
      <c r="AO668" s="7">
        <f t="shared" si="238"/>
        <v>915.93599999999992</v>
      </c>
      <c r="AP668" s="7">
        <f t="shared" si="239"/>
        <v>1308.48</v>
      </c>
      <c r="AQ668" s="7">
        <f t="shared" si="240"/>
        <v>392.5440000000001</v>
      </c>
      <c r="AR668" s="12">
        <f t="shared" si="241"/>
        <v>1.4285714285714286</v>
      </c>
    </row>
    <row r="669" spans="1:44" x14ac:dyDescent="0.35">
      <c r="A669" t="s">
        <v>681</v>
      </c>
      <c r="B669">
        <f t="shared" si="220"/>
        <v>200667</v>
      </c>
      <c r="C669" s="2">
        <v>45049</v>
      </c>
      <c r="D669" s="4">
        <v>45049</v>
      </c>
      <c r="E669">
        <f t="shared" si="221"/>
        <v>2023</v>
      </c>
      <c r="F669" s="4" t="str">
        <f t="shared" si="222"/>
        <v>May</v>
      </c>
      <c r="G669" s="4" t="str">
        <f t="shared" si="223"/>
        <v>Wednesday</v>
      </c>
      <c r="H669" t="s">
        <v>1879</v>
      </c>
      <c r="I669">
        <f t="shared" si="224"/>
        <v>10477</v>
      </c>
      <c r="J669" t="s">
        <v>2408</v>
      </c>
      <c r="K669" t="str">
        <f t="shared" si="226"/>
        <v>Laptop</v>
      </c>
      <c r="L669">
        <v>1</v>
      </c>
      <c r="M669">
        <v>466.42</v>
      </c>
      <c r="N669" s="7">
        <f t="shared" si="225"/>
        <v>466.42</v>
      </c>
      <c r="O669" t="s">
        <v>2590</v>
      </c>
      <c r="P669" t="str">
        <f t="shared" si="227"/>
        <v>172</v>
      </c>
      <c r="Q669" t="str">
        <f t="shared" si="228"/>
        <v>Main St</v>
      </c>
      <c r="R669" t="s">
        <v>3068</v>
      </c>
      <c r="S669" t="str">
        <f t="shared" si="229"/>
        <v>Gift Card</v>
      </c>
      <c r="T669" t="s">
        <v>3074</v>
      </c>
      <c r="U669" t="str">
        <f t="shared" si="230"/>
        <v>Pending</v>
      </c>
      <c r="V669" t="s">
        <v>3742</v>
      </c>
      <c r="W669" t="str">
        <f t="shared" si="231"/>
        <v>41505339</v>
      </c>
      <c r="X669">
        <v>5</v>
      </c>
      <c r="Y669" t="s">
        <v>4275</v>
      </c>
      <c r="Z669" t="str">
        <f t="shared" si="232"/>
        <v>SAVE10</v>
      </c>
      <c r="AA669" t="str">
        <f t="shared" si="233"/>
        <v>YES</v>
      </c>
      <c r="AB669" t="s">
        <v>4280</v>
      </c>
      <c r="AC669" t="str">
        <f t="shared" si="234"/>
        <v>Email</v>
      </c>
      <c r="AD669">
        <v>466.42</v>
      </c>
      <c r="AE669" s="7">
        <v>466.42</v>
      </c>
      <c r="AF669" s="7">
        <f t="shared" si="235"/>
        <v>466.42</v>
      </c>
      <c r="AG669" t="str">
        <f>_xlfn.XLOOKUP(H669, 'Customer Data'!A669,'Customer Data'!B669)</f>
        <v>Customer_669</v>
      </c>
      <c r="AH669" t="str">
        <f>_xlfn.XLOOKUP(H669,'Customer Data'!A669,'Customer Data'!C669)</f>
        <v>Male</v>
      </c>
      <c r="AI669">
        <f>_xlfn.XLOOKUP(H669,'Customer Data'!A669,'Customer Data'!D669)</f>
        <v>55</v>
      </c>
      <c r="AJ669" t="str">
        <f>_xlfn.XLOOKUP(H669,'Customer Data'!A669,'Customer Data'!E669)</f>
        <v>Lagos</v>
      </c>
      <c r="AK669" t="str">
        <f>VLOOKUP(K669,'Product Category'!A:B,2,FALSE)</f>
        <v>Electronics</v>
      </c>
      <c r="AL669">
        <f>VLOOKUP(Z669,Coupons!A:B,2,FALSE)</f>
        <v>0.1</v>
      </c>
      <c r="AM669" s="7">
        <f t="shared" si="236"/>
        <v>46.642000000000003</v>
      </c>
      <c r="AN669" s="7">
        <f t="shared" si="237"/>
        <v>326.49399999999997</v>
      </c>
      <c r="AO669" s="7">
        <f t="shared" si="238"/>
        <v>326.49399999999997</v>
      </c>
      <c r="AP669" s="7">
        <f t="shared" si="239"/>
        <v>419.77800000000002</v>
      </c>
      <c r="AQ669" s="7">
        <f t="shared" si="240"/>
        <v>93.284000000000049</v>
      </c>
      <c r="AR669" s="12">
        <f t="shared" si="241"/>
        <v>1.2857142857142858</v>
      </c>
    </row>
    <row r="670" spans="1:44" x14ac:dyDescent="0.35">
      <c r="A670" t="s">
        <v>682</v>
      </c>
      <c r="B670">
        <f t="shared" si="220"/>
        <v>200668</v>
      </c>
      <c r="C670" s="2">
        <v>45478</v>
      </c>
      <c r="D670" s="4">
        <v>45478</v>
      </c>
      <c r="E670">
        <f t="shared" si="221"/>
        <v>2024</v>
      </c>
      <c r="F670" s="4" t="str">
        <f t="shared" si="222"/>
        <v>July</v>
      </c>
      <c r="G670" s="4" t="str">
        <f t="shared" si="223"/>
        <v>Friday</v>
      </c>
      <c r="H670" t="s">
        <v>1880</v>
      </c>
      <c r="I670">
        <f t="shared" si="224"/>
        <v>61257</v>
      </c>
      <c r="J670" t="s">
        <v>2403</v>
      </c>
      <c r="K670" t="str">
        <f t="shared" si="226"/>
        <v>Monitor</v>
      </c>
      <c r="L670">
        <v>2</v>
      </c>
      <c r="M670">
        <v>253.67</v>
      </c>
      <c r="N670" s="7">
        <f t="shared" si="225"/>
        <v>253.67</v>
      </c>
      <c r="O670" t="s">
        <v>2549</v>
      </c>
      <c r="P670" t="str">
        <f t="shared" si="227"/>
        <v>981</v>
      </c>
      <c r="Q670" t="str">
        <f t="shared" si="228"/>
        <v>Main St</v>
      </c>
      <c r="R670" t="s">
        <v>3069</v>
      </c>
      <c r="S670" t="str">
        <f t="shared" si="229"/>
        <v>Cash</v>
      </c>
      <c r="T670" t="s">
        <v>3072</v>
      </c>
      <c r="U670" t="str">
        <f t="shared" si="230"/>
        <v>Returned</v>
      </c>
      <c r="V670" t="s">
        <v>3743</v>
      </c>
      <c r="W670" t="str">
        <f t="shared" si="231"/>
        <v>25226070</v>
      </c>
      <c r="X670">
        <v>3</v>
      </c>
      <c r="Y670" t="s">
        <v>4277</v>
      </c>
      <c r="Z670" t="str">
        <f t="shared" si="232"/>
        <v>WINTER15</v>
      </c>
      <c r="AA670" t="str">
        <f t="shared" si="233"/>
        <v>YES</v>
      </c>
      <c r="AB670" t="s">
        <v>4281</v>
      </c>
      <c r="AC670" t="str">
        <f t="shared" si="234"/>
        <v>Facebook</v>
      </c>
      <c r="AD670">
        <v>507.34</v>
      </c>
      <c r="AE670" s="7">
        <v>507.34</v>
      </c>
      <c r="AF670" s="7">
        <f t="shared" si="235"/>
        <v>507.34</v>
      </c>
      <c r="AG670" t="str">
        <f>_xlfn.XLOOKUP(H670, 'Customer Data'!A670,'Customer Data'!B670)</f>
        <v>Customer_670</v>
      </c>
      <c r="AH670" t="str">
        <f>_xlfn.XLOOKUP(H670,'Customer Data'!A670,'Customer Data'!C670)</f>
        <v>Female</v>
      </c>
      <c r="AI670">
        <f>_xlfn.XLOOKUP(H670,'Customer Data'!A670,'Customer Data'!D670)</f>
        <v>42</v>
      </c>
      <c r="AJ670" t="str">
        <f>_xlfn.XLOOKUP(H670,'Customer Data'!A670,'Customer Data'!E670)</f>
        <v>Port-Harcourt</v>
      </c>
      <c r="AK670" t="str">
        <f>VLOOKUP(K670,'Product Category'!A:B,2,FALSE)</f>
        <v>Electronics</v>
      </c>
      <c r="AL670">
        <f>VLOOKUP(Z670,Coupons!A:B,2,FALSE)</f>
        <v>0.15</v>
      </c>
      <c r="AM670" s="7">
        <f t="shared" si="236"/>
        <v>76.100999999999999</v>
      </c>
      <c r="AN670" s="7">
        <f t="shared" si="237"/>
        <v>177.56899999999999</v>
      </c>
      <c r="AO670" s="7">
        <f t="shared" si="238"/>
        <v>355.13799999999998</v>
      </c>
      <c r="AP670" s="7">
        <f t="shared" si="239"/>
        <v>431.23899999999998</v>
      </c>
      <c r="AQ670" s="7">
        <f t="shared" si="240"/>
        <v>76.100999999999999</v>
      </c>
      <c r="AR670" s="12">
        <f t="shared" si="241"/>
        <v>1.2142857142857142</v>
      </c>
    </row>
    <row r="671" spans="1:44" x14ac:dyDescent="0.35">
      <c r="A671" t="s">
        <v>683</v>
      </c>
      <c r="B671">
        <f t="shared" si="220"/>
        <v>200669</v>
      </c>
      <c r="C671" s="2">
        <v>44962</v>
      </c>
      <c r="D671" s="4">
        <v>44962</v>
      </c>
      <c r="E671">
        <f t="shared" si="221"/>
        <v>2023</v>
      </c>
      <c r="F671" s="4" t="str">
        <f t="shared" si="222"/>
        <v>February</v>
      </c>
      <c r="G671" s="4" t="str">
        <f t="shared" si="223"/>
        <v>Sunday</v>
      </c>
      <c r="H671" t="s">
        <v>1881</v>
      </c>
      <c r="I671">
        <f t="shared" si="224"/>
        <v>60547</v>
      </c>
      <c r="J671" t="s">
        <v>2409</v>
      </c>
      <c r="K671" t="str">
        <f t="shared" si="226"/>
        <v>Desk</v>
      </c>
      <c r="L671">
        <v>1</v>
      </c>
      <c r="M671">
        <v>257</v>
      </c>
      <c r="N671" s="7">
        <f t="shared" si="225"/>
        <v>257</v>
      </c>
      <c r="O671" t="s">
        <v>2867</v>
      </c>
      <c r="P671" t="str">
        <f t="shared" si="227"/>
        <v>812</v>
      </c>
      <c r="Q671" t="str">
        <f t="shared" si="228"/>
        <v>Main St</v>
      </c>
      <c r="R671" t="s">
        <v>3065</v>
      </c>
      <c r="S671" t="str">
        <f t="shared" si="229"/>
        <v>Debit Card</v>
      </c>
      <c r="T671" t="s">
        <v>3071</v>
      </c>
      <c r="U671" t="str">
        <f t="shared" si="230"/>
        <v>Cancelled</v>
      </c>
      <c r="V671" t="s">
        <v>3744</v>
      </c>
      <c r="W671" t="str">
        <f t="shared" si="231"/>
        <v>65694249</v>
      </c>
      <c r="X671">
        <v>5</v>
      </c>
      <c r="Z671" t="str">
        <f t="shared" si="232"/>
        <v>NO COUPON</v>
      </c>
      <c r="AA671" t="str">
        <f t="shared" si="233"/>
        <v>NO</v>
      </c>
      <c r="AB671" t="s">
        <v>4279</v>
      </c>
      <c r="AC671" t="str">
        <f t="shared" si="234"/>
        <v>Referral</v>
      </c>
      <c r="AD671">
        <v>257</v>
      </c>
      <c r="AE671" s="7">
        <v>257</v>
      </c>
      <c r="AF671" s="7">
        <f t="shared" si="235"/>
        <v>257</v>
      </c>
      <c r="AG671" t="str">
        <f>_xlfn.XLOOKUP(H671, 'Customer Data'!A671,'Customer Data'!B671)</f>
        <v>Customer_671</v>
      </c>
      <c r="AH671" t="str">
        <f>_xlfn.XLOOKUP(H671,'Customer Data'!A671,'Customer Data'!C671)</f>
        <v>Male</v>
      </c>
      <c r="AI671">
        <f>_xlfn.XLOOKUP(H671,'Customer Data'!A671,'Customer Data'!D671)</f>
        <v>53</v>
      </c>
      <c r="AJ671" t="str">
        <f>_xlfn.XLOOKUP(H671,'Customer Data'!A671,'Customer Data'!E671)</f>
        <v>Enugu</v>
      </c>
      <c r="AK671" t="str">
        <f>VLOOKUP(K671,'Product Category'!A:B,2,FALSE)</f>
        <v>Furniture</v>
      </c>
      <c r="AL671">
        <f>VLOOKUP(Z671,Coupons!A:B,2,FALSE)</f>
        <v>0</v>
      </c>
      <c r="AM671" s="7">
        <f t="shared" si="236"/>
        <v>0</v>
      </c>
      <c r="AN671" s="7">
        <f t="shared" si="237"/>
        <v>179.89999999999998</v>
      </c>
      <c r="AO671" s="7">
        <f t="shared" si="238"/>
        <v>179.89999999999998</v>
      </c>
      <c r="AP671" s="7">
        <f t="shared" si="239"/>
        <v>257</v>
      </c>
      <c r="AQ671" s="7">
        <f t="shared" si="240"/>
        <v>77.100000000000023</v>
      </c>
      <c r="AR671" s="12">
        <f t="shared" si="241"/>
        <v>1.4285714285714288</v>
      </c>
    </row>
    <row r="672" spans="1:44" x14ac:dyDescent="0.35">
      <c r="A672" t="s">
        <v>684</v>
      </c>
      <c r="B672">
        <f t="shared" si="220"/>
        <v>200670</v>
      </c>
      <c r="C672" s="2">
        <v>45400</v>
      </c>
      <c r="D672" s="4">
        <v>45400</v>
      </c>
      <c r="E672">
        <f t="shared" si="221"/>
        <v>2024</v>
      </c>
      <c r="F672" s="4" t="str">
        <f t="shared" si="222"/>
        <v>April</v>
      </c>
      <c r="G672" s="4" t="str">
        <f t="shared" si="223"/>
        <v>Thursday</v>
      </c>
      <c r="H672" t="s">
        <v>1882</v>
      </c>
      <c r="I672">
        <f t="shared" si="224"/>
        <v>14576</v>
      </c>
      <c r="J672" t="s">
        <v>2409</v>
      </c>
      <c r="K672" t="str">
        <f t="shared" si="226"/>
        <v>Desk</v>
      </c>
      <c r="L672">
        <v>4</v>
      </c>
      <c r="M672">
        <v>539.20000000000005</v>
      </c>
      <c r="N672" s="7">
        <f t="shared" si="225"/>
        <v>539.20000000000005</v>
      </c>
      <c r="O672" t="s">
        <v>2710</v>
      </c>
      <c r="P672" t="str">
        <f t="shared" si="227"/>
        <v>747</v>
      </c>
      <c r="Q672" t="str">
        <f t="shared" si="228"/>
        <v>Main St</v>
      </c>
      <c r="R672" t="s">
        <v>3067</v>
      </c>
      <c r="S672" t="str">
        <f t="shared" si="229"/>
        <v>Credit Card</v>
      </c>
      <c r="T672" t="s">
        <v>3074</v>
      </c>
      <c r="U672" t="str">
        <f t="shared" si="230"/>
        <v>Pending</v>
      </c>
      <c r="V672" t="s">
        <v>3745</v>
      </c>
      <c r="W672" t="str">
        <f t="shared" si="231"/>
        <v>21637540</v>
      </c>
      <c r="X672">
        <v>8</v>
      </c>
      <c r="Y672" t="s">
        <v>4276</v>
      </c>
      <c r="Z672" t="str">
        <f t="shared" si="232"/>
        <v>FREESHIP</v>
      </c>
      <c r="AA672" t="str">
        <f t="shared" si="233"/>
        <v>YES</v>
      </c>
      <c r="AB672" t="s">
        <v>4282</v>
      </c>
      <c r="AC672" t="str">
        <f t="shared" si="234"/>
        <v>Google</v>
      </c>
      <c r="AD672">
        <v>2156.8000000000002</v>
      </c>
      <c r="AE672" s="7">
        <v>2156.8000000000002</v>
      </c>
      <c r="AF672" s="7">
        <f t="shared" si="235"/>
        <v>2156.8000000000002</v>
      </c>
      <c r="AG672" t="str">
        <f>_xlfn.XLOOKUP(H672, 'Customer Data'!A672,'Customer Data'!B672)</f>
        <v>Customer_672</v>
      </c>
      <c r="AH672" t="str">
        <f>_xlfn.XLOOKUP(H672,'Customer Data'!A672,'Customer Data'!C672)</f>
        <v>Male</v>
      </c>
      <c r="AI672">
        <f>_xlfn.XLOOKUP(H672,'Customer Data'!A672,'Customer Data'!D672)</f>
        <v>29</v>
      </c>
      <c r="AJ672" t="str">
        <f>_xlfn.XLOOKUP(H672,'Customer Data'!A672,'Customer Data'!E672)</f>
        <v>Kano</v>
      </c>
      <c r="AK672" t="str">
        <f>VLOOKUP(K672,'Product Category'!A:B,2,FALSE)</f>
        <v>Furniture</v>
      </c>
      <c r="AL672">
        <f>VLOOKUP(Z672,Coupons!A:B,2,FALSE)</f>
        <v>0</v>
      </c>
      <c r="AM672" s="7">
        <f t="shared" si="236"/>
        <v>0</v>
      </c>
      <c r="AN672" s="7">
        <f t="shared" si="237"/>
        <v>377.44</v>
      </c>
      <c r="AO672" s="7">
        <f t="shared" si="238"/>
        <v>1509.76</v>
      </c>
      <c r="AP672" s="7">
        <f t="shared" si="239"/>
        <v>2156.8000000000002</v>
      </c>
      <c r="AQ672" s="7">
        <f t="shared" si="240"/>
        <v>647.04000000000019</v>
      </c>
      <c r="AR672" s="12">
        <f t="shared" si="241"/>
        <v>1.4285714285714286</v>
      </c>
    </row>
    <row r="673" spans="1:44" x14ac:dyDescent="0.35">
      <c r="A673" t="s">
        <v>685</v>
      </c>
      <c r="B673">
        <f t="shared" si="220"/>
        <v>200671</v>
      </c>
      <c r="C673" s="2">
        <v>45092</v>
      </c>
      <c r="D673" s="4">
        <v>45092</v>
      </c>
      <c r="E673">
        <f t="shared" si="221"/>
        <v>2023</v>
      </c>
      <c r="F673" s="4" t="str">
        <f t="shared" si="222"/>
        <v>June</v>
      </c>
      <c r="G673" s="4" t="str">
        <f t="shared" si="223"/>
        <v>Thursday</v>
      </c>
      <c r="H673" t="s">
        <v>1883</v>
      </c>
      <c r="I673">
        <f t="shared" si="224"/>
        <v>49282</v>
      </c>
      <c r="J673" t="s">
        <v>2406</v>
      </c>
      <c r="K673" t="str">
        <f t="shared" si="226"/>
        <v>Chair</v>
      </c>
      <c r="L673">
        <v>5</v>
      </c>
      <c r="M673">
        <v>50.74</v>
      </c>
      <c r="N673" s="7">
        <f t="shared" si="225"/>
        <v>50.74</v>
      </c>
      <c r="O673" t="s">
        <v>2554</v>
      </c>
      <c r="P673" t="str">
        <f t="shared" si="227"/>
        <v>737</v>
      </c>
      <c r="Q673" t="str">
        <f t="shared" si="228"/>
        <v>Main St</v>
      </c>
      <c r="R673" t="s">
        <v>3068</v>
      </c>
      <c r="S673" t="str">
        <f t="shared" si="229"/>
        <v>Gift Card</v>
      </c>
      <c r="T673" t="s">
        <v>3071</v>
      </c>
      <c r="U673" t="str">
        <f t="shared" si="230"/>
        <v>Cancelled</v>
      </c>
      <c r="V673" t="s">
        <v>3746</v>
      </c>
      <c r="W673" t="str">
        <f t="shared" si="231"/>
        <v>88653901</v>
      </c>
      <c r="X673">
        <v>7</v>
      </c>
      <c r="Y673" t="s">
        <v>4277</v>
      </c>
      <c r="Z673" t="str">
        <f t="shared" si="232"/>
        <v>WINTER15</v>
      </c>
      <c r="AA673" t="str">
        <f t="shared" si="233"/>
        <v>YES</v>
      </c>
      <c r="AB673" t="s">
        <v>4282</v>
      </c>
      <c r="AC673" t="str">
        <f t="shared" si="234"/>
        <v>Google</v>
      </c>
      <c r="AD673">
        <v>253.7</v>
      </c>
      <c r="AE673" s="7">
        <v>253.7</v>
      </c>
      <c r="AF673" s="7">
        <f t="shared" si="235"/>
        <v>253.70000000000002</v>
      </c>
      <c r="AG673" t="str">
        <f>_xlfn.XLOOKUP(H673, 'Customer Data'!A673,'Customer Data'!B673)</f>
        <v>Customer_673</v>
      </c>
      <c r="AH673" t="str">
        <f>_xlfn.XLOOKUP(H673,'Customer Data'!A673,'Customer Data'!C673)</f>
        <v>Male</v>
      </c>
      <c r="AI673">
        <f>_xlfn.XLOOKUP(H673,'Customer Data'!A673,'Customer Data'!D673)</f>
        <v>29</v>
      </c>
      <c r="AJ673" t="str">
        <f>_xlfn.XLOOKUP(H673,'Customer Data'!A673,'Customer Data'!E673)</f>
        <v>Enugu</v>
      </c>
      <c r="AK673" t="str">
        <f>VLOOKUP(K673,'Product Category'!A:B,2,FALSE)</f>
        <v>Furniture</v>
      </c>
      <c r="AL673">
        <f>VLOOKUP(Z673,Coupons!A:B,2,FALSE)</f>
        <v>0.15</v>
      </c>
      <c r="AM673" s="7">
        <f t="shared" si="236"/>
        <v>38.055</v>
      </c>
      <c r="AN673" s="7">
        <f t="shared" si="237"/>
        <v>35.518000000000001</v>
      </c>
      <c r="AO673" s="7">
        <f t="shared" si="238"/>
        <v>177.59</v>
      </c>
      <c r="AP673" s="7">
        <f t="shared" si="239"/>
        <v>215.64500000000001</v>
      </c>
      <c r="AQ673" s="7">
        <f t="shared" si="240"/>
        <v>38.055000000000007</v>
      </c>
      <c r="AR673" s="12">
        <f t="shared" si="241"/>
        <v>1.2142857142857144</v>
      </c>
    </row>
    <row r="674" spans="1:44" x14ac:dyDescent="0.35">
      <c r="A674" t="s">
        <v>686</v>
      </c>
      <c r="B674">
        <f t="shared" si="220"/>
        <v>200672</v>
      </c>
      <c r="C674" s="2">
        <v>45055</v>
      </c>
      <c r="D674" s="4">
        <v>45055</v>
      </c>
      <c r="E674">
        <f t="shared" si="221"/>
        <v>2023</v>
      </c>
      <c r="F674" s="4" t="str">
        <f t="shared" si="222"/>
        <v>May</v>
      </c>
      <c r="G674" s="4" t="str">
        <f t="shared" si="223"/>
        <v>Tuesday</v>
      </c>
      <c r="H674" t="s">
        <v>1884</v>
      </c>
      <c r="I674">
        <f t="shared" si="224"/>
        <v>14017</v>
      </c>
      <c r="J674" t="s">
        <v>2404</v>
      </c>
      <c r="K674" t="str">
        <f t="shared" si="226"/>
        <v>Phone</v>
      </c>
      <c r="L674">
        <v>2</v>
      </c>
      <c r="M674">
        <v>624.16</v>
      </c>
      <c r="N674" s="7">
        <f t="shared" si="225"/>
        <v>624.16</v>
      </c>
      <c r="O674" t="s">
        <v>2843</v>
      </c>
      <c r="P674" t="str">
        <f t="shared" si="227"/>
        <v>984</v>
      </c>
      <c r="Q674" t="str">
        <f t="shared" si="228"/>
        <v>Main St</v>
      </c>
      <c r="R674" t="s">
        <v>3065</v>
      </c>
      <c r="S674" t="str">
        <f t="shared" si="229"/>
        <v>Debit Card</v>
      </c>
      <c r="T674" t="s">
        <v>3070</v>
      </c>
      <c r="U674" t="str">
        <f t="shared" si="230"/>
        <v>Shipped</v>
      </c>
      <c r="V674" t="s">
        <v>3747</v>
      </c>
      <c r="W674" t="str">
        <f t="shared" si="231"/>
        <v>71009446</v>
      </c>
      <c r="X674">
        <v>2</v>
      </c>
      <c r="Y674" t="s">
        <v>4275</v>
      </c>
      <c r="Z674" t="str">
        <f t="shared" si="232"/>
        <v>SAVE10</v>
      </c>
      <c r="AA674" t="str">
        <f t="shared" si="233"/>
        <v>YES</v>
      </c>
      <c r="AB674" t="s">
        <v>4278</v>
      </c>
      <c r="AC674" t="str">
        <f t="shared" si="234"/>
        <v>Instagram</v>
      </c>
      <c r="AD674">
        <v>1248.32</v>
      </c>
      <c r="AE674" s="7">
        <v>1248.32</v>
      </c>
      <c r="AF674" s="7">
        <f t="shared" si="235"/>
        <v>1248.32</v>
      </c>
      <c r="AG674" t="str">
        <f>_xlfn.XLOOKUP(H674, 'Customer Data'!A674,'Customer Data'!B674)</f>
        <v>Customer_674</v>
      </c>
      <c r="AH674" t="str">
        <f>_xlfn.XLOOKUP(H674,'Customer Data'!A674,'Customer Data'!C674)</f>
        <v>Female</v>
      </c>
      <c r="AI674">
        <f>_xlfn.XLOOKUP(H674,'Customer Data'!A674,'Customer Data'!D674)</f>
        <v>56</v>
      </c>
      <c r="AJ674" t="str">
        <f>_xlfn.XLOOKUP(H674,'Customer Data'!A674,'Customer Data'!E674)</f>
        <v>Lagos</v>
      </c>
      <c r="AK674" t="str">
        <f>VLOOKUP(K674,'Product Category'!A:B,2,FALSE)</f>
        <v>Electronics</v>
      </c>
      <c r="AL674">
        <f>VLOOKUP(Z674,Coupons!A:B,2,FALSE)</f>
        <v>0.1</v>
      </c>
      <c r="AM674" s="7">
        <f t="shared" si="236"/>
        <v>124.83199999999999</v>
      </c>
      <c r="AN674" s="7">
        <f t="shared" si="237"/>
        <v>436.91199999999998</v>
      </c>
      <c r="AO674" s="7">
        <f t="shared" si="238"/>
        <v>873.82399999999996</v>
      </c>
      <c r="AP674" s="7">
        <f t="shared" si="239"/>
        <v>1123.4879999999998</v>
      </c>
      <c r="AQ674" s="7">
        <f t="shared" si="240"/>
        <v>249.66399999999987</v>
      </c>
      <c r="AR674" s="12">
        <f t="shared" si="241"/>
        <v>1.2857142857142856</v>
      </c>
    </row>
    <row r="675" spans="1:44" x14ac:dyDescent="0.35">
      <c r="A675" t="s">
        <v>687</v>
      </c>
      <c r="B675">
        <f t="shared" si="220"/>
        <v>200673</v>
      </c>
      <c r="C675" s="2">
        <v>44978</v>
      </c>
      <c r="D675" s="4">
        <v>44978</v>
      </c>
      <c r="E675">
        <f t="shared" si="221"/>
        <v>2023</v>
      </c>
      <c r="F675" s="4" t="str">
        <f t="shared" si="222"/>
        <v>February</v>
      </c>
      <c r="G675" s="4" t="str">
        <f t="shared" si="223"/>
        <v>Tuesday</v>
      </c>
      <c r="H675" t="s">
        <v>1885</v>
      </c>
      <c r="I675">
        <f t="shared" si="224"/>
        <v>46504</v>
      </c>
      <c r="J675" t="s">
        <v>2405</v>
      </c>
      <c r="K675" t="str">
        <f t="shared" si="226"/>
        <v>Tablet</v>
      </c>
      <c r="L675">
        <v>2</v>
      </c>
      <c r="M675">
        <v>372.92</v>
      </c>
      <c r="N675" s="7">
        <f t="shared" si="225"/>
        <v>372.92</v>
      </c>
      <c r="O675" t="s">
        <v>2512</v>
      </c>
      <c r="P675" t="str">
        <f t="shared" si="227"/>
        <v>131</v>
      </c>
      <c r="Q675" t="str">
        <f t="shared" si="228"/>
        <v>Main St</v>
      </c>
      <c r="R675" t="s">
        <v>3067</v>
      </c>
      <c r="S675" t="str">
        <f t="shared" si="229"/>
        <v>Credit Card</v>
      </c>
      <c r="T675" t="s">
        <v>3073</v>
      </c>
      <c r="U675" t="str">
        <f t="shared" si="230"/>
        <v>Delivered</v>
      </c>
      <c r="V675" t="s">
        <v>3748</v>
      </c>
      <c r="W675" t="str">
        <f t="shared" si="231"/>
        <v>95024356</v>
      </c>
      <c r="X675">
        <v>7</v>
      </c>
      <c r="Y675" t="s">
        <v>4275</v>
      </c>
      <c r="Z675" t="str">
        <f t="shared" si="232"/>
        <v>SAVE10</v>
      </c>
      <c r="AA675" t="str">
        <f t="shared" si="233"/>
        <v>YES</v>
      </c>
      <c r="AB675" t="s">
        <v>4280</v>
      </c>
      <c r="AC675" t="str">
        <f t="shared" si="234"/>
        <v>Email</v>
      </c>
      <c r="AD675">
        <v>745.84</v>
      </c>
      <c r="AE675" s="7">
        <v>745.84</v>
      </c>
      <c r="AF675" s="7">
        <f t="shared" si="235"/>
        <v>745.84</v>
      </c>
      <c r="AG675" t="str">
        <f>_xlfn.XLOOKUP(H675, 'Customer Data'!A675,'Customer Data'!B675)</f>
        <v>Customer_675</v>
      </c>
      <c r="AH675" t="str">
        <f>_xlfn.XLOOKUP(H675,'Customer Data'!A675,'Customer Data'!C675)</f>
        <v>Male</v>
      </c>
      <c r="AI675">
        <f>_xlfn.XLOOKUP(H675,'Customer Data'!A675,'Customer Data'!D675)</f>
        <v>26</v>
      </c>
      <c r="AJ675" t="str">
        <f>_xlfn.XLOOKUP(H675,'Customer Data'!A675,'Customer Data'!E675)</f>
        <v>Abuja</v>
      </c>
      <c r="AK675" t="str">
        <f>VLOOKUP(K675,'Product Category'!A:B,2,FALSE)</f>
        <v>Electronics</v>
      </c>
      <c r="AL675">
        <f>VLOOKUP(Z675,Coupons!A:B,2,FALSE)</f>
        <v>0.1</v>
      </c>
      <c r="AM675" s="7">
        <f t="shared" si="236"/>
        <v>74.584000000000003</v>
      </c>
      <c r="AN675" s="7">
        <f t="shared" si="237"/>
        <v>261.04399999999998</v>
      </c>
      <c r="AO675" s="7">
        <f t="shared" si="238"/>
        <v>522.08799999999997</v>
      </c>
      <c r="AP675" s="7">
        <f t="shared" si="239"/>
        <v>671.25600000000009</v>
      </c>
      <c r="AQ675" s="7">
        <f t="shared" si="240"/>
        <v>149.16800000000012</v>
      </c>
      <c r="AR675" s="12">
        <f t="shared" si="241"/>
        <v>1.285714285714286</v>
      </c>
    </row>
    <row r="676" spans="1:44" x14ac:dyDescent="0.35">
      <c r="A676" t="s">
        <v>688</v>
      </c>
      <c r="B676">
        <f t="shared" si="220"/>
        <v>200674</v>
      </c>
      <c r="C676" s="2">
        <v>45300</v>
      </c>
      <c r="D676" s="4">
        <v>45300</v>
      </c>
      <c r="E676">
        <f t="shared" si="221"/>
        <v>2024</v>
      </c>
      <c r="F676" s="4" t="str">
        <f t="shared" si="222"/>
        <v>January</v>
      </c>
      <c r="G676" s="4" t="str">
        <f t="shared" si="223"/>
        <v>Tuesday</v>
      </c>
      <c r="H676" t="s">
        <v>1886</v>
      </c>
      <c r="I676">
        <f t="shared" si="224"/>
        <v>56928</v>
      </c>
      <c r="J676" t="s">
        <v>2408</v>
      </c>
      <c r="K676" t="str">
        <f t="shared" si="226"/>
        <v>Laptop</v>
      </c>
      <c r="L676">
        <v>4</v>
      </c>
      <c r="M676">
        <v>358.75</v>
      </c>
      <c r="N676" s="7">
        <f t="shared" si="225"/>
        <v>358.75</v>
      </c>
      <c r="O676" t="s">
        <v>2868</v>
      </c>
      <c r="P676" t="str">
        <f t="shared" si="227"/>
        <v>860</v>
      </c>
      <c r="Q676" t="str">
        <f t="shared" si="228"/>
        <v>Main St</v>
      </c>
      <c r="R676" t="s">
        <v>3068</v>
      </c>
      <c r="S676" t="str">
        <f t="shared" si="229"/>
        <v>Gift Card</v>
      </c>
      <c r="T676" t="s">
        <v>3073</v>
      </c>
      <c r="U676" t="str">
        <f t="shared" si="230"/>
        <v>Delivered</v>
      </c>
      <c r="V676" t="s">
        <v>3749</v>
      </c>
      <c r="W676" t="str">
        <f t="shared" si="231"/>
        <v>57792939</v>
      </c>
      <c r="X676">
        <v>9</v>
      </c>
      <c r="Y676" t="s">
        <v>4275</v>
      </c>
      <c r="Z676" t="str">
        <f t="shared" si="232"/>
        <v>SAVE10</v>
      </c>
      <c r="AA676" t="str">
        <f t="shared" si="233"/>
        <v>YES</v>
      </c>
      <c r="AB676" t="s">
        <v>4281</v>
      </c>
      <c r="AC676" t="str">
        <f t="shared" si="234"/>
        <v>Facebook</v>
      </c>
      <c r="AD676">
        <v>1435</v>
      </c>
      <c r="AE676" s="7">
        <v>1435</v>
      </c>
      <c r="AF676" s="7">
        <f t="shared" si="235"/>
        <v>1435</v>
      </c>
      <c r="AG676" t="str">
        <f>_xlfn.XLOOKUP(H676, 'Customer Data'!A676,'Customer Data'!B676)</f>
        <v>Customer_676</v>
      </c>
      <c r="AH676" t="str">
        <f>_xlfn.XLOOKUP(H676,'Customer Data'!A676,'Customer Data'!C676)</f>
        <v>Male</v>
      </c>
      <c r="AI676">
        <f>_xlfn.XLOOKUP(H676,'Customer Data'!A676,'Customer Data'!D676)</f>
        <v>29</v>
      </c>
      <c r="AJ676" t="str">
        <f>_xlfn.XLOOKUP(H676,'Customer Data'!A676,'Customer Data'!E676)</f>
        <v>Abuja</v>
      </c>
      <c r="AK676" t="str">
        <f>VLOOKUP(K676,'Product Category'!A:B,2,FALSE)</f>
        <v>Electronics</v>
      </c>
      <c r="AL676">
        <f>VLOOKUP(Z676,Coupons!A:B,2,FALSE)</f>
        <v>0.1</v>
      </c>
      <c r="AM676" s="7">
        <f t="shared" si="236"/>
        <v>143.5</v>
      </c>
      <c r="AN676" s="7">
        <f t="shared" si="237"/>
        <v>251.12499999999997</v>
      </c>
      <c r="AO676" s="7">
        <f t="shared" si="238"/>
        <v>1004.4999999999999</v>
      </c>
      <c r="AP676" s="7">
        <f t="shared" si="239"/>
        <v>1291.5</v>
      </c>
      <c r="AQ676" s="7">
        <f t="shared" si="240"/>
        <v>287.00000000000011</v>
      </c>
      <c r="AR676" s="12">
        <f t="shared" si="241"/>
        <v>1.2857142857142858</v>
      </c>
    </row>
    <row r="677" spans="1:44" x14ac:dyDescent="0.35">
      <c r="A677" t="s">
        <v>689</v>
      </c>
      <c r="B677">
        <f t="shared" si="220"/>
        <v>200675</v>
      </c>
      <c r="C677" s="2">
        <v>45510</v>
      </c>
      <c r="D677" s="4">
        <v>45510</v>
      </c>
      <c r="E677">
        <f t="shared" si="221"/>
        <v>2024</v>
      </c>
      <c r="F677" s="4" t="str">
        <f t="shared" si="222"/>
        <v>August</v>
      </c>
      <c r="G677" s="4" t="str">
        <f t="shared" si="223"/>
        <v>Tuesday</v>
      </c>
      <c r="H677" t="s">
        <v>1887</v>
      </c>
      <c r="I677">
        <f t="shared" si="224"/>
        <v>97749</v>
      </c>
      <c r="J677" t="s">
        <v>2409</v>
      </c>
      <c r="K677" t="str">
        <f t="shared" si="226"/>
        <v>Desk</v>
      </c>
      <c r="L677">
        <v>3</v>
      </c>
      <c r="M677">
        <v>342.02</v>
      </c>
      <c r="N677" s="7">
        <f t="shared" si="225"/>
        <v>342.02</v>
      </c>
      <c r="O677" t="s">
        <v>2807</v>
      </c>
      <c r="P677" t="str">
        <f t="shared" si="227"/>
        <v>906</v>
      </c>
      <c r="Q677" t="str">
        <f t="shared" si="228"/>
        <v>Main St</v>
      </c>
      <c r="R677" t="s">
        <v>3065</v>
      </c>
      <c r="S677" t="str">
        <f t="shared" si="229"/>
        <v>Debit Card</v>
      </c>
      <c r="T677" t="s">
        <v>3074</v>
      </c>
      <c r="U677" t="str">
        <f t="shared" si="230"/>
        <v>Pending</v>
      </c>
      <c r="V677" t="s">
        <v>3750</v>
      </c>
      <c r="W677" t="str">
        <f t="shared" si="231"/>
        <v>90233116</v>
      </c>
      <c r="X677">
        <v>5</v>
      </c>
      <c r="Z677" t="str">
        <f t="shared" si="232"/>
        <v>NO COUPON</v>
      </c>
      <c r="AA677" t="str">
        <f t="shared" si="233"/>
        <v>NO</v>
      </c>
      <c r="AB677" t="s">
        <v>4280</v>
      </c>
      <c r="AC677" t="str">
        <f t="shared" si="234"/>
        <v>Email</v>
      </c>
      <c r="AD677">
        <v>1026.06</v>
      </c>
      <c r="AE677" s="7">
        <v>1026.06</v>
      </c>
      <c r="AF677" s="7">
        <f t="shared" si="235"/>
        <v>1026.06</v>
      </c>
      <c r="AG677" t="str">
        <f>_xlfn.XLOOKUP(H677, 'Customer Data'!A677,'Customer Data'!B677)</f>
        <v>Customer_677</v>
      </c>
      <c r="AH677" t="str">
        <f>_xlfn.XLOOKUP(H677,'Customer Data'!A677,'Customer Data'!C677)</f>
        <v>Female</v>
      </c>
      <c r="AI677">
        <f>_xlfn.XLOOKUP(H677,'Customer Data'!A677,'Customer Data'!D677)</f>
        <v>18</v>
      </c>
      <c r="AJ677" t="str">
        <f>_xlfn.XLOOKUP(H677,'Customer Data'!A677,'Customer Data'!E677)</f>
        <v>Port-Harcourt</v>
      </c>
      <c r="AK677" t="str">
        <f>VLOOKUP(K677,'Product Category'!A:B,2,FALSE)</f>
        <v>Furniture</v>
      </c>
      <c r="AL677">
        <f>VLOOKUP(Z677,Coupons!A:B,2,FALSE)</f>
        <v>0</v>
      </c>
      <c r="AM677" s="7">
        <f t="shared" si="236"/>
        <v>0</v>
      </c>
      <c r="AN677" s="7">
        <f t="shared" si="237"/>
        <v>239.41399999999996</v>
      </c>
      <c r="AO677" s="7">
        <f t="shared" si="238"/>
        <v>718.24199999999985</v>
      </c>
      <c r="AP677" s="7">
        <f t="shared" si="239"/>
        <v>1026.06</v>
      </c>
      <c r="AQ677" s="7">
        <f t="shared" si="240"/>
        <v>307.8180000000001</v>
      </c>
      <c r="AR677" s="12">
        <f t="shared" si="241"/>
        <v>1.4285714285714288</v>
      </c>
    </row>
    <row r="678" spans="1:44" x14ac:dyDescent="0.35">
      <c r="A678" t="s">
        <v>690</v>
      </c>
      <c r="B678">
        <f t="shared" si="220"/>
        <v>200676</v>
      </c>
      <c r="C678" s="2">
        <v>45831</v>
      </c>
      <c r="D678" s="4">
        <v>45831</v>
      </c>
      <c r="E678">
        <f t="shared" si="221"/>
        <v>2025</v>
      </c>
      <c r="F678" s="4" t="str">
        <f t="shared" si="222"/>
        <v>June</v>
      </c>
      <c r="G678" s="4" t="str">
        <f t="shared" si="223"/>
        <v>Monday</v>
      </c>
      <c r="H678" t="s">
        <v>1888</v>
      </c>
      <c r="I678">
        <f t="shared" si="224"/>
        <v>90431</v>
      </c>
      <c r="J678" t="s">
        <v>2408</v>
      </c>
      <c r="K678" t="str">
        <f t="shared" si="226"/>
        <v>Laptop</v>
      </c>
      <c r="L678">
        <v>2</v>
      </c>
      <c r="M678">
        <v>422.34</v>
      </c>
      <c r="N678" s="7">
        <f t="shared" si="225"/>
        <v>422.34</v>
      </c>
      <c r="O678" t="s">
        <v>2864</v>
      </c>
      <c r="P678" t="str">
        <f t="shared" si="227"/>
        <v>985</v>
      </c>
      <c r="Q678" t="str">
        <f t="shared" si="228"/>
        <v>Main St</v>
      </c>
      <c r="R678" t="s">
        <v>3067</v>
      </c>
      <c r="S678" t="str">
        <f t="shared" si="229"/>
        <v>Credit Card</v>
      </c>
      <c r="T678" t="s">
        <v>3071</v>
      </c>
      <c r="U678" t="str">
        <f t="shared" si="230"/>
        <v>Cancelled</v>
      </c>
      <c r="V678" t="s">
        <v>3751</v>
      </c>
      <c r="W678" t="str">
        <f t="shared" si="231"/>
        <v>44151723</v>
      </c>
      <c r="X678">
        <v>4</v>
      </c>
      <c r="Y678" t="s">
        <v>4276</v>
      </c>
      <c r="Z678" t="str">
        <f t="shared" si="232"/>
        <v>FREESHIP</v>
      </c>
      <c r="AA678" t="str">
        <f t="shared" si="233"/>
        <v>YES</v>
      </c>
      <c r="AB678" t="s">
        <v>4278</v>
      </c>
      <c r="AC678" t="str">
        <f t="shared" si="234"/>
        <v>Instagram</v>
      </c>
      <c r="AD678">
        <v>844.68</v>
      </c>
      <c r="AE678" s="7">
        <v>844.68</v>
      </c>
      <c r="AF678" s="7">
        <f t="shared" si="235"/>
        <v>844.68</v>
      </c>
      <c r="AG678" t="str">
        <f>_xlfn.XLOOKUP(H678, 'Customer Data'!A678,'Customer Data'!B678)</f>
        <v>Customer_678</v>
      </c>
      <c r="AH678" t="str">
        <f>_xlfn.XLOOKUP(H678,'Customer Data'!A678,'Customer Data'!C678)</f>
        <v>Male</v>
      </c>
      <c r="AI678">
        <f>_xlfn.XLOOKUP(H678,'Customer Data'!A678,'Customer Data'!D678)</f>
        <v>23</v>
      </c>
      <c r="AJ678" t="str">
        <f>_xlfn.XLOOKUP(H678,'Customer Data'!A678,'Customer Data'!E678)</f>
        <v>Abuja</v>
      </c>
      <c r="AK678" t="str">
        <f>VLOOKUP(K678,'Product Category'!A:B,2,FALSE)</f>
        <v>Electronics</v>
      </c>
      <c r="AL678">
        <f>VLOOKUP(Z678,Coupons!A:B,2,FALSE)</f>
        <v>0</v>
      </c>
      <c r="AM678" s="7">
        <f t="shared" si="236"/>
        <v>0</v>
      </c>
      <c r="AN678" s="7">
        <f t="shared" si="237"/>
        <v>295.63799999999998</v>
      </c>
      <c r="AO678" s="7">
        <f t="shared" si="238"/>
        <v>591.27599999999995</v>
      </c>
      <c r="AP678" s="7">
        <f t="shared" si="239"/>
        <v>844.68</v>
      </c>
      <c r="AQ678" s="7">
        <f t="shared" si="240"/>
        <v>253.404</v>
      </c>
      <c r="AR678" s="12">
        <f t="shared" si="241"/>
        <v>1.4285714285714286</v>
      </c>
    </row>
    <row r="679" spans="1:44" x14ac:dyDescent="0.35">
      <c r="A679" t="s">
        <v>691</v>
      </c>
      <c r="B679">
        <f t="shared" si="220"/>
        <v>200677</v>
      </c>
      <c r="C679" s="2">
        <v>45750</v>
      </c>
      <c r="D679" s="4">
        <v>45750</v>
      </c>
      <c r="E679">
        <f t="shared" si="221"/>
        <v>2025</v>
      </c>
      <c r="F679" s="4" t="str">
        <f t="shared" si="222"/>
        <v>April</v>
      </c>
      <c r="G679" s="4" t="str">
        <f t="shared" si="223"/>
        <v>Thursday</v>
      </c>
      <c r="H679" t="s">
        <v>1889</v>
      </c>
      <c r="I679">
        <f t="shared" si="224"/>
        <v>56722</v>
      </c>
      <c r="J679" t="s">
        <v>2405</v>
      </c>
      <c r="K679" t="str">
        <f t="shared" si="226"/>
        <v>Tablet</v>
      </c>
      <c r="L679">
        <v>5</v>
      </c>
      <c r="M679">
        <v>22.07</v>
      </c>
      <c r="N679" s="7">
        <f t="shared" si="225"/>
        <v>22.07</v>
      </c>
      <c r="O679" t="s">
        <v>2422</v>
      </c>
      <c r="P679" t="str">
        <f t="shared" si="227"/>
        <v>179</v>
      </c>
      <c r="Q679" t="str">
        <f t="shared" si="228"/>
        <v>Main St</v>
      </c>
      <c r="R679" t="s">
        <v>3066</v>
      </c>
      <c r="S679" t="str">
        <f t="shared" si="229"/>
        <v>Online</v>
      </c>
      <c r="T679" t="s">
        <v>3071</v>
      </c>
      <c r="U679" t="str">
        <f t="shared" si="230"/>
        <v>Cancelled</v>
      </c>
      <c r="V679" t="s">
        <v>3752</v>
      </c>
      <c r="W679" t="str">
        <f t="shared" si="231"/>
        <v>78778569</v>
      </c>
      <c r="X679">
        <v>7</v>
      </c>
      <c r="Y679" t="s">
        <v>4276</v>
      </c>
      <c r="Z679" t="str">
        <f t="shared" si="232"/>
        <v>FREESHIP</v>
      </c>
      <c r="AA679" t="str">
        <f t="shared" si="233"/>
        <v>YES</v>
      </c>
      <c r="AB679" t="s">
        <v>4278</v>
      </c>
      <c r="AC679" t="str">
        <f t="shared" si="234"/>
        <v>Instagram</v>
      </c>
      <c r="AD679">
        <v>110.35</v>
      </c>
      <c r="AE679" s="7">
        <v>110.35</v>
      </c>
      <c r="AF679" s="7">
        <f t="shared" si="235"/>
        <v>110.35</v>
      </c>
      <c r="AG679" t="str">
        <f>_xlfn.XLOOKUP(H679, 'Customer Data'!A679,'Customer Data'!B679)</f>
        <v>Customer_679</v>
      </c>
      <c r="AH679" t="str">
        <f>_xlfn.XLOOKUP(H679,'Customer Data'!A679,'Customer Data'!C679)</f>
        <v>Female</v>
      </c>
      <c r="AI679">
        <f>_xlfn.XLOOKUP(H679,'Customer Data'!A679,'Customer Data'!D679)</f>
        <v>27</v>
      </c>
      <c r="AJ679" t="str">
        <f>_xlfn.XLOOKUP(H679,'Customer Data'!A679,'Customer Data'!E679)</f>
        <v>Kano</v>
      </c>
      <c r="AK679" t="str">
        <f>VLOOKUP(K679,'Product Category'!A:B,2,FALSE)</f>
        <v>Electronics</v>
      </c>
      <c r="AL679">
        <f>VLOOKUP(Z679,Coupons!A:B,2,FALSE)</f>
        <v>0</v>
      </c>
      <c r="AM679" s="7">
        <f t="shared" si="236"/>
        <v>0</v>
      </c>
      <c r="AN679" s="7">
        <f t="shared" si="237"/>
        <v>15.449</v>
      </c>
      <c r="AO679" s="7">
        <f t="shared" si="238"/>
        <v>77.245000000000005</v>
      </c>
      <c r="AP679" s="7">
        <f t="shared" si="239"/>
        <v>110.35</v>
      </c>
      <c r="AQ679" s="7">
        <f t="shared" si="240"/>
        <v>33.10499999999999</v>
      </c>
      <c r="AR679" s="12">
        <f t="shared" si="241"/>
        <v>1.4285714285714284</v>
      </c>
    </row>
    <row r="680" spans="1:44" x14ac:dyDescent="0.35">
      <c r="A680" t="s">
        <v>692</v>
      </c>
      <c r="B680">
        <f t="shared" si="220"/>
        <v>200678</v>
      </c>
      <c r="C680" s="2">
        <v>45620</v>
      </c>
      <c r="D680" s="4">
        <v>45620</v>
      </c>
      <c r="E680">
        <f t="shared" si="221"/>
        <v>2024</v>
      </c>
      <c r="F680" s="4" t="str">
        <f t="shared" si="222"/>
        <v>November</v>
      </c>
      <c r="G680" s="4" t="str">
        <f t="shared" si="223"/>
        <v>Sunday</v>
      </c>
      <c r="H680" t="s">
        <v>1890</v>
      </c>
      <c r="I680">
        <f t="shared" si="224"/>
        <v>40863</v>
      </c>
      <c r="J680" t="s">
        <v>2406</v>
      </c>
      <c r="K680" t="str">
        <f t="shared" si="226"/>
        <v>Chair</v>
      </c>
      <c r="L680">
        <v>3</v>
      </c>
      <c r="M680">
        <v>163.13</v>
      </c>
      <c r="N680" s="7">
        <f t="shared" si="225"/>
        <v>163.13</v>
      </c>
      <c r="O680" t="s">
        <v>2600</v>
      </c>
      <c r="P680" t="str">
        <f t="shared" si="227"/>
        <v>457</v>
      </c>
      <c r="Q680" t="str">
        <f t="shared" si="228"/>
        <v>Main St</v>
      </c>
      <c r="R680" t="s">
        <v>3068</v>
      </c>
      <c r="S680" t="str">
        <f t="shared" si="229"/>
        <v>Gift Card</v>
      </c>
      <c r="T680" t="s">
        <v>3070</v>
      </c>
      <c r="U680" t="str">
        <f t="shared" si="230"/>
        <v>Shipped</v>
      </c>
      <c r="V680" t="s">
        <v>3753</v>
      </c>
      <c r="W680" t="str">
        <f t="shared" si="231"/>
        <v>20553345</v>
      </c>
      <c r="X680">
        <v>5</v>
      </c>
      <c r="Y680" t="s">
        <v>4277</v>
      </c>
      <c r="Z680" t="str">
        <f t="shared" si="232"/>
        <v>WINTER15</v>
      </c>
      <c r="AA680" t="str">
        <f t="shared" si="233"/>
        <v>YES</v>
      </c>
      <c r="AB680" t="s">
        <v>4281</v>
      </c>
      <c r="AC680" t="str">
        <f t="shared" si="234"/>
        <v>Facebook</v>
      </c>
      <c r="AD680">
        <v>489.39</v>
      </c>
      <c r="AE680" s="7">
        <v>489.39</v>
      </c>
      <c r="AF680" s="7">
        <f t="shared" si="235"/>
        <v>489.39</v>
      </c>
      <c r="AG680" t="str">
        <f>_xlfn.XLOOKUP(H680, 'Customer Data'!A680,'Customer Data'!B680)</f>
        <v>Customer_680</v>
      </c>
      <c r="AH680" t="str">
        <f>_xlfn.XLOOKUP(H680,'Customer Data'!A680,'Customer Data'!C680)</f>
        <v>Male</v>
      </c>
      <c r="AI680">
        <f>_xlfn.XLOOKUP(H680,'Customer Data'!A680,'Customer Data'!D680)</f>
        <v>46</v>
      </c>
      <c r="AJ680" t="str">
        <f>_xlfn.XLOOKUP(H680,'Customer Data'!A680,'Customer Data'!E680)</f>
        <v>Abuja</v>
      </c>
      <c r="AK680" t="str">
        <f>VLOOKUP(K680,'Product Category'!A:B,2,FALSE)</f>
        <v>Furniture</v>
      </c>
      <c r="AL680">
        <f>VLOOKUP(Z680,Coupons!A:B,2,FALSE)</f>
        <v>0.15</v>
      </c>
      <c r="AM680" s="7">
        <f t="shared" si="236"/>
        <v>73.408499999999989</v>
      </c>
      <c r="AN680" s="7">
        <f t="shared" si="237"/>
        <v>114.19099999999999</v>
      </c>
      <c r="AO680" s="7">
        <f t="shared" si="238"/>
        <v>342.57299999999998</v>
      </c>
      <c r="AP680" s="7">
        <f t="shared" si="239"/>
        <v>415.98149999999998</v>
      </c>
      <c r="AQ680" s="7">
        <f t="shared" si="240"/>
        <v>73.408500000000004</v>
      </c>
      <c r="AR680" s="12">
        <f t="shared" si="241"/>
        <v>1.2142857142857144</v>
      </c>
    </row>
    <row r="681" spans="1:44" x14ac:dyDescent="0.35">
      <c r="A681" t="s">
        <v>693</v>
      </c>
      <c r="B681">
        <f t="shared" si="220"/>
        <v>200679</v>
      </c>
      <c r="C681" s="2">
        <v>44959</v>
      </c>
      <c r="D681" s="4">
        <v>44959</v>
      </c>
      <c r="E681">
        <f t="shared" si="221"/>
        <v>2023</v>
      </c>
      <c r="F681" s="4" t="str">
        <f t="shared" si="222"/>
        <v>February</v>
      </c>
      <c r="G681" s="4" t="str">
        <f t="shared" si="223"/>
        <v>Thursday</v>
      </c>
      <c r="H681" t="s">
        <v>1891</v>
      </c>
      <c r="I681">
        <f t="shared" si="224"/>
        <v>40798</v>
      </c>
      <c r="J681" t="s">
        <v>2405</v>
      </c>
      <c r="K681" t="str">
        <f t="shared" si="226"/>
        <v>Tablet</v>
      </c>
      <c r="L681">
        <v>3</v>
      </c>
      <c r="M681">
        <v>360.66</v>
      </c>
      <c r="N681" s="7">
        <f t="shared" si="225"/>
        <v>360.66</v>
      </c>
      <c r="O681" t="s">
        <v>2733</v>
      </c>
      <c r="P681" t="str">
        <f t="shared" si="227"/>
        <v>304</v>
      </c>
      <c r="Q681" t="str">
        <f t="shared" si="228"/>
        <v>Main St</v>
      </c>
      <c r="R681" t="s">
        <v>3066</v>
      </c>
      <c r="S681" t="str">
        <f t="shared" si="229"/>
        <v>Online</v>
      </c>
      <c r="T681" t="s">
        <v>3072</v>
      </c>
      <c r="U681" t="str">
        <f t="shared" si="230"/>
        <v>Returned</v>
      </c>
      <c r="V681" t="s">
        <v>3754</v>
      </c>
      <c r="W681" t="str">
        <f t="shared" si="231"/>
        <v>66106697</v>
      </c>
      <c r="X681">
        <v>5</v>
      </c>
      <c r="Y681" t="s">
        <v>4276</v>
      </c>
      <c r="Z681" t="str">
        <f t="shared" si="232"/>
        <v>FREESHIP</v>
      </c>
      <c r="AA681" t="str">
        <f t="shared" si="233"/>
        <v>YES</v>
      </c>
      <c r="AB681" t="s">
        <v>4278</v>
      </c>
      <c r="AC681" t="str">
        <f t="shared" si="234"/>
        <v>Instagram</v>
      </c>
      <c r="AD681">
        <v>1081.98</v>
      </c>
      <c r="AE681" s="7">
        <v>1081.98</v>
      </c>
      <c r="AF681" s="7">
        <f t="shared" si="235"/>
        <v>1081.98</v>
      </c>
      <c r="AG681" t="str">
        <f>_xlfn.XLOOKUP(H681, 'Customer Data'!A681,'Customer Data'!B681)</f>
        <v>Customer_681</v>
      </c>
      <c r="AH681" t="str">
        <f>_xlfn.XLOOKUP(H681,'Customer Data'!A681,'Customer Data'!C681)</f>
        <v>Female</v>
      </c>
      <c r="AI681">
        <f>_xlfn.XLOOKUP(H681,'Customer Data'!A681,'Customer Data'!D681)</f>
        <v>60</v>
      </c>
      <c r="AJ681" t="str">
        <f>_xlfn.XLOOKUP(H681,'Customer Data'!A681,'Customer Data'!E681)</f>
        <v>Lagos</v>
      </c>
      <c r="AK681" t="str">
        <f>VLOOKUP(K681,'Product Category'!A:B,2,FALSE)</f>
        <v>Electronics</v>
      </c>
      <c r="AL681">
        <f>VLOOKUP(Z681,Coupons!A:B,2,FALSE)</f>
        <v>0</v>
      </c>
      <c r="AM681" s="7">
        <f t="shared" si="236"/>
        <v>0</v>
      </c>
      <c r="AN681" s="7">
        <f t="shared" si="237"/>
        <v>252.46199999999999</v>
      </c>
      <c r="AO681" s="7">
        <f t="shared" si="238"/>
        <v>757.38599999999997</v>
      </c>
      <c r="AP681" s="7">
        <f t="shared" si="239"/>
        <v>1081.98</v>
      </c>
      <c r="AQ681" s="7">
        <f t="shared" si="240"/>
        <v>324.59400000000005</v>
      </c>
      <c r="AR681" s="12">
        <f t="shared" si="241"/>
        <v>1.4285714285714286</v>
      </c>
    </row>
    <row r="682" spans="1:44" x14ac:dyDescent="0.35">
      <c r="A682" t="s">
        <v>694</v>
      </c>
      <c r="B682">
        <f t="shared" si="220"/>
        <v>200680</v>
      </c>
      <c r="C682" s="2">
        <v>45165</v>
      </c>
      <c r="D682" s="4">
        <v>45165</v>
      </c>
      <c r="E682">
        <f t="shared" si="221"/>
        <v>2023</v>
      </c>
      <c r="F682" s="4" t="str">
        <f t="shared" si="222"/>
        <v>August</v>
      </c>
      <c r="G682" s="4" t="str">
        <f t="shared" si="223"/>
        <v>Sunday</v>
      </c>
      <c r="H682" t="s">
        <v>1892</v>
      </c>
      <c r="I682">
        <f t="shared" si="224"/>
        <v>16702</v>
      </c>
      <c r="J682" t="s">
        <v>2403</v>
      </c>
      <c r="K682" t="str">
        <f t="shared" si="226"/>
        <v>Monitor</v>
      </c>
      <c r="L682">
        <v>3</v>
      </c>
      <c r="M682">
        <v>463.39</v>
      </c>
      <c r="N682" s="7">
        <f t="shared" si="225"/>
        <v>463.39</v>
      </c>
      <c r="O682" t="s">
        <v>2869</v>
      </c>
      <c r="P682" t="str">
        <f t="shared" si="227"/>
        <v>694</v>
      </c>
      <c r="Q682" t="str">
        <f t="shared" si="228"/>
        <v>Main St</v>
      </c>
      <c r="R682" t="s">
        <v>3067</v>
      </c>
      <c r="S682" t="str">
        <f t="shared" si="229"/>
        <v>Credit Card</v>
      </c>
      <c r="T682" t="s">
        <v>3072</v>
      </c>
      <c r="U682" t="str">
        <f t="shared" si="230"/>
        <v>Returned</v>
      </c>
      <c r="V682" t="s">
        <v>3755</v>
      </c>
      <c r="W682" t="str">
        <f t="shared" si="231"/>
        <v>16953491</v>
      </c>
      <c r="X682">
        <v>3</v>
      </c>
      <c r="Z682" t="str">
        <f t="shared" si="232"/>
        <v>NO COUPON</v>
      </c>
      <c r="AA682" t="str">
        <f t="shared" si="233"/>
        <v>NO</v>
      </c>
      <c r="AB682" t="s">
        <v>4281</v>
      </c>
      <c r="AC682" t="str">
        <f t="shared" si="234"/>
        <v>Facebook</v>
      </c>
      <c r="AD682">
        <v>1390.17</v>
      </c>
      <c r="AE682" s="7">
        <v>1390.17</v>
      </c>
      <c r="AF682" s="7">
        <f t="shared" si="235"/>
        <v>1390.17</v>
      </c>
      <c r="AG682" t="str">
        <f>_xlfn.XLOOKUP(H682, 'Customer Data'!A682,'Customer Data'!B682)</f>
        <v>Customer_682</v>
      </c>
      <c r="AH682" t="str">
        <f>_xlfn.XLOOKUP(H682,'Customer Data'!A682,'Customer Data'!C682)</f>
        <v>Female</v>
      </c>
      <c r="AI682">
        <f>_xlfn.XLOOKUP(H682,'Customer Data'!A682,'Customer Data'!D682)</f>
        <v>52</v>
      </c>
      <c r="AJ682" t="str">
        <f>_xlfn.XLOOKUP(H682,'Customer Data'!A682,'Customer Data'!E682)</f>
        <v>Kano</v>
      </c>
      <c r="AK682" t="str">
        <f>VLOOKUP(K682,'Product Category'!A:B,2,FALSE)</f>
        <v>Electronics</v>
      </c>
      <c r="AL682">
        <f>VLOOKUP(Z682,Coupons!A:B,2,FALSE)</f>
        <v>0</v>
      </c>
      <c r="AM682" s="7">
        <f t="shared" si="236"/>
        <v>0</v>
      </c>
      <c r="AN682" s="7">
        <f t="shared" si="237"/>
        <v>324.37299999999999</v>
      </c>
      <c r="AO682" s="7">
        <f t="shared" si="238"/>
        <v>973.11899999999991</v>
      </c>
      <c r="AP682" s="7">
        <f t="shared" si="239"/>
        <v>1390.17</v>
      </c>
      <c r="AQ682" s="7">
        <f t="shared" si="240"/>
        <v>417.05100000000016</v>
      </c>
      <c r="AR682" s="12">
        <f t="shared" si="241"/>
        <v>1.4285714285714288</v>
      </c>
    </row>
    <row r="683" spans="1:44" x14ac:dyDescent="0.35">
      <c r="A683" t="s">
        <v>695</v>
      </c>
      <c r="B683">
        <f t="shared" si="220"/>
        <v>200681</v>
      </c>
      <c r="C683" s="2">
        <v>45321</v>
      </c>
      <c r="D683" s="4">
        <v>45321</v>
      </c>
      <c r="E683">
        <f t="shared" si="221"/>
        <v>2024</v>
      </c>
      <c r="F683" s="4" t="str">
        <f t="shared" si="222"/>
        <v>January</v>
      </c>
      <c r="G683" s="4" t="str">
        <f t="shared" si="223"/>
        <v>Tuesday</v>
      </c>
      <c r="H683" t="s">
        <v>1893</v>
      </c>
      <c r="I683">
        <f t="shared" si="224"/>
        <v>38262</v>
      </c>
      <c r="J683" t="s">
        <v>2405</v>
      </c>
      <c r="K683" t="str">
        <f t="shared" si="226"/>
        <v>Tablet</v>
      </c>
      <c r="L683">
        <v>1</v>
      </c>
      <c r="M683">
        <v>155.27000000000001</v>
      </c>
      <c r="N683" s="7">
        <f t="shared" si="225"/>
        <v>155.27000000000001</v>
      </c>
      <c r="O683" t="s">
        <v>2870</v>
      </c>
      <c r="P683" t="str">
        <f t="shared" si="227"/>
        <v>548</v>
      </c>
      <c r="Q683" t="str">
        <f t="shared" si="228"/>
        <v>Main St</v>
      </c>
      <c r="R683" t="s">
        <v>3065</v>
      </c>
      <c r="S683" t="str">
        <f t="shared" si="229"/>
        <v>Debit Card</v>
      </c>
      <c r="T683" t="s">
        <v>3070</v>
      </c>
      <c r="U683" t="str">
        <f t="shared" si="230"/>
        <v>Shipped</v>
      </c>
      <c r="V683" t="s">
        <v>3756</v>
      </c>
      <c r="W683" t="str">
        <f t="shared" si="231"/>
        <v>47300502</v>
      </c>
      <c r="X683">
        <v>6</v>
      </c>
      <c r="Z683" t="str">
        <f t="shared" si="232"/>
        <v>NO COUPON</v>
      </c>
      <c r="AA683" t="str">
        <f t="shared" si="233"/>
        <v>NO</v>
      </c>
      <c r="AB683" t="s">
        <v>4280</v>
      </c>
      <c r="AC683" t="str">
        <f t="shared" si="234"/>
        <v>Email</v>
      </c>
      <c r="AD683">
        <v>155.27000000000001</v>
      </c>
      <c r="AE683" s="7">
        <v>155.27000000000001</v>
      </c>
      <c r="AF683" s="7">
        <f t="shared" si="235"/>
        <v>155.27000000000001</v>
      </c>
      <c r="AG683" t="str">
        <f>_xlfn.XLOOKUP(H683, 'Customer Data'!A683,'Customer Data'!B683)</f>
        <v>Customer_683</v>
      </c>
      <c r="AH683" t="str">
        <f>_xlfn.XLOOKUP(H683,'Customer Data'!A683,'Customer Data'!C683)</f>
        <v>Female</v>
      </c>
      <c r="AI683">
        <f>_xlfn.XLOOKUP(H683,'Customer Data'!A683,'Customer Data'!D683)</f>
        <v>28</v>
      </c>
      <c r="AJ683" t="str">
        <f>_xlfn.XLOOKUP(H683,'Customer Data'!A683,'Customer Data'!E683)</f>
        <v>Lagos</v>
      </c>
      <c r="AK683" t="str">
        <f>VLOOKUP(K683,'Product Category'!A:B,2,FALSE)</f>
        <v>Electronics</v>
      </c>
      <c r="AL683">
        <f>VLOOKUP(Z683,Coupons!A:B,2,FALSE)</f>
        <v>0</v>
      </c>
      <c r="AM683" s="7">
        <f t="shared" si="236"/>
        <v>0</v>
      </c>
      <c r="AN683" s="7">
        <f t="shared" si="237"/>
        <v>108.68900000000001</v>
      </c>
      <c r="AO683" s="7">
        <f t="shared" si="238"/>
        <v>108.68900000000001</v>
      </c>
      <c r="AP683" s="7">
        <f t="shared" si="239"/>
        <v>155.27000000000001</v>
      </c>
      <c r="AQ683" s="7">
        <f t="shared" si="240"/>
        <v>46.581000000000003</v>
      </c>
      <c r="AR683" s="12">
        <f t="shared" si="241"/>
        <v>1.4285714285714286</v>
      </c>
    </row>
    <row r="684" spans="1:44" x14ac:dyDescent="0.35">
      <c r="A684" t="s">
        <v>696</v>
      </c>
      <c r="B684">
        <f t="shared" si="220"/>
        <v>200682</v>
      </c>
      <c r="C684" s="2">
        <v>45130</v>
      </c>
      <c r="D684" s="4">
        <v>45130</v>
      </c>
      <c r="E684">
        <f t="shared" si="221"/>
        <v>2023</v>
      </c>
      <c r="F684" s="4" t="str">
        <f t="shared" si="222"/>
        <v>July</v>
      </c>
      <c r="G684" s="4" t="str">
        <f t="shared" si="223"/>
        <v>Sunday</v>
      </c>
      <c r="H684" t="s">
        <v>1894</v>
      </c>
      <c r="I684">
        <f t="shared" si="224"/>
        <v>50274</v>
      </c>
      <c r="J684" t="s">
        <v>2403</v>
      </c>
      <c r="K684" t="str">
        <f t="shared" si="226"/>
        <v>Monitor</v>
      </c>
      <c r="L684">
        <v>3</v>
      </c>
      <c r="M684">
        <v>509.42</v>
      </c>
      <c r="N684" s="7">
        <f t="shared" si="225"/>
        <v>509.42</v>
      </c>
      <c r="O684" t="s">
        <v>2777</v>
      </c>
      <c r="P684" t="str">
        <f t="shared" si="227"/>
        <v>449</v>
      </c>
      <c r="Q684" t="str">
        <f t="shared" si="228"/>
        <v>Main St</v>
      </c>
      <c r="R684" t="s">
        <v>3067</v>
      </c>
      <c r="S684" t="str">
        <f t="shared" si="229"/>
        <v>Credit Card</v>
      </c>
      <c r="T684" t="s">
        <v>3071</v>
      </c>
      <c r="U684" t="str">
        <f t="shared" si="230"/>
        <v>Cancelled</v>
      </c>
      <c r="V684" t="s">
        <v>3757</v>
      </c>
      <c r="W684" t="str">
        <f t="shared" si="231"/>
        <v>91729086</v>
      </c>
      <c r="X684">
        <v>5</v>
      </c>
      <c r="Y684" t="s">
        <v>4276</v>
      </c>
      <c r="Z684" t="str">
        <f t="shared" si="232"/>
        <v>FREESHIP</v>
      </c>
      <c r="AA684" t="str">
        <f t="shared" si="233"/>
        <v>YES</v>
      </c>
      <c r="AB684" t="s">
        <v>4282</v>
      </c>
      <c r="AC684" t="str">
        <f t="shared" si="234"/>
        <v>Google</v>
      </c>
      <c r="AD684">
        <v>1528.26</v>
      </c>
      <c r="AE684" s="7">
        <v>1528.26</v>
      </c>
      <c r="AF684" s="7">
        <f t="shared" si="235"/>
        <v>1528.26</v>
      </c>
      <c r="AG684" t="str">
        <f>_xlfn.XLOOKUP(H684, 'Customer Data'!A684,'Customer Data'!B684)</f>
        <v>Customer_684</v>
      </c>
      <c r="AH684" t="str">
        <f>_xlfn.XLOOKUP(H684,'Customer Data'!A684,'Customer Data'!C684)</f>
        <v>Male</v>
      </c>
      <c r="AI684">
        <f>_xlfn.XLOOKUP(H684,'Customer Data'!A684,'Customer Data'!D684)</f>
        <v>48</v>
      </c>
      <c r="AJ684" t="str">
        <f>_xlfn.XLOOKUP(H684,'Customer Data'!A684,'Customer Data'!E684)</f>
        <v>Lagos</v>
      </c>
      <c r="AK684" t="str">
        <f>VLOOKUP(K684,'Product Category'!A:B,2,FALSE)</f>
        <v>Electronics</v>
      </c>
      <c r="AL684">
        <f>VLOOKUP(Z684,Coupons!A:B,2,FALSE)</f>
        <v>0</v>
      </c>
      <c r="AM684" s="7">
        <f t="shared" si="236"/>
        <v>0</v>
      </c>
      <c r="AN684" s="7">
        <f t="shared" si="237"/>
        <v>356.59399999999999</v>
      </c>
      <c r="AO684" s="7">
        <f t="shared" si="238"/>
        <v>1069.7819999999999</v>
      </c>
      <c r="AP684" s="7">
        <f t="shared" si="239"/>
        <v>1528.26</v>
      </c>
      <c r="AQ684" s="7">
        <f t="shared" si="240"/>
        <v>458.47800000000007</v>
      </c>
      <c r="AR684" s="12">
        <f t="shared" si="241"/>
        <v>1.4285714285714286</v>
      </c>
    </row>
    <row r="685" spans="1:44" x14ac:dyDescent="0.35">
      <c r="A685" t="s">
        <v>697</v>
      </c>
      <c r="B685">
        <f t="shared" si="220"/>
        <v>200683</v>
      </c>
      <c r="C685" s="2">
        <v>45795</v>
      </c>
      <c r="D685" s="4">
        <v>45795</v>
      </c>
      <c r="E685">
        <f t="shared" si="221"/>
        <v>2025</v>
      </c>
      <c r="F685" s="4" t="str">
        <f t="shared" si="222"/>
        <v>May</v>
      </c>
      <c r="G685" s="4" t="str">
        <f t="shared" si="223"/>
        <v>Sunday</v>
      </c>
      <c r="H685" t="s">
        <v>1895</v>
      </c>
      <c r="I685">
        <f t="shared" si="224"/>
        <v>91591</v>
      </c>
      <c r="J685" t="s">
        <v>2409</v>
      </c>
      <c r="K685" t="str">
        <f t="shared" si="226"/>
        <v>Desk</v>
      </c>
      <c r="L685">
        <v>4</v>
      </c>
      <c r="M685">
        <v>652.48</v>
      </c>
      <c r="N685" s="7">
        <f t="shared" si="225"/>
        <v>652.48</v>
      </c>
      <c r="O685" t="s">
        <v>2871</v>
      </c>
      <c r="P685" t="str">
        <f t="shared" si="227"/>
        <v>887</v>
      </c>
      <c r="Q685" t="str">
        <f t="shared" si="228"/>
        <v>Main St</v>
      </c>
      <c r="R685" t="s">
        <v>3069</v>
      </c>
      <c r="S685" t="str">
        <f t="shared" si="229"/>
        <v>Cash</v>
      </c>
      <c r="T685" t="s">
        <v>3074</v>
      </c>
      <c r="U685" t="str">
        <f t="shared" si="230"/>
        <v>Pending</v>
      </c>
      <c r="V685" t="s">
        <v>3758</v>
      </c>
      <c r="W685" t="str">
        <f t="shared" si="231"/>
        <v>23554043</v>
      </c>
      <c r="X685">
        <v>5</v>
      </c>
      <c r="Y685" t="s">
        <v>4276</v>
      </c>
      <c r="Z685" t="str">
        <f t="shared" si="232"/>
        <v>FREESHIP</v>
      </c>
      <c r="AA685" t="str">
        <f t="shared" si="233"/>
        <v>YES</v>
      </c>
      <c r="AB685" t="s">
        <v>4278</v>
      </c>
      <c r="AC685" t="str">
        <f t="shared" si="234"/>
        <v>Instagram</v>
      </c>
      <c r="AD685">
        <v>2609.92</v>
      </c>
      <c r="AE685" s="7">
        <v>2609.92</v>
      </c>
      <c r="AF685" s="7">
        <f t="shared" si="235"/>
        <v>2609.92</v>
      </c>
      <c r="AG685" t="str">
        <f>_xlfn.XLOOKUP(H685, 'Customer Data'!A685,'Customer Data'!B685)</f>
        <v>Customer_685</v>
      </c>
      <c r="AH685" t="str">
        <f>_xlfn.XLOOKUP(H685,'Customer Data'!A685,'Customer Data'!C685)</f>
        <v>Female</v>
      </c>
      <c r="AI685">
        <f>_xlfn.XLOOKUP(H685,'Customer Data'!A685,'Customer Data'!D685)</f>
        <v>30</v>
      </c>
      <c r="AJ685" t="str">
        <f>_xlfn.XLOOKUP(H685,'Customer Data'!A685,'Customer Data'!E685)</f>
        <v>Abuja</v>
      </c>
      <c r="AK685" t="str">
        <f>VLOOKUP(K685,'Product Category'!A:B,2,FALSE)</f>
        <v>Furniture</v>
      </c>
      <c r="AL685">
        <f>VLOOKUP(Z685,Coupons!A:B,2,FALSE)</f>
        <v>0</v>
      </c>
      <c r="AM685" s="7">
        <f t="shared" si="236"/>
        <v>0</v>
      </c>
      <c r="AN685" s="7">
        <f t="shared" si="237"/>
        <v>456.73599999999999</v>
      </c>
      <c r="AO685" s="7">
        <f t="shared" si="238"/>
        <v>1826.944</v>
      </c>
      <c r="AP685" s="7">
        <f t="shared" si="239"/>
        <v>2609.92</v>
      </c>
      <c r="AQ685" s="7">
        <f t="shared" si="240"/>
        <v>782.97600000000011</v>
      </c>
      <c r="AR685" s="12">
        <f t="shared" si="241"/>
        <v>1.4285714285714286</v>
      </c>
    </row>
    <row r="686" spans="1:44" x14ac:dyDescent="0.35">
      <c r="A686" t="s">
        <v>698</v>
      </c>
      <c r="B686">
        <f t="shared" si="220"/>
        <v>200684</v>
      </c>
      <c r="C686" s="2">
        <v>45557</v>
      </c>
      <c r="D686" s="4">
        <v>45557</v>
      </c>
      <c r="E686">
        <f t="shared" si="221"/>
        <v>2024</v>
      </c>
      <c r="F686" s="4" t="str">
        <f t="shared" si="222"/>
        <v>September</v>
      </c>
      <c r="G686" s="4" t="str">
        <f t="shared" si="223"/>
        <v>Sunday</v>
      </c>
      <c r="H686" t="s">
        <v>1896</v>
      </c>
      <c r="I686">
        <f t="shared" si="224"/>
        <v>96583</v>
      </c>
      <c r="J686" t="s">
        <v>2407</v>
      </c>
      <c r="K686" t="str">
        <f t="shared" si="226"/>
        <v>Printer</v>
      </c>
      <c r="L686">
        <v>4</v>
      </c>
      <c r="M686">
        <v>34.840000000000003</v>
      </c>
      <c r="N686" s="7">
        <f t="shared" si="225"/>
        <v>34.840000000000003</v>
      </c>
      <c r="O686" t="s">
        <v>2872</v>
      </c>
      <c r="P686" t="str">
        <f t="shared" si="227"/>
        <v>288</v>
      </c>
      <c r="Q686" t="str">
        <f t="shared" si="228"/>
        <v>Main St</v>
      </c>
      <c r="R686" t="s">
        <v>3067</v>
      </c>
      <c r="S686" t="str">
        <f t="shared" si="229"/>
        <v>Credit Card</v>
      </c>
      <c r="T686" t="s">
        <v>3070</v>
      </c>
      <c r="U686" t="str">
        <f t="shared" si="230"/>
        <v>Shipped</v>
      </c>
      <c r="V686" t="s">
        <v>3759</v>
      </c>
      <c r="W686" t="str">
        <f t="shared" si="231"/>
        <v>64353241</v>
      </c>
      <c r="X686">
        <v>8</v>
      </c>
      <c r="Z686" t="str">
        <f t="shared" si="232"/>
        <v>NO COUPON</v>
      </c>
      <c r="AA686" t="str">
        <f t="shared" si="233"/>
        <v>NO</v>
      </c>
      <c r="AB686" t="s">
        <v>4280</v>
      </c>
      <c r="AC686" t="str">
        <f t="shared" si="234"/>
        <v>Email</v>
      </c>
      <c r="AD686">
        <v>139.36000000000001</v>
      </c>
      <c r="AE686" s="7">
        <v>139.36000000000001</v>
      </c>
      <c r="AF686" s="7">
        <f t="shared" si="235"/>
        <v>139.36000000000001</v>
      </c>
      <c r="AG686" t="str">
        <f>_xlfn.XLOOKUP(H686, 'Customer Data'!A686,'Customer Data'!B686)</f>
        <v>Customer_686</v>
      </c>
      <c r="AH686" t="str">
        <f>_xlfn.XLOOKUP(H686,'Customer Data'!A686,'Customer Data'!C686)</f>
        <v>Male</v>
      </c>
      <c r="AI686">
        <f>_xlfn.XLOOKUP(H686,'Customer Data'!A686,'Customer Data'!D686)</f>
        <v>42</v>
      </c>
      <c r="AJ686" t="str">
        <f>_xlfn.XLOOKUP(H686,'Customer Data'!A686,'Customer Data'!E686)</f>
        <v>Abuja</v>
      </c>
      <c r="AK686" t="str">
        <f>VLOOKUP(K686,'Product Category'!A:B,2,FALSE)</f>
        <v>Electronics</v>
      </c>
      <c r="AL686">
        <f>VLOOKUP(Z686,Coupons!A:B,2,FALSE)</f>
        <v>0</v>
      </c>
      <c r="AM686" s="7">
        <f t="shared" si="236"/>
        <v>0</v>
      </c>
      <c r="AN686" s="7">
        <f t="shared" si="237"/>
        <v>24.388000000000002</v>
      </c>
      <c r="AO686" s="7">
        <f t="shared" si="238"/>
        <v>97.552000000000007</v>
      </c>
      <c r="AP686" s="7">
        <f t="shared" si="239"/>
        <v>139.36000000000001</v>
      </c>
      <c r="AQ686" s="7">
        <f t="shared" si="240"/>
        <v>41.808000000000007</v>
      </c>
      <c r="AR686" s="12">
        <f t="shared" si="241"/>
        <v>1.4285714285714286</v>
      </c>
    </row>
    <row r="687" spans="1:44" x14ac:dyDescent="0.35">
      <c r="A687" t="s">
        <v>699</v>
      </c>
      <c r="B687">
        <f t="shared" si="220"/>
        <v>200685</v>
      </c>
      <c r="C687" s="2">
        <v>45695</v>
      </c>
      <c r="D687" s="4">
        <v>45695</v>
      </c>
      <c r="E687">
        <f t="shared" si="221"/>
        <v>2025</v>
      </c>
      <c r="F687" s="4" t="str">
        <f t="shared" si="222"/>
        <v>February</v>
      </c>
      <c r="G687" s="4" t="str">
        <f t="shared" si="223"/>
        <v>Friday</v>
      </c>
      <c r="H687" t="s">
        <v>1897</v>
      </c>
      <c r="I687">
        <f t="shared" si="224"/>
        <v>64579</v>
      </c>
      <c r="J687" t="s">
        <v>2409</v>
      </c>
      <c r="K687" t="str">
        <f t="shared" si="226"/>
        <v>Desk</v>
      </c>
      <c r="L687">
        <v>1</v>
      </c>
      <c r="M687">
        <v>234.37</v>
      </c>
      <c r="N687" s="7">
        <f t="shared" si="225"/>
        <v>234.37</v>
      </c>
      <c r="O687" t="s">
        <v>2873</v>
      </c>
      <c r="P687" t="str">
        <f t="shared" si="227"/>
        <v>638</v>
      </c>
      <c r="Q687" t="str">
        <f t="shared" si="228"/>
        <v>Main St</v>
      </c>
      <c r="R687" t="s">
        <v>3065</v>
      </c>
      <c r="S687" t="str">
        <f t="shared" si="229"/>
        <v>Debit Card</v>
      </c>
      <c r="T687" t="s">
        <v>3070</v>
      </c>
      <c r="U687" t="str">
        <f t="shared" si="230"/>
        <v>Shipped</v>
      </c>
      <c r="V687" t="s">
        <v>3760</v>
      </c>
      <c r="W687" t="str">
        <f t="shared" si="231"/>
        <v>10276565</v>
      </c>
      <c r="X687">
        <v>5</v>
      </c>
      <c r="Y687" t="s">
        <v>4276</v>
      </c>
      <c r="Z687" t="str">
        <f t="shared" si="232"/>
        <v>FREESHIP</v>
      </c>
      <c r="AA687" t="str">
        <f t="shared" si="233"/>
        <v>YES</v>
      </c>
      <c r="AB687" t="s">
        <v>4280</v>
      </c>
      <c r="AC687" t="str">
        <f t="shared" si="234"/>
        <v>Email</v>
      </c>
      <c r="AD687">
        <v>234.37</v>
      </c>
      <c r="AE687" s="7">
        <v>234.37</v>
      </c>
      <c r="AF687" s="7">
        <f t="shared" si="235"/>
        <v>234.37</v>
      </c>
      <c r="AG687" t="str">
        <f>_xlfn.XLOOKUP(H687, 'Customer Data'!A687,'Customer Data'!B687)</f>
        <v>Customer_687</v>
      </c>
      <c r="AH687" t="str">
        <f>_xlfn.XLOOKUP(H687,'Customer Data'!A687,'Customer Data'!C687)</f>
        <v>Female</v>
      </c>
      <c r="AI687">
        <f>_xlfn.XLOOKUP(H687,'Customer Data'!A687,'Customer Data'!D687)</f>
        <v>25</v>
      </c>
      <c r="AJ687" t="str">
        <f>_xlfn.XLOOKUP(H687,'Customer Data'!A687,'Customer Data'!E687)</f>
        <v>Owerri</v>
      </c>
      <c r="AK687" t="str">
        <f>VLOOKUP(K687,'Product Category'!A:B,2,FALSE)</f>
        <v>Furniture</v>
      </c>
      <c r="AL687">
        <f>VLOOKUP(Z687,Coupons!A:B,2,FALSE)</f>
        <v>0</v>
      </c>
      <c r="AM687" s="7">
        <f t="shared" si="236"/>
        <v>0</v>
      </c>
      <c r="AN687" s="7">
        <f t="shared" si="237"/>
        <v>164.059</v>
      </c>
      <c r="AO687" s="7">
        <f t="shared" si="238"/>
        <v>164.059</v>
      </c>
      <c r="AP687" s="7">
        <f t="shared" si="239"/>
        <v>234.37</v>
      </c>
      <c r="AQ687" s="7">
        <f t="shared" si="240"/>
        <v>70.311000000000007</v>
      </c>
      <c r="AR687" s="12">
        <f t="shared" si="241"/>
        <v>1.4285714285714286</v>
      </c>
    </row>
    <row r="688" spans="1:44" x14ac:dyDescent="0.35">
      <c r="A688" t="s">
        <v>700</v>
      </c>
      <c r="B688">
        <f t="shared" si="220"/>
        <v>200686</v>
      </c>
      <c r="C688" s="2">
        <v>45208</v>
      </c>
      <c r="D688" s="4">
        <v>45208</v>
      </c>
      <c r="E688">
        <f t="shared" si="221"/>
        <v>2023</v>
      </c>
      <c r="F688" s="4" t="str">
        <f t="shared" si="222"/>
        <v>October</v>
      </c>
      <c r="G688" s="4" t="str">
        <f t="shared" si="223"/>
        <v>Monday</v>
      </c>
      <c r="H688" t="s">
        <v>1898</v>
      </c>
      <c r="I688">
        <f t="shared" si="224"/>
        <v>41903</v>
      </c>
      <c r="J688" t="s">
        <v>2409</v>
      </c>
      <c r="K688" t="str">
        <f t="shared" si="226"/>
        <v>Desk</v>
      </c>
      <c r="L688">
        <v>3</v>
      </c>
      <c r="M688">
        <v>53.6</v>
      </c>
      <c r="N688" s="7">
        <f t="shared" si="225"/>
        <v>53.6</v>
      </c>
      <c r="O688" t="s">
        <v>2874</v>
      </c>
      <c r="P688" t="str">
        <f t="shared" si="227"/>
        <v>525</v>
      </c>
      <c r="Q688" t="str">
        <f t="shared" si="228"/>
        <v>Main St</v>
      </c>
      <c r="R688" t="s">
        <v>3069</v>
      </c>
      <c r="S688" t="str">
        <f t="shared" si="229"/>
        <v>Cash</v>
      </c>
      <c r="T688" t="s">
        <v>3074</v>
      </c>
      <c r="U688" t="str">
        <f t="shared" si="230"/>
        <v>Pending</v>
      </c>
      <c r="V688" t="s">
        <v>3761</v>
      </c>
      <c r="W688" t="str">
        <f t="shared" si="231"/>
        <v>59112382</v>
      </c>
      <c r="X688">
        <v>4</v>
      </c>
      <c r="Y688" t="s">
        <v>4277</v>
      </c>
      <c r="Z688" t="str">
        <f t="shared" si="232"/>
        <v>WINTER15</v>
      </c>
      <c r="AA688" t="str">
        <f t="shared" si="233"/>
        <v>YES</v>
      </c>
      <c r="AB688" t="s">
        <v>4281</v>
      </c>
      <c r="AC688" t="str">
        <f t="shared" si="234"/>
        <v>Facebook</v>
      </c>
      <c r="AD688">
        <v>160.80000000000001</v>
      </c>
      <c r="AE688" s="7">
        <v>160.80000000000001</v>
      </c>
      <c r="AF688" s="7">
        <f t="shared" si="235"/>
        <v>160.80000000000001</v>
      </c>
      <c r="AG688" t="str">
        <f>_xlfn.XLOOKUP(H688, 'Customer Data'!A688,'Customer Data'!B688)</f>
        <v>Customer_688</v>
      </c>
      <c r="AH688" t="str">
        <f>_xlfn.XLOOKUP(H688,'Customer Data'!A688,'Customer Data'!C688)</f>
        <v>Female</v>
      </c>
      <c r="AI688">
        <f>_xlfn.XLOOKUP(H688,'Customer Data'!A688,'Customer Data'!D688)</f>
        <v>39</v>
      </c>
      <c r="AJ688" t="str">
        <f>_xlfn.XLOOKUP(H688,'Customer Data'!A688,'Customer Data'!E688)</f>
        <v>Owerri</v>
      </c>
      <c r="AK688" t="str">
        <f>VLOOKUP(K688,'Product Category'!A:B,2,FALSE)</f>
        <v>Furniture</v>
      </c>
      <c r="AL688">
        <f>VLOOKUP(Z688,Coupons!A:B,2,FALSE)</f>
        <v>0.15</v>
      </c>
      <c r="AM688" s="7">
        <f t="shared" si="236"/>
        <v>24.12</v>
      </c>
      <c r="AN688" s="7">
        <f t="shared" si="237"/>
        <v>37.519999999999996</v>
      </c>
      <c r="AO688" s="7">
        <f t="shared" si="238"/>
        <v>112.55999999999999</v>
      </c>
      <c r="AP688" s="7">
        <f t="shared" si="239"/>
        <v>136.68</v>
      </c>
      <c r="AQ688" s="7">
        <f t="shared" si="240"/>
        <v>24.120000000000019</v>
      </c>
      <c r="AR688" s="12">
        <f t="shared" si="241"/>
        <v>1.2142857142857144</v>
      </c>
    </row>
    <row r="689" spans="1:44" x14ac:dyDescent="0.35">
      <c r="A689" t="s">
        <v>701</v>
      </c>
      <c r="B689">
        <f t="shared" si="220"/>
        <v>200687</v>
      </c>
      <c r="C689" s="2">
        <v>45182</v>
      </c>
      <c r="D689" s="4">
        <v>45182</v>
      </c>
      <c r="E689">
        <f t="shared" si="221"/>
        <v>2023</v>
      </c>
      <c r="F689" s="4" t="str">
        <f t="shared" si="222"/>
        <v>September</v>
      </c>
      <c r="G689" s="4" t="str">
        <f t="shared" si="223"/>
        <v>Wednesday</v>
      </c>
      <c r="H689" t="s">
        <v>1899</v>
      </c>
      <c r="I689">
        <f t="shared" si="224"/>
        <v>19742</v>
      </c>
      <c r="J689" t="s">
        <v>2405</v>
      </c>
      <c r="K689" t="str">
        <f t="shared" si="226"/>
        <v>Tablet</v>
      </c>
      <c r="L689">
        <v>1</v>
      </c>
      <c r="M689">
        <v>332.09</v>
      </c>
      <c r="N689" s="7">
        <f t="shared" si="225"/>
        <v>332.09</v>
      </c>
      <c r="O689" t="s">
        <v>2875</v>
      </c>
      <c r="P689" t="str">
        <f t="shared" si="227"/>
        <v>408</v>
      </c>
      <c r="Q689" t="str">
        <f t="shared" si="228"/>
        <v>Main St</v>
      </c>
      <c r="R689" t="s">
        <v>3068</v>
      </c>
      <c r="S689" t="str">
        <f t="shared" si="229"/>
        <v>Gift Card</v>
      </c>
      <c r="T689" t="s">
        <v>3072</v>
      </c>
      <c r="U689" t="str">
        <f t="shared" si="230"/>
        <v>Returned</v>
      </c>
      <c r="V689" t="s">
        <v>3762</v>
      </c>
      <c r="W689" t="str">
        <f t="shared" si="231"/>
        <v>68845230</v>
      </c>
      <c r="X689">
        <v>5</v>
      </c>
      <c r="Y689" t="s">
        <v>4276</v>
      </c>
      <c r="Z689" t="str">
        <f t="shared" si="232"/>
        <v>FREESHIP</v>
      </c>
      <c r="AA689" t="str">
        <f t="shared" si="233"/>
        <v>YES</v>
      </c>
      <c r="AB689" t="s">
        <v>4278</v>
      </c>
      <c r="AC689" t="str">
        <f t="shared" si="234"/>
        <v>Instagram</v>
      </c>
      <c r="AD689">
        <v>332.09</v>
      </c>
      <c r="AE689" s="7">
        <v>332.09</v>
      </c>
      <c r="AF689" s="7">
        <f t="shared" si="235"/>
        <v>332.09</v>
      </c>
      <c r="AG689" t="str">
        <f>_xlfn.XLOOKUP(H689, 'Customer Data'!A689,'Customer Data'!B689)</f>
        <v>Customer_689</v>
      </c>
      <c r="AH689" t="str">
        <f>_xlfn.XLOOKUP(H689,'Customer Data'!A689,'Customer Data'!C689)</f>
        <v>Female</v>
      </c>
      <c r="AI689">
        <f>_xlfn.XLOOKUP(H689,'Customer Data'!A689,'Customer Data'!D689)</f>
        <v>20</v>
      </c>
      <c r="AJ689" t="str">
        <f>_xlfn.XLOOKUP(H689,'Customer Data'!A689,'Customer Data'!E689)</f>
        <v>Kano</v>
      </c>
      <c r="AK689" t="str">
        <f>VLOOKUP(K689,'Product Category'!A:B,2,FALSE)</f>
        <v>Electronics</v>
      </c>
      <c r="AL689">
        <f>VLOOKUP(Z689,Coupons!A:B,2,FALSE)</f>
        <v>0</v>
      </c>
      <c r="AM689" s="7">
        <f t="shared" si="236"/>
        <v>0</v>
      </c>
      <c r="AN689" s="7">
        <f t="shared" si="237"/>
        <v>232.46299999999997</v>
      </c>
      <c r="AO689" s="7">
        <f t="shared" si="238"/>
        <v>232.46299999999997</v>
      </c>
      <c r="AP689" s="7">
        <f t="shared" si="239"/>
        <v>332.09</v>
      </c>
      <c r="AQ689" s="7">
        <f t="shared" si="240"/>
        <v>99.62700000000001</v>
      </c>
      <c r="AR689" s="12">
        <f t="shared" si="241"/>
        <v>1.4285714285714286</v>
      </c>
    </row>
    <row r="690" spans="1:44" x14ac:dyDescent="0.35">
      <c r="A690" t="s">
        <v>702</v>
      </c>
      <c r="B690">
        <f t="shared" si="220"/>
        <v>200688</v>
      </c>
      <c r="C690" s="2">
        <v>45357</v>
      </c>
      <c r="D690" s="4">
        <v>45357</v>
      </c>
      <c r="E690">
        <f t="shared" si="221"/>
        <v>2024</v>
      </c>
      <c r="F690" s="4" t="str">
        <f t="shared" si="222"/>
        <v>March</v>
      </c>
      <c r="G690" s="4" t="str">
        <f t="shared" si="223"/>
        <v>Wednesday</v>
      </c>
      <c r="H690" t="s">
        <v>1900</v>
      </c>
      <c r="I690">
        <f t="shared" si="224"/>
        <v>20077</v>
      </c>
      <c r="J690" t="s">
        <v>2403</v>
      </c>
      <c r="K690" t="str">
        <f t="shared" si="226"/>
        <v>Monitor</v>
      </c>
      <c r="L690">
        <v>4</v>
      </c>
      <c r="M690">
        <v>593.22</v>
      </c>
      <c r="N690" s="7">
        <f t="shared" si="225"/>
        <v>593.22</v>
      </c>
      <c r="O690" t="s">
        <v>2842</v>
      </c>
      <c r="P690" t="str">
        <f t="shared" si="227"/>
        <v>154</v>
      </c>
      <c r="Q690" t="str">
        <f t="shared" si="228"/>
        <v>Main St</v>
      </c>
      <c r="R690" t="s">
        <v>3067</v>
      </c>
      <c r="S690" t="str">
        <f t="shared" si="229"/>
        <v>Credit Card</v>
      </c>
      <c r="T690" t="s">
        <v>3071</v>
      </c>
      <c r="U690" t="str">
        <f t="shared" si="230"/>
        <v>Cancelled</v>
      </c>
      <c r="V690" t="s">
        <v>3763</v>
      </c>
      <c r="W690" t="str">
        <f t="shared" si="231"/>
        <v>36415742</v>
      </c>
      <c r="X690">
        <v>8</v>
      </c>
      <c r="Y690" t="s">
        <v>4277</v>
      </c>
      <c r="Z690" t="str">
        <f t="shared" si="232"/>
        <v>WINTER15</v>
      </c>
      <c r="AA690" t="str">
        <f t="shared" si="233"/>
        <v>YES</v>
      </c>
      <c r="AB690" t="s">
        <v>4281</v>
      </c>
      <c r="AC690" t="str">
        <f t="shared" si="234"/>
        <v>Facebook</v>
      </c>
      <c r="AD690">
        <v>2372.88</v>
      </c>
      <c r="AE690" s="7">
        <v>2372.88</v>
      </c>
      <c r="AF690" s="7">
        <f t="shared" si="235"/>
        <v>2372.88</v>
      </c>
      <c r="AG690" t="str">
        <f>_xlfn.XLOOKUP(H690, 'Customer Data'!A690,'Customer Data'!B690)</f>
        <v>Customer_690</v>
      </c>
      <c r="AH690" t="str">
        <f>_xlfn.XLOOKUP(H690,'Customer Data'!A690,'Customer Data'!C690)</f>
        <v>Male</v>
      </c>
      <c r="AI690">
        <f>_xlfn.XLOOKUP(H690,'Customer Data'!A690,'Customer Data'!D690)</f>
        <v>45</v>
      </c>
      <c r="AJ690" t="str">
        <f>_xlfn.XLOOKUP(H690,'Customer Data'!A690,'Customer Data'!E690)</f>
        <v>Enugu</v>
      </c>
      <c r="AK690" t="str">
        <f>VLOOKUP(K690,'Product Category'!A:B,2,FALSE)</f>
        <v>Electronics</v>
      </c>
      <c r="AL690">
        <f>VLOOKUP(Z690,Coupons!A:B,2,FALSE)</f>
        <v>0.15</v>
      </c>
      <c r="AM690" s="7">
        <f t="shared" si="236"/>
        <v>355.93200000000002</v>
      </c>
      <c r="AN690" s="7">
        <f t="shared" si="237"/>
        <v>415.25400000000002</v>
      </c>
      <c r="AO690" s="7">
        <f t="shared" si="238"/>
        <v>1661.0160000000001</v>
      </c>
      <c r="AP690" s="7">
        <f t="shared" si="239"/>
        <v>2016.9480000000001</v>
      </c>
      <c r="AQ690" s="7">
        <f t="shared" si="240"/>
        <v>355.93200000000002</v>
      </c>
      <c r="AR690" s="12">
        <f t="shared" si="241"/>
        <v>1.2142857142857142</v>
      </c>
    </row>
    <row r="691" spans="1:44" x14ac:dyDescent="0.35">
      <c r="A691" t="s">
        <v>703</v>
      </c>
      <c r="B691">
        <f t="shared" si="220"/>
        <v>200689</v>
      </c>
      <c r="C691" s="2">
        <v>45167</v>
      </c>
      <c r="D691" s="4">
        <v>45167</v>
      </c>
      <c r="E691">
        <f t="shared" si="221"/>
        <v>2023</v>
      </c>
      <c r="F691" s="4" t="str">
        <f t="shared" si="222"/>
        <v>August</v>
      </c>
      <c r="G691" s="4" t="str">
        <f t="shared" si="223"/>
        <v>Tuesday</v>
      </c>
      <c r="H691" t="s">
        <v>1901</v>
      </c>
      <c r="I691">
        <f t="shared" si="224"/>
        <v>13186</v>
      </c>
      <c r="J691" t="s">
        <v>2405</v>
      </c>
      <c r="K691" t="str">
        <f t="shared" si="226"/>
        <v>Tablet</v>
      </c>
      <c r="L691">
        <v>2</v>
      </c>
      <c r="M691">
        <v>444.84</v>
      </c>
      <c r="N691" s="7">
        <f t="shared" si="225"/>
        <v>444.84</v>
      </c>
      <c r="O691" t="s">
        <v>2876</v>
      </c>
      <c r="P691" t="str">
        <f t="shared" si="227"/>
        <v>787</v>
      </c>
      <c r="Q691" t="str">
        <f t="shared" si="228"/>
        <v>Main St</v>
      </c>
      <c r="R691" t="s">
        <v>3066</v>
      </c>
      <c r="S691" t="str">
        <f t="shared" si="229"/>
        <v>Online</v>
      </c>
      <c r="T691" t="s">
        <v>3070</v>
      </c>
      <c r="U691" t="str">
        <f t="shared" si="230"/>
        <v>Shipped</v>
      </c>
      <c r="V691" t="s">
        <v>3764</v>
      </c>
      <c r="W691" t="str">
        <f t="shared" si="231"/>
        <v>56967415</v>
      </c>
      <c r="X691">
        <v>7</v>
      </c>
      <c r="Z691" t="str">
        <f t="shared" si="232"/>
        <v>NO COUPON</v>
      </c>
      <c r="AA691" t="str">
        <f t="shared" si="233"/>
        <v>NO</v>
      </c>
      <c r="AB691" t="s">
        <v>4281</v>
      </c>
      <c r="AC691" t="str">
        <f t="shared" si="234"/>
        <v>Facebook</v>
      </c>
      <c r="AD691">
        <v>889.68</v>
      </c>
      <c r="AE691" s="7">
        <v>889.68</v>
      </c>
      <c r="AF691" s="7">
        <f t="shared" si="235"/>
        <v>889.68</v>
      </c>
      <c r="AG691" t="str">
        <f>_xlfn.XLOOKUP(H691, 'Customer Data'!A691,'Customer Data'!B691)</f>
        <v>Customer_691</v>
      </c>
      <c r="AH691" t="str">
        <f>_xlfn.XLOOKUP(H691,'Customer Data'!A691,'Customer Data'!C691)</f>
        <v>Female</v>
      </c>
      <c r="AI691">
        <f>_xlfn.XLOOKUP(H691,'Customer Data'!A691,'Customer Data'!D691)</f>
        <v>39</v>
      </c>
      <c r="AJ691" t="str">
        <f>_xlfn.XLOOKUP(H691,'Customer Data'!A691,'Customer Data'!E691)</f>
        <v>Abuja</v>
      </c>
      <c r="AK691" t="str">
        <f>VLOOKUP(K691,'Product Category'!A:B,2,FALSE)</f>
        <v>Electronics</v>
      </c>
      <c r="AL691">
        <f>VLOOKUP(Z691,Coupons!A:B,2,FALSE)</f>
        <v>0</v>
      </c>
      <c r="AM691" s="7">
        <f t="shared" si="236"/>
        <v>0</v>
      </c>
      <c r="AN691" s="7">
        <f t="shared" si="237"/>
        <v>311.38799999999998</v>
      </c>
      <c r="AO691" s="7">
        <f t="shared" si="238"/>
        <v>622.77599999999995</v>
      </c>
      <c r="AP691" s="7">
        <f t="shared" si="239"/>
        <v>889.68</v>
      </c>
      <c r="AQ691" s="7">
        <f t="shared" si="240"/>
        <v>266.904</v>
      </c>
      <c r="AR691" s="12">
        <f t="shared" si="241"/>
        <v>1.4285714285714286</v>
      </c>
    </row>
    <row r="692" spans="1:44" x14ac:dyDescent="0.35">
      <c r="A692" t="s">
        <v>704</v>
      </c>
      <c r="B692">
        <f t="shared" si="220"/>
        <v>200690</v>
      </c>
      <c r="C692" s="2">
        <v>45485</v>
      </c>
      <c r="D692" s="4">
        <v>45485</v>
      </c>
      <c r="E692">
        <f t="shared" si="221"/>
        <v>2024</v>
      </c>
      <c r="F692" s="4" t="str">
        <f t="shared" si="222"/>
        <v>July</v>
      </c>
      <c r="G692" s="4" t="str">
        <f t="shared" si="223"/>
        <v>Friday</v>
      </c>
      <c r="H692" t="s">
        <v>1902</v>
      </c>
      <c r="I692">
        <f t="shared" si="224"/>
        <v>29318</v>
      </c>
      <c r="J692" t="s">
        <v>2403</v>
      </c>
      <c r="K692" t="str">
        <f t="shared" si="226"/>
        <v>Monitor</v>
      </c>
      <c r="L692">
        <v>1</v>
      </c>
      <c r="M692">
        <v>24.48</v>
      </c>
      <c r="N692" s="7">
        <f t="shared" si="225"/>
        <v>24.48</v>
      </c>
      <c r="O692" t="s">
        <v>2445</v>
      </c>
      <c r="P692" t="str">
        <f t="shared" si="227"/>
        <v>128</v>
      </c>
      <c r="Q692" t="str">
        <f t="shared" si="228"/>
        <v>Main St</v>
      </c>
      <c r="R692" t="s">
        <v>3068</v>
      </c>
      <c r="S692" t="str">
        <f t="shared" si="229"/>
        <v>Gift Card</v>
      </c>
      <c r="T692" t="s">
        <v>3072</v>
      </c>
      <c r="U692" t="str">
        <f t="shared" si="230"/>
        <v>Returned</v>
      </c>
      <c r="V692" t="s">
        <v>3765</v>
      </c>
      <c r="W692" t="str">
        <f t="shared" si="231"/>
        <v>88666721</v>
      </c>
      <c r="X692">
        <v>1</v>
      </c>
      <c r="Z692" t="str">
        <f t="shared" si="232"/>
        <v>NO COUPON</v>
      </c>
      <c r="AA692" t="str">
        <f t="shared" si="233"/>
        <v>NO</v>
      </c>
      <c r="AB692" t="s">
        <v>4278</v>
      </c>
      <c r="AC692" t="str">
        <f t="shared" si="234"/>
        <v>Instagram</v>
      </c>
      <c r="AD692">
        <v>24.48</v>
      </c>
      <c r="AE692" s="7">
        <v>24.48</v>
      </c>
      <c r="AF692" s="7">
        <f t="shared" si="235"/>
        <v>24.48</v>
      </c>
      <c r="AG692" t="str">
        <f>_xlfn.XLOOKUP(H692, 'Customer Data'!A692,'Customer Data'!B692)</f>
        <v>Customer_692</v>
      </c>
      <c r="AH692" t="str">
        <f>_xlfn.XLOOKUP(H692,'Customer Data'!A692,'Customer Data'!C692)</f>
        <v>Female</v>
      </c>
      <c r="AI692">
        <f>_xlfn.XLOOKUP(H692,'Customer Data'!A692,'Customer Data'!D692)</f>
        <v>25</v>
      </c>
      <c r="AJ692" t="str">
        <f>_xlfn.XLOOKUP(H692,'Customer Data'!A692,'Customer Data'!E692)</f>
        <v>Abuja</v>
      </c>
      <c r="AK692" t="str">
        <f>VLOOKUP(K692,'Product Category'!A:B,2,FALSE)</f>
        <v>Electronics</v>
      </c>
      <c r="AL692">
        <f>VLOOKUP(Z692,Coupons!A:B,2,FALSE)</f>
        <v>0</v>
      </c>
      <c r="AM692" s="7">
        <f t="shared" si="236"/>
        <v>0</v>
      </c>
      <c r="AN692" s="7">
        <f t="shared" si="237"/>
        <v>17.135999999999999</v>
      </c>
      <c r="AO692" s="7">
        <f t="shared" si="238"/>
        <v>17.135999999999999</v>
      </c>
      <c r="AP692" s="7">
        <f t="shared" si="239"/>
        <v>24.48</v>
      </c>
      <c r="AQ692" s="7">
        <f t="shared" si="240"/>
        <v>7.3440000000000012</v>
      </c>
      <c r="AR692" s="12">
        <f t="shared" si="241"/>
        <v>1.4285714285714286</v>
      </c>
    </row>
    <row r="693" spans="1:44" x14ac:dyDescent="0.35">
      <c r="A693" t="s">
        <v>705</v>
      </c>
      <c r="B693">
        <f t="shared" si="220"/>
        <v>200691</v>
      </c>
      <c r="C693" s="2">
        <v>45620</v>
      </c>
      <c r="D693" s="4">
        <v>45620</v>
      </c>
      <c r="E693">
        <f t="shared" si="221"/>
        <v>2024</v>
      </c>
      <c r="F693" s="4" t="str">
        <f t="shared" si="222"/>
        <v>November</v>
      </c>
      <c r="G693" s="4" t="str">
        <f t="shared" si="223"/>
        <v>Sunday</v>
      </c>
      <c r="H693" t="s">
        <v>1903</v>
      </c>
      <c r="I693">
        <f t="shared" si="224"/>
        <v>36137</v>
      </c>
      <c r="J693" t="s">
        <v>2408</v>
      </c>
      <c r="K693" t="str">
        <f t="shared" si="226"/>
        <v>Laptop</v>
      </c>
      <c r="L693">
        <v>3</v>
      </c>
      <c r="M693">
        <v>239.08</v>
      </c>
      <c r="N693" s="7">
        <f t="shared" si="225"/>
        <v>239.08</v>
      </c>
      <c r="O693" t="s">
        <v>2877</v>
      </c>
      <c r="P693" t="str">
        <f t="shared" si="227"/>
        <v>396</v>
      </c>
      <c r="Q693" t="str">
        <f t="shared" si="228"/>
        <v>Main St</v>
      </c>
      <c r="R693" t="s">
        <v>3069</v>
      </c>
      <c r="S693" t="str">
        <f t="shared" si="229"/>
        <v>Cash</v>
      </c>
      <c r="T693" t="s">
        <v>3070</v>
      </c>
      <c r="U693" t="str">
        <f t="shared" si="230"/>
        <v>Shipped</v>
      </c>
      <c r="V693" t="s">
        <v>3766</v>
      </c>
      <c r="W693" t="str">
        <f t="shared" si="231"/>
        <v>57376416</v>
      </c>
      <c r="X693">
        <v>8</v>
      </c>
      <c r="Z693" t="str">
        <f t="shared" si="232"/>
        <v>NO COUPON</v>
      </c>
      <c r="AA693" t="str">
        <f t="shared" si="233"/>
        <v>NO</v>
      </c>
      <c r="AB693" t="s">
        <v>4282</v>
      </c>
      <c r="AC693" t="str">
        <f t="shared" si="234"/>
        <v>Google</v>
      </c>
      <c r="AD693">
        <v>717.24</v>
      </c>
      <c r="AE693" s="7">
        <v>717.24</v>
      </c>
      <c r="AF693" s="7">
        <f t="shared" si="235"/>
        <v>717.24</v>
      </c>
      <c r="AG693" t="str">
        <f>_xlfn.XLOOKUP(H693, 'Customer Data'!A693,'Customer Data'!B693)</f>
        <v>Customer_693</v>
      </c>
      <c r="AH693" t="str">
        <f>_xlfn.XLOOKUP(H693,'Customer Data'!A693,'Customer Data'!C693)</f>
        <v>Male</v>
      </c>
      <c r="AI693">
        <f>_xlfn.XLOOKUP(H693,'Customer Data'!A693,'Customer Data'!D693)</f>
        <v>46</v>
      </c>
      <c r="AJ693" t="str">
        <f>_xlfn.XLOOKUP(H693,'Customer Data'!A693,'Customer Data'!E693)</f>
        <v>Owerri</v>
      </c>
      <c r="AK693" t="str">
        <f>VLOOKUP(K693,'Product Category'!A:B,2,FALSE)</f>
        <v>Electronics</v>
      </c>
      <c r="AL693">
        <f>VLOOKUP(Z693,Coupons!A:B,2,FALSE)</f>
        <v>0</v>
      </c>
      <c r="AM693" s="7">
        <f t="shared" si="236"/>
        <v>0</v>
      </c>
      <c r="AN693" s="7">
        <f t="shared" si="237"/>
        <v>167.35599999999999</v>
      </c>
      <c r="AO693" s="7">
        <f t="shared" si="238"/>
        <v>502.06799999999998</v>
      </c>
      <c r="AP693" s="7">
        <f t="shared" si="239"/>
        <v>717.24</v>
      </c>
      <c r="AQ693" s="7">
        <f t="shared" si="240"/>
        <v>215.17200000000003</v>
      </c>
      <c r="AR693" s="12">
        <f t="shared" si="241"/>
        <v>1.4285714285714286</v>
      </c>
    </row>
    <row r="694" spans="1:44" x14ac:dyDescent="0.35">
      <c r="A694" t="s">
        <v>706</v>
      </c>
      <c r="B694">
        <f t="shared" si="220"/>
        <v>200692</v>
      </c>
      <c r="C694" s="2">
        <v>44949</v>
      </c>
      <c r="D694" s="4">
        <v>44949</v>
      </c>
      <c r="E694">
        <f t="shared" si="221"/>
        <v>2023</v>
      </c>
      <c r="F694" s="4" t="str">
        <f t="shared" si="222"/>
        <v>January</v>
      </c>
      <c r="G694" s="4" t="str">
        <f t="shared" si="223"/>
        <v>Monday</v>
      </c>
      <c r="H694" t="s">
        <v>1904</v>
      </c>
      <c r="I694">
        <f t="shared" si="224"/>
        <v>25534</v>
      </c>
      <c r="J694" t="s">
        <v>2409</v>
      </c>
      <c r="K694" t="str">
        <f t="shared" si="226"/>
        <v>Desk</v>
      </c>
      <c r="L694">
        <v>5</v>
      </c>
      <c r="M694">
        <v>196.84</v>
      </c>
      <c r="N694" s="7">
        <f t="shared" si="225"/>
        <v>196.84</v>
      </c>
      <c r="O694" t="s">
        <v>2732</v>
      </c>
      <c r="P694" t="str">
        <f t="shared" si="227"/>
        <v>319</v>
      </c>
      <c r="Q694" t="str">
        <f t="shared" si="228"/>
        <v>Main St</v>
      </c>
      <c r="R694" t="s">
        <v>3067</v>
      </c>
      <c r="S694" t="str">
        <f t="shared" si="229"/>
        <v>Credit Card</v>
      </c>
      <c r="T694" t="s">
        <v>3073</v>
      </c>
      <c r="U694" t="str">
        <f t="shared" si="230"/>
        <v>Delivered</v>
      </c>
      <c r="V694" t="s">
        <v>3767</v>
      </c>
      <c r="W694" t="str">
        <f t="shared" si="231"/>
        <v>68347402</v>
      </c>
      <c r="X694">
        <v>5</v>
      </c>
      <c r="Y694" t="s">
        <v>4277</v>
      </c>
      <c r="Z694" t="str">
        <f t="shared" si="232"/>
        <v>WINTER15</v>
      </c>
      <c r="AA694" t="str">
        <f t="shared" si="233"/>
        <v>YES</v>
      </c>
      <c r="AB694" t="s">
        <v>4278</v>
      </c>
      <c r="AC694" t="str">
        <f t="shared" si="234"/>
        <v>Instagram</v>
      </c>
      <c r="AD694">
        <v>984.2</v>
      </c>
      <c r="AE694" s="7">
        <v>984.2</v>
      </c>
      <c r="AF694" s="7">
        <f t="shared" si="235"/>
        <v>984.2</v>
      </c>
      <c r="AG694" t="str">
        <f>_xlfn.XLOOKUP(H694, 'Customer Data'!A694,'Customer Data'!B694)</f>
        <v>Customer_694</v>
      </c>
      <c r="AH694" t="str">
        <f>_xlfn.XLOOKUP(H694,'Customer Data'!A694,'Customer Data'!C694)</f>
        <v>Female</v>
      </c>
      <c r="AI694">
        <f>_xlfn.XLOOKUP(H694,'Customer Data'!A694,'Customer Data'!D694)</f>
        <v>55</v>
      </c>
      <c r="AJ694" t="str">
        <f>_xlfn.XLOOKUP(H694,'Customer Data'!A694,'Customer Data'!E694)</f>
        <v>Owerri</v>
      </c>
      <c r="AK694" t="str">
        <f>VLOOKUP(K694,'Product Category'!A:B,2,FALSE)</f>
        <v>Furniture</v>
      </c>
      <c r="AL694">
        <f>VLOOKUP(Z694,Coupons!A:B,2,FALSE)</f>
        <v>0.15</v>
      </c>
      <c r="AM694" s="7">
        <f t="shared" si="236"/>
        <v>147.63</v>
      </c>
      <c r="AN694" s="7">
        <f t="shared" si="237"/>
        <v>137.78799999999998</v>
      </c>
      <c r="AO694" s="7">
        <f t="shared" si="238"/>
        <v>688.93999999999994</v>
      </c>
      <c r="AP694" s="7">
        <f t="shared" si="239"/>
        <v>836.57</v>
      </c>
      <c r="AQ694" s="7">
        <f t="shared" si="240"/>
        <v>147.63000000000011</v>
      </c>
      <c r="AR694" s="12">
        <f t="shared" si="241"/>
        <v>1.2142857142857144</v>
      </c>
    </row>
    <row r="695" spans="1:44" x14ac:dyDescent="0.35">
      <c r="A695" t="s">
        <v>707</v>
      </c>
      <c r="B695">
        <f t="shared" si="220"/>
        <v>200693</v>
      </c>
      <c r="C695" s="2">
        <v>45728</v>
      </c>
      <c r="D695" s="4">
        <v>45728</v>
      </c>
      <c r="E695">
        <f t="shared" si="221"/>
        <v>2025</v>
      </c>
      <c r="F695" s="4" t="str">
        <f t="shared" si="222"/>
        <v>March</v>
      </c>
      <c r="G695" s="4" t="str">
        <f t="shared" si="223"/>
        <v>Wednesday</v>
      </c>
      <c r="H695" t="s">
        <v>1905</v>
      </c>
      <c r="I695">
        <f t="shared" si="224"/>
        <v>62070</v>
      </c>
      <c r="J695" t="s">
        <v>2403</v>
      </c>
      <c r="K695" t="str">
        <f t="shared" si="226"/>
        <v>Monitor</v>
      </c>
      <c r="L695">
        <v>1</v>
      </c>
      <c r="M695">
        <v>176.58</v>
      </c>
      <c r="N695" s="7">
        <f t="shared" si="225"/>
        <v>176.58</v>
      </c>
      <c r="O695" t="s">
        <v>2878</v>
      </c>
      <c r="P695" t="str">
        <f t="shared" si="227"/>
        <v>674</v>
      </c>
      <c r="Q695" t="str">
        <f t="shared" si="228"/>
        <v>Main St</v>
      </c>
      <c r="R695" t="s">
        <v>3065</v>
      </c>
      <c r="S695" t="str">
        <f t="shared" si="229"/>
        <v>Debit Card</v>
      </c>
      <c r="T695" t="s">
        <v>3072</v>
      </c>
      <c r="U695" t="str">
        <f t="shared" si="230"/>
        <v>Returned</v>
      </c>
      <c r="V695" t="s">
        <v>3768</v>
      </c>
      <c r="W695" t="str">
        <f t="shared" si="231"/>
        <v>10267127</v>
      </c>
      <c r="X695">
        <v>4</v>
      </c>
      <c r="Z695" t="str">
        <f t="shared" si="232"/>
        <v>NO COUPON</v>
      </c>
      <c r="AA695" t="str">
        <f t="shared" si="233"/>
        <v>NO</v>
      </c>
      <c r="AB695" t="s">
        <v>4279</v>
      </c>
      <c r="AC695" t="str">
        <f t="shared" si="234"/>
        <v>Referral</v>
      </c>
      <c r="AD695">
        <v>176.58</v>
      </c>
      <c r="AE695" s="7">
        <v>176.58</v>
      </c>
      <c r="AF695" s="7">
        <f t="shared" si="235"/>
        <v>176.58</v>
      </c>
      <c r="AG695" t="str">
        <f>_xlfn.XLOOKUP(H695, 'Customer Data'!A695,'Customer Data'!B695)</f>
        <v>Customer_695</v>
      </c>
      <c r="AH695" t="str">
        <f>_xlfn.XLOOKUP(H695,'Customer Data'!A695,'Customer Data'!C695)</f>
        <v>Male</v>
      </c>
      <c r="AI695">
        <f>_xlfn.XLOOKUP(H695,'Customer Data'!A695,'Customer Data'!D695)</f>
        <v>49</v>
      </c>
      <c r="AJ695" t="str">
        <f>_xlfn.XLOOKUP(H695,'Customer Data'!A695,'Customer Data'!E695)</f>
        <v>Enugu</v>
      </c>
      <c r="AK695" t="str">
        <f>VLOOKUP(K695,'Product Category'!A:B,2,FALSE)</f>
        <v>Electronics</v>
      </c>
      <c r="AL695">
        <f>VLOOKUP(Z695,Coupons!A:B,2,FALSE)</f>
        <v>0</v>
      </c>
      <c r="AM695" s="7">
        <f t="shared" si="236"/>
        <v>0</v>
      </c>
      <c r="AN695" s="7">
        <f t="shared" si="237"/>
        <v>123.60599999999999</v>
      </c>
      <c r="AO695" s="7">
        <f t="shared" si="238"/>
        <v>123.60599999999999</v>
      </c>
      <c r="AP695" s="7">
        <f t="shared" si="239"/>
        <v>176.58</v>
      </c>
      <c r="AQ695" s="7">
        <f t="shared" si="240"/>
        <v>52.974000000000018</v>
      </c>
      <c r="AR695" s="12">
        <f t="shared" si="241"/>
        <v>1.4285714285714288</v>
      </c>
    </row>
    <row r="696" spans="1:44" x14ac:dyDescent="0.35">
      <c r="A696" t="s">
        <v>708</v>
      </c>
      <c r="B696">
        <f t="shared" si="220"/>
        <v>200694</v>
      </c>
      <c r="C696" s="2">
        <v>45201</v>
      </c>
      <c r="D696" s="4">
        <v>45201</v>
      </c>
      <c r="E696">
        <f t="shared" si="221"/>
        <v>2023</v>
      </c>
      <c r="F696" s="4" t="str">
        <f t="shared" si="222"/>
        <v>October</v>
      </c>
      <c r="G696" s="4" t="str">
        <f t="shared" si="223"/>
        <v>Monday</v>
      </c>
      <c r="H696" t="s">
        <v>1906</v>
      </c>
      <c r="I696">
        <f t="shared" si="224"/>
        <v>92049</v>
      </c>
      <c r="J696" t="s">
        <v>2407</v>
      </c>
      <c r="K696" t="str">
        <f t="shared" si="226"/>
        <v>Printer</v>
      </c>
      <c r="L696">
        <v>4</v>
      </c>
      <c r="M696">
        <v>666.52</v>
      </c>
      <c r="N696" s="7">
        <f t="shared" si="225"/>
        <v>666.52</v>
      </c>
      <c r="O696" t="s">
        <v>2695</v>
      </c>
      <c r="P696" t="str">
        <f t="shared" si="227"/>
        <v>619</v>
      </c>
      <c r="Q696" t="str">
        <f t="shared" si="228"/>
        <v>Main St</v>
      </c>
      <c r="R696" t="s">
        <v>3069</v>
      </c>
      <c r="S696" t="str">
        <f t="shared" si="229"/>
        <v>Cash</v>
      </c>
      <c r="T696" t="s">
        <v>3070</v>
      </c>
      <c r="U696" t="str">
        <f t="shared" si="230"/>
        <v>Shipped</v>
      </c>
      <c r="V696" t="s">
        <v>3769</v>
      </c>
      <c r="W696" t="str">
        <f t="shared" si="231"/>
        <v>32287092</v>
      </c>
      <c r="X696">
        <v>8</v>
      </c>
      <c r="Y696" t="s">
        <v>4276</v>
      </c>
      <c r="Z696" t="str">
        <f t="shared" si="232"/>
        <v>FREESHIP</v>
      </c>
      <c r="AA696" t="str">
        <f t="shared" si="233"/>
        <v>YES</v>
      </c>
      <c r="AB696" t="s">
        <v>4280</v>
      </c>
      <c r="AC696" t="str">
        <f t="shared" si="234"/>
        <v>Email</v>
      </c>
      <c r="AD696">
        <v>2666.08</v>
      </c>
      <c r="AE696" s="7">
        <v>2666.08</v>
      </c>
      <c r="AF696" s="7">
        <f t="shared" si="235"/>
        <v>2666.08</v>
      </c>
      <c r="AG696" t="str">
        <f>_xlfn.XLOOKUP(H696, 'Customer Data'!A696,'Customer Data'!B696)</f>
        <v>Customer_696</v>
      </c>
      <c r="AH696" t="str">
        <f>_xlfn.XLOOKUP(H696,'Customer Data'!A696,'Customer Data'!C696)</f>
        <v>Female</v>
      </c>
      <c r="AI696">
        <f>_xlfn.XLOOKUP(H696,'Customer Data'!A696,'Customer Data'!D696)</f>
        <v>18</v>
      </c>
      <c r="AJ696" t="str">
        <f>_xlfn.XLOOKUP(H696,'Customer Data'!A696,'Customer Data'!E696)</f>
        <v>Abuja</v>
      </c>
      <c r="AK696" t="str">
        <f>VLOOKUP(K696,'Product Category'!A:B,2,FALSE)</f>
        <v>Electronics</v>
      </c>
      <c r="AL696">
        <f>VLOOKUP(Z696,Coupons!A:B,2,FALSE)</f>
        <v>0</v>
      </c>
      <c r="AM696" s="7">
        <f t="shared" si="236"/>
        <v>0</v>
      </c>
      <c r="AN696" s="7">
        <f t="shared" si="237"/>
        <v>466.56399999999996</v>
      </c>
      <c r="AO696" s="7">
        <f t="shared" si="238"/>
        <v>1866.2559999999999</v>
      </c>
      <c r="AP696" s="7">
        <f t="shared" si="239"/>
        <v>2666.08</v>
      </c>
      <c r="AQ696" s="7">
        <f t="shared" si="240"/>
        <v>799.82400000000007</v>
      </c>
      <c r="AR696" s="12">
        <f t="shared" si="241"/>
        <v>1.4285714285714286</v>
      </c>
    </row>
    <row r="697" spans="1:44" x14ac:dyDescent="0.35">
      <c r="A697" t="s">
        <v>709</v>
      </c>
      <c r="B697">
        <f t="shared" si="220"/>
        <v>200695</v>
      </c>
      <c r="C697" s="2">
        <v>45619</v>
      </c>
      <c r="D697" s="4">
        <v>45619</v>
      </c>
      <c r="E697">
        <f t="shared" si="221"/>
        <v>2024</v>
      </c>
      <c r="F697" s="4" t="str">
        <f t="shared" si="222"/>
        <v>November</v>
      </c>
      <c r="G697" s="4" t="str">
        <f t="shared" si="223"/>
        <v>Saturday</v>
      </c>
      <c r="H697" t="s">
        <v>1907</v>
      </c>
      <c r="I697">
        <f t="shared" si="224"/>
        <v>52604</v>
      </c>
      <c r="J697" t="s">
        <v>2407</v>
      </c>
      <c r="K697" t="str">
        <f t="shared" si="226"/>
        <v>Printer</v>
      </c>
      <c r="L697">
        <v>5</v>
      </c>
      <c r="M697">
        <v>101.3</v>
      </c>
      <c r="N697" s="7">
        <f t="shared" si="225"/>
        <v>101.3</v>
      </c>
      <c r="O697" t="s">
        <v>2568</v>
      </c>
      <c r="P697" t="str">
        <f t="shared" si="227"/>
        <v>553</v>
      </c>
      <c r="Q697" t="str">
        <f t="shared" si="228"/>
        <v>Main St</v>
      </c>
      <c r="R697" t="s">
        <v>3066</v>
      </c>
      <c r="S697" t="str">
        <f t="shared" si="229"/>
        <v>Online</v>
      </c>
      <c r="T697" t="s">
        <v>3070</v>
      </c>
      <c r="U697" t="str">
        <f t="shared" si="230"/>
        <v>Shipped</v>
      </c>
      <c r="V697" t="s">
        <v>3770</v>
      </c>
      <c r="W697" t="str">
        <f t="shared" si="231"/>
        <v>48839788</v>
      </c>
      <c r="X697">
        <v>7</v>
      </c>
      <c r="Y697" t="s">
        <v>4276</v>
      </c>
      <c r="Z697" t="str">
        <f t="shared" si="232"/>
        <v>FREESHIP</v>
      </c>
      <c r="AA697" t="str">
        <f t="shared" si="233"/>
        <v>YES</v>
      </c>
      <c r="AB697" t="s">
        <v>4280</v>
      </c>
      <c r="AC697" t="str">
        <f t="shared" si="234"/>
        <v>Email</v>
      </c>
      <c r="AD697">
        <v>506.5</v>
      </c>
      <c r="AE697" s="7">
        <v>506.5</v>
      </c>
      <c r="AF697" s="7">
        <f t="shared" si="235"/>
        <v>506.5</v>
      </c>
      <c r="AG697" t="str">
        <f>_xlfn.XLOOKUP(H697, 'Customer Data'!A697,'Customer Data'!B697)</f>
        <v>Customer_697</v>
      </c>
      <c r="AH697" t="str">
        <f>_xlfn.XLOOKUP(H697,'Customer Data'!A697,'Customer Data'!C697)</f>
        <v>Female</v>
      </c>
      <c r="AI697">
        <f>_xlfn.XLOOKUP(H697,'Customer Data'!A697,'Customer Data'!D697)</f>
        <v>42</v>
      </c>
      <c r="AJ697" t="str">
        <f>_xlfn.XLOOKUP(H697,'Customer Data'!A697,'Customer Data'!E697)</f>
        <v>Enugu</v>
      </c>
      <c r="AK697" t="str">
        <f>VLOOKUP(K697,'Product Category'!A:B,2,FALSE)</f>
        <v>Electronics</v>
      </c>
      <c r="AL697">
        <f>VLOOKUP(Z697,Coupons!A:B,2,FALSE)</f>
        <v>0</v>
      </c>
      <c r="AM697" s="7">
        <f t="shared" si="236"/>
        <v>0</v>
      </c>
      <c r="AN697" s="7">
        <f t="shared" si="237"/>
        <v>70.91</v>
      </c>
      <c r="AO697" s="7">
        <f t="shared" si="238"/>
        <v>354.54999999999995</v>
      </c>
      <c r="AP697" s="7">
        <f t="shared" si="239"/>
        <v>506.5</v>
      </c>
      <c r="AQ697" s="7">
        <f t="shared" si="240"/>
        <v>151.95000000000005</v>
      </c>
      <c r="AR697" s="12">
        <f t="shared" si="241"/>
        <v>1.4285714285714288</v>
      </c>
    </row>
    <row r="698" spans="1:44" x14ac:dyDescent="0.35">
      <c r="A698" t="s">
        <v>710</v>
      </c>
      <c r="B698">
        <f t="shared" si="220"/>
        <v>200696</v>
      </c>
      <c r="C698" s="2">
        <v>45109</v>
      </c>
      <c r="D698" s="4">
        <v>45109</v>
      </c>
      <c r="E698">
        <f t="shared" si="221"/>
        <v>2023</v>
      </c>
      <c r="F698" s="4" t="str">
        <f t="shared" si="222"/>
        <v>July</v>
      </c>
      <c r="G698" s="4" t="str">
        <f t="shared" si="223"/>
        <v>Sunday</v>
      </c>
      <c r="H698" t="s">
        <v>1908</v>
      </c>
      <c r="I698">
        <f t="shared" si="224"/>
        <v>22429</v>
      </c>
      <c r="J698" t="s">
        <v>2406</v>
      </c>
      <c r="K698" t="str">
        <f t="shared" si="226"/>
        <v>Chair</v>
      </c>
      <c r="L698">
        <v>4</v>
      </c>
      <c r="M698">
        <v>151.19999999999999</v>
      </c>
      <c r="N698" s="7">
        <f t="shared" si="225"/>
        <v>151.19999999999999</v>
      </c>
      <c r="O698" t="s">
        <v>2879</v>
      </c>
      <c r="P698" t="str">
        <f t="shared" si="227"/>
        <v>965</v>
      </c>
      <c r="Q698" t="str">
        <f t="shared" si="228"/>
        <v>Main St</v>
      </c>
      <c r="R698" t="s">
        <v>3068</v>
      </c>
      <c r="S698" t="str">
        <f t="shared" si="229"/>
        <v>Gift Card</v>
      </c>
      <c r="T698" t="s">
        <v>3074</v>
      </c>
      <c r="U698" t="str">
        <f t="shared" si="230"/>
        <v>Pending</v>
      </c>
      <c r="V698" t="s">
        <v>3771</v>
      </c>
      <c r="W698" t="str">
        <f t="shared" si="231"/>
        <v>38572927</v>
      </c>
      <c r="X698">
        <v>9</v>
      </c>
      <c r="Y698" t="s">
        <v>4277</v>
      </c>
      <c r="Z698" t="str">
        <f t="shared" si="232"/>
        <v>WINTER15</v>
      </c>
      <c r="AA698" t="str">
        <f t="shared" si="233"/>
        <v>YES</v>
      </c>
      <c r="AB698" t="s">
        <v>4281</v>
      </c>
      <c r="AC698" t="str">
        <f t="shared" si="234"/>
        <v>Facebook</v>
      </c>
      <c r="AD698">
        <v>604.79999999999995</v>
      </c>
      <c r="AE698" s="7">
        <v>604.79999999999995</v>
      </c>
      <c r="AF698" s="7">
        <f t="shared" si="235"/>
        <v>604.79999999999995</v>
      </c>
      <c r="AG698" t="str">
        <f>_xlfn.XLOOKUP(H698, 'Customer Data'!A698,'Customer Data'!B698)</f>
        <v>Customer_698</v>
      </c>
      <c r="AH698" t="str">
        <f>_xlfn.XLOOKUP(H698,'Customer Data'!A698,'Customer Data'!C698)</f>
        <v>Female</v>
      </c>
      <c r="AI698">
        <f>_xlfn.XLOOKUP(H698,'Customer Data'!A698,'Customer Data'!D698)</f>
        <v>44</v>
      </c>
      <c r="AJ698" t="str">
        <f>_xlfn.XLOOKUP(H698,'Customer Data'!A698,'Customer Data'!E698)</f>
        <v>Owerri</v>
      </c>
      <c r="AK698" t="str">
        <f>VLOOKUP(K698,'Product Category'!A:B,2,FALSE)</f>
        <v>Furniture</v>
      </c>
      <c r="AL698">
        <f>VLOOKUP(Z698,Coupons!A:B,2,FALSE)</f>
        <v>0.15</v>
      </c>
      <c r="AM698" s="7">
        <f t="shared" si="236"/>
        <v>90.719999999999985</v>
      </c>
      <c r="AN698" s="7">
        <f t="shared" si="237"/>
        <v>105.83999999999999</v>
      </c>
      <c r="AO698" s="7">
        <f t="shared" si="238"/>
        <v>423.35999999999996</v>
      </c>
      <c r="AP698" s="7">
        <f t="shared" si="239"/>
        <v>514.07999999999993</v>
      </c>
      <c r="AQ698" s="7">
        <f t="shared" si="240"/>
        <v>90.71999999999997</v>
      </c>
      <c r="AR698" s="12">
        <f t="shared" si="241"/>
        <v>1.2142857142857142</v>
      </c>
    </row>
    <row r="699" spans="1:44" x14ac:dyDescent="0.35">
      <c r="A699" t="s">
        <v>711</v>
      </c>
      <c r="B699">
        <f t="shared" si="220"/>
        <v>200697</v>
      </c>
      <c r="C699" s="2">
        <v>45692</v>
      </c>
      <c r="D699" s="4">
        <v>45692</v>
      </c>
      <c r="E699">
        <f t="shared" si="221"/>
        <v>2025</v>
      </c>
      <c r="F699" s="4" t="str">
        <f t="shared" si="222"/>
        <v>February</v>
      </c>
      <c r="G699" s="4" t="str">
        <f t="shared" si="223"/>
        <v>Tuesday</v>
      </c>
      <c r="H699" t="s">
        <v>1909</v>
      </c>
      <c r="I699">
        <f t="shared" si="224"/>
        <v>27430</v>
      </c>
      <c r="J699" t="s">
        <v>2407</v>
      </c>
      <c r="K699" t="str">
        <f t="shared" si="226"/>
        <v>Printer</v>
      </c>
      <c r="L699">
        <v>5</v>
      </c>
      <c r="M699">
        <v>94.85</v>
      </c>
      <c r="N699" s="7">
        <f t="shared" si="225"/>
        <v>94.85</v>
      </c>
      <c r="O699" t="s">
        <v>2840</v>
      </c>
      <c r="P699" t="str">
        <f t="shared" si="227"/>
        <v>788</v>
      </c>
      <c r="Q699" t="str">
        <f t="shared" si="228"/>
        <v>Main St</v>
      </c>
      <c r="R699" t="s">
        <v>3069</v>
      </c>
      <c r="S699" t="str">
        <f t="shared" si="229"/>
        <v>Cash</v>
      </c>
      <c r="T699" t="s">
        <v>3070</v>
      </c>
      <c r="U699" t="str">
        <f t="shared" si="230"/>
        <v>Shipped</v>
      </c>
      <c r="V699" t="s">
        <v>3772</v>
      </c>
      <c r="W699" t="str">
        <f t="shared" si="231"/>
        <v>45025840</v>
      </c>
      <c r="X699">
        <v>6</v>
      </c>
      <c r="Y699" t="s">
        <v>4277</v>
      </c>
      <c r="Z699" t="str">
        <f t="shared" si="232"/>
        <v>WINTER15</v>
      </c>
      <c r="AA699" t="str">
        <f t="shared" si="233"/>
        <v>YES</v>
      </c>
      <c r="AB699" t="s">
        <v>4280</v>
      </c>
      <c r="AC699" t="str">
        <f t="shared" si="234"/>
        <v>Email</v>
      </c>
      <c r="AD699">
        <v>474.25</v>
      </c>
      <c r="AE699" s="7">
        <v>474.25</v>
      </c>
      <c r="AF699" s="7">
        <f t="shared" si="235"/>
        <v>474.25</v>
      </c>
      <c r="AG699" t="str">
        <f>_xlfn.XLOOKUP(H699, 'Customer Data'!A699,'Customer Data'!B699)</f>
        <v>Customer_699</v>
      </c>
      <c r="AH699" t="str">
        <f>_xlfn.XLOOKUP(H699,'Customer Data'!A699,'Customer Data'!C699)</f>
        <v>Male</v>
      </c>
      <c r="AI699">
        <f>_xlfn.XLOOKUP(H699,'Customer Data'!A699,'Customer Data'!D699)</f>
        <v>27</v>
      </c>
      <c r="AJ699" t="str">
        <f>_xlfn.XLOOKUP(H699,'Customer Data'!A699,'Customer Data'!E699)</f>
        <v>Owerri</v>
      </c>
      <c r="AK699" t="str">
        <f>VLOOKUP(K699,'Product Category'!A:B,2,FALSE)</f>
        <v>Electronics</v>
      </c>
      <c r="AL699">
        <f>VLOOKUP(Z699,Coupons!A:B,2,FALSE)</f>
        <v>0.15</v>
      </c>
      <c r="AM699" s="7">
        <f t="shared" si="236"/>
        <v>71.137500000000003</v>
      </c>
      <c r="AN699" s="7">
        <f t="shared" si="237"/>
        <v>66.394999999999996</v>
      </c>
      <c r="AO699" s="7">
        <f t="shared" si="238"/>
        <v>331.97499999999997</v>
      </c>
      <c r="AP699" s="7">
        <f t="shared" si="239"/>
        <v>403.11250000000001</v>
      </c>
      <c r="AQ699" s="7">
        <f t="shared" si="240"/>
        <v>71.137500000000045</v>
      </c>
      <c r="AR699" s="12">
        <f t="shared" si="241"/>
        <v>1.2142857142857144</v>
      </c>
    </row>
    <row r="700" spans="1:44" x14ac:dyDescent="0.35">
      <c r="A700" t="s">
        <v>712</v>
      </c>
      <c r="B700">
        <f t="shared" si="220"/>
        <v>200698</v>
      </c>
      <c r="C700" s="2">
        <v>44930</v>
      </c>
      <c r="D700" s="4">
        <v>44930</v>
      </c>
      <c r="E700">
        <f t="shared" si="221"/>
        <v>2023</v>
      </c>
      <c r="F700" s="4" t="str">
        <f t="shared" si="222"/>
        <v>January</v>
      </c>
      <c r="G700" s="4" t="str">
        <f t="shared" si="223"/>
        <v>Wednesday</v>
      </c>
      <c r="H700" t="s">
        <v>1910</v>
      </c>
      <c r="I700">
        <f t="shared" si="224"/>
        <v>44366</v>
      </c>
      <c r="J700" t="s">
        <v>2408</v>
      </c>
      <c r="K700" t="str">
        <f t="shared" si="226"/>
        <v>Laptop</v>
      </c>
      <c r="L700">
        <v>2</v>
      </c>
      <c r="M700">
        <v>388.22</v>
      </c>
      <c r="N700" s="7">
        <f t="shared" si="225"/>
        <v>388.22</v>
      </c>
      <c r="O700" t="s">
        <v>2792</v>
      </c>
      <c r="P700" t="str">
        <f t="shared" si="227"/>
        <v>169</v>
      </c>
      <c r="Q700" t="str">
        <f t="shared" si="228"/>
        <v>Main St</v>
      </c>
      <c r="R700" t="s">
        <v>3069</v>
      </c>
      <c r="S700" t="str">
        <f t="shared" si="229"/>
        <v>Cash</v>
      </c>
      <c r="T700" t="s">
        <v>3073</v>
      </c>
      <c r="U700" t="str">
        <f t="shared" si="230"/>
        <v>Delivered</v>
      </c>
      <c r="V700" t="s">
        <v>3773</v>
      </c>
      <c r="W700" t="str">
        <f t="shared" si="231"/>
        <v>48658394</v>
      </c>
      <c r="X700">
        <v>2</v>
      </c>
      <c r="Y700" t="s">
        <v>4277</v>
      </c>
      <c r="Z700" t="str">
        <f t="shared" si="232"/>
        <v>WINTER15</v>
      </c>
      <c r="AA700" t="str">
        <f t="shared" si="233"/>
        <v>YES</v>
      </c>
      <c r="AB700" t="s">
        <v>4278</v>
      </c>
      <c r="AC700" t="str">
        <f t="shared" si="234"/>
        <v>Instagram</v>
      </c>
      <c r="AD700">
        <v>776.44</v>
      </c>
      <c r="AE700" s="7">
        <v>776.44</v>
      </c>
      <c r="AF700" s="7">
        <f t="shared" si="235"/>
        <v>776.44</v>
      </c>
      <c r="AG700" t="str">
        <f>_xlfn.XLOOKUP(H700, 'Customer Data'!A700,'Customer Data'!B700)</f>
        <v>Customer_700</v>
      </c>
      <c r="AH700" t="str">
        <f>_xlfn.XLOOKUP(H700,'Customer Data'!A700,'Customer Data'!C700)</f>
        <v>Male</v>
      </c>
      <c r="AI700">
        <f>_xlfn.XLOOKUP(H700,'Customer Data'!A700,'Customer Data'!D700)</f>
        <v>26</v>
      </c>
      <c r="AJ700" t="str">
        <f>_xlfn.XLOOKUP(H700,'Customer Data'!A700,'Customer Data'!E700)</f>
        <v>Port-Harcourt</v>
      </c>
      <c r="AK700" t="str">
        <f>VLOOKUP(K700,'Product Category'!A:B,2,FALSE)</f>
        <v>Electronics</v>
      </c>
      <c r="AL700">
        <f>VLOOKUP(Z700,Coupons!A:B,2,FALSE)</f>
        <v>0.15</v>
      </c>
      <c r="AM700" s="7">
        <f t="shared" si="236"/>
        <v>116.46600000000001</v>
      </c>
      <c r="AN700" s="7">
        <f t="shared" si="237"/>
        <v>271.75400000000002</v>
      </c>
      <c r="AO700" s="7">
        <f t="shared" si="238"/>
        <v>543.50800000000004</v>
      </c>
      <c r="AP700" s="7">
        <f t="shared" si="239"/>
        <v>659.97400000000005</v>
      </c>
      <c r="AQ700" s="7">
        <f t="shared" si="240"/>
        <v>116.46600000000001</v>
      </c>
      <c r="AR700" s="12">
        <f t="shared" si="241"/>
        <v>1.2142857142857142</v>
      </c>
    </row>
    <row r="701" spans="1:44" x14ac:dyDescent="0.35">
      <c r="A701" t="s">
        <v>713</v>
      </c>
      <c r="B701">
        <f t="shared" si="220"/>
        <v>200699</v>
      </c>
      <c r="C701" s="2">
        <v>45243</v>
      </c>
      <c r="D701" s="4">
        <v>45243</v>
      </c>
      <c r="E701">
        <f t="shared" si="221"/>
        <v>2023</v>
      </c>
      <c r="F701" s="4" t="str">
        <f t="shared" si="222"/>
        <v>November</v>
      </c>
      <c r="G701" s="4" t="str">
        <f t="shared" si="223"/>
        <v>Monday</v>
      </c>
      <c r="H701" t="s">
        <v>1911</v>
      </c>
      <c r="I701">
        <f t="shared" si="224"/>
        <v>36813</v>
      </c>
      <c r="J701" t="s">
        <v>2408</v>
      </c>
      <c r="K701" t="str">
        <f t="shared" si="226"/>
        <v>Laptop</v>
      </c>
      <c r="L701">
        <v>3</v>
      </c>
      <c r="M701">
        <v>614.15</v>
      </c>
      <c r="N701" s="7">
        <f t="shared" si="225"/>
        <v>614.15</v>
      </c>
      <c r="O701" t="s">
        <v>2880</v>
      </c>
      <c r="P701" t="str">
        <f t="shared" si="227"/>
        <v>897</v>
      </c>
      <c r="Q701" t="str">
        <f t="shared" si="228"/>
        <v>Main St</v>
      </c>
      <c r="R701" t="s">
        <v>3068</v>
      </c>
      <c r="S701" t="str">
        <f t="shared" si="229"/>
        <v>Gift Card</v>
      </c>
      <c r="T701" t="s">
        <v>3071</v>
      </c>
      <c r="U701" t="str">
        <f t="shared" si="230"/>
        <v>Cancelled</v>
      </c>
      <c r="V701" t="s">
        <v>3774</v>
      </c>
      <c r="W701" t="str">
        <f t="shared" si="231"/>
        <v>84088900</v>
      </c>
      <c r="X701">
        <v>3</v>
      </c>
      <c r="Z701" t="str">
        <f t="shared" si="232"/>
        <v>NO COUPON</v>
      </c>
      <c r="AA701" t="str">
        <f t="shared" si="233"/>
        <v>NO</v>
      </c>
      <c r="AB701" t="s">
        <v>4281</v>
      </c>
      <c r="AC701" t="str">
        <f t="shared" si="234"/>
        <v>Facebook</v>
      </c>
      <c r="AD701">
        <v>1842.45</v>
      </c>
      <c r="AE701" s="7">
        <v>1842.45</v>
      </c>
      <c r="AF701" s="7">
        <f t="shared" si="235"/>
        <v>1842.4499999999998</v>
      </c>
      <c r="AG701" t="str">
        <f>_xlfn.XLOOKUP(H701, 'Customer Data'!A701,'Customer Data'!B701)</f>
        <v>Customer_701</v>
      </c>
      <c r="AH701" t="str">
        <f>_xlfn.XLOOKUP(H701,'Customer Data'!A701,'Customer Data'!C701)</f>
        <v>Female</v>
      </c>
      <c r="AI701">
        <f>_xlfn.XLOOKUP(H701,'Customer Data'!A701,'Customer Data'!D701)</f>
        <v>36</v>
      </c>
      <c r="AJ701" t="str">
        <f>_xlfn.XLOOKUP(H701,'Customer Data'!A701,'Customer Data'!E701)</f>
        <v>Enugu</v>
      </c>
      <c r="AK701" t="str">
        <f>VLOOKUP(K701,'Product Category'!A:B,2,FALSE)</f>
        <v>Electronics</v>
      </c>
      <c r="AL701">
        <f>VLOOKUP(Z701,Coupons!A:B,2,FALSE)</f>
        <v>0</v>
      </c>
      <c r="AM701" s="7">
        <f t="shared" si="236"/>
        <v>0</v>
      </c>
      <c r="AN701" s="7">
        <f t="shared" si="237"/>
        <v>429.90499999999997</v>
      </c>
      <c r="AO701" s="7">
        <f t="shared" si="238"/>
        <v>1289.7149999999999</v>
      </c>
      <c r="AP701" s="7">
        <f t="shared" si="239"/>
        <v>1842.4499999999998</v>
      </c>
      <c r="AQ701" s="7">
        <f t="shared" si="240"/>
        <v>552.7349999999999</v>
      </c>
      <c r="AR701" s="12">
        <f t="shared" si="241"/>
        <v>1.4285714285714286</v>
      </c>
    </row>
    <row r="702" spans="1:44" x14ac:dyDescent="0.35">
      <c r="A702" t="s">
        <v>714</v>
      </c>
      <c r="B702">
        <f t="shared" si="220"/>
        <v>200700</v>
      </c>
      <c r="C702" s="2">
        <v>45560</v>
      </c>
      <c r="D702" s="4">
        <v>45560</v>
      </c>
      <c r="E702">
        <f t="shared" si="221"/>
        <v>2024</v>
      </c>
      <c r="F702" s="4" t="str">
        <f t="shared" si="222"/>
        <v>September</v>
      </c>
      <c r="G702" s="4" t="str">
        <f t="shared" si="223"/>
        <v>Wednesday</v>
      </c>
      <c r="H702" t="s">
        <v>1912</v>
      </c>
      <c r="I702">
        <f t="shared" si="224"/>
        <v>40201</v>
      </c>
      <c r="J702" t="s">
        <v>2408</v>
      </c>
      <c r="K702" t="str">
        <f t="shared" si="226"/>
        <v>Laptop</v>
      </c>
      <c r="L702">
        <v>2</v>
      </c>
      <c r="M702">
        <v>92.91</v>
      </c>
      <c r="N702" s="7">
        <f t="shared" si="225"/>
        <v>92.91</v>
      </c>
      <c r="O702" t="s">
        <v>2881</v>
      </c>
      <c r="P702" t="str">
        <f t="shared" si="227"/>
        <v>555</v>
      </c>
      <c r="Q702" t="str">
        <f t="shared" si="228"/>
        <v>Main St</v>
      </c>
      <c r="R702" t="s">
        <v>3069</v>
      </c>
      <c r="S702" t="str">
        <f t="shared" si="229"/>
        <v>Cash</v>
      </c>
      <c r="T702" t="s">
        <v>3072</v>
      </c>
      <c r="U702" t="str">
        <f t="shared" si="230"/>
        <v>Returned</v>
      </c>
      <c r="V702" t="s">
        <v>3775</v>
      </c>
      <c r="W702" t="str">
        <f t="shared" si="231"/>
        <v>30198779</v>
      </c>
      <c r="X702">
        <v>3</v>
      </c>
      <c r="Y702" t="s">
        <v>4277</v>
      </c>
      <c r="Z702" t="str">
        <f t="shared" si="232"/>
        <v>WINTER15</v>
      </c>
      <c r="AA702" t="str">
        <f t="shared" si="233"/>
        <v>YES</v>
      </c>
      <c r="AB702" t="s">
        <v>4278</v>
      </c>
      <c r="AC702" t="str">
        <f t="shared" si="234"/>
        <v>Instagram</v>
      </c>
      <c r="AD702">
        <v>185.82</v>
      </c>
      <c r="AE702" s="7">
        <v>185.82</v>
      </c>
      <c r="AF702" s="7">
        <f t="shared" si="235"/>
        <v>185.82</v>
      </c>
      <c r="AG702" t="str">
        <f>_xlfn.XLOOKUP(H702, 'Customer Data'!A702,'Customer Data'!B702)</f>
        <v>Customer_702</v>
      </c>
      <c r="AH702" t="str">
        <f>_xlfn.XLOOKUP(H702,'Customer Data'!A702,'Customer Data'!C702)</f>
        <v>Male</v>
      </c>
      <c r="AI702">
        <f>_xlfn.XLOOKUP(H702,'Customer Data'!A702,'Customer Data'!D702)</f>
        <v>29</v>
      </c>
      <c r="AJ702" t="str">
        <f>_xlfn.XLOOKUP(H702,'Customer Data'!A702,'Customer Data'!E702)</f>
        <v>Enugu</v>
      </c>
      <c r="AK702" t="str">
        <f>VLOOKUP(K702,'Product Category'!A:B,2,FALSE)</f>
        <v>Electronics</v>
      </c>
      <c r="AL702">
        <f>VLOOKUP(Z702,Coupons!A:B,2,FALSE)</f>
        <v>0.15</v>
      </c>
      <c r="AM702" s="7">
        <f t="shared" si="236"/>
        <v>27.872999999999998</v>
      </c>
      <c r="AN702" s="7">
        <f t="shared" si="237"/>
        <v>65.036999999999992</v>
      </c>
      <c r="AO702" s="7">
        <f t="shared" si="238"/>
        <v>130.07399999999998</v>
      </c>
      <c r="AP702" s="7">
        <f t="shared" si="239"/>
        <v>157.947</v>
      </c>
      <c r="AQ702" s="7">
        <f t="shared" si="240"/>
        <v>27.873000000000019</v>
      </c>
      <c r="AR702" s="12">
        <f t="shared" si="241"/>
        <v>1.2142857142857144</v>
      </c>
    </row>
    <row r="703" spans="1:44" x14ac:dyDescent="0.35">
      <c r="A703" t="s">
        <v>715</v>
      </c>
      <c r="B703">
        <f t="shared" si="220"/>
        <v>200701</v>
      </c>
      <c r="C703" s="2">
        <v>45466</v>
      </c>
      <c r="D703" s="4">
        <v>45466</v>
      </c>
      <c r="E703">
        <f t="shared" si="221"/>
        <v>2024</v>
      </c>
      <c r="F703" s="4" t="str">
        <f t="shared" si="222"/>
        <v>June</v>
      </c>
      <c r="G703" s="4" t="str">
        <f t="shared" si="223"/>
        <v>Sunday</v>
      </c>
      <c r="H703" t="s">
        <v>1913</v>
      </c>
      <c r="I703">
        <f t="shared" si="224"/>
        <v>75456</v>
      </c>
      <c r="J703" t="s">
        <v>2403</v>
      </c>
      <c r="K703" t="str">
        <f t="shared" si="226"/>
        <v>Monitor</v>
      </c>
      <c r="L703">
        <v>3</v>
      </c>
      <c r="M703">
        <v>92.22</v>
      </c>
      <c r="N703" s="7">
        <f t="shared" si="225"/>
        <v>92.22</v>
      </c>
      <c r="O703" t="s">
        <v>2517</v>
      </c>
      <c r="P703" t="str">
        <f t="shared" si="227"/>
        <v>115</v>
      </c>
      <c r="Q703" t="str">
        <f t="shared" si="228"/>
        <v>Main St</v>
      </c>
      <c r="R703" t="s">
        <v>3067</v>
      </c>
      <c r="S703" t="str">
        <f t="shared" si="229"/>
        <v>Credit Card</v>
      </c>
      <c r="T703" t="s">
        <v>3073</v>
      </c>
      <c r="U703" t="str">
        <f t="shared" si="230"/>
        <v>Delivered</v>
      </c>
      <c r="V703" t="s">
        <v>3776</v>
      </c>
      <c r="W703" t="str">
        <f t="shared" si="231"/>
        <v>90519490</v>
      </c>
      <c r="X703">
        <v>5</v>
      </c>
      <c r="Y703" t="s">
        <v>4276</v>
      </c>
      <c r="Z703" t="str">
        <f t="shared" si="232"/>
        <v>FREESHIP</v>
      </c>
      <c r="AA703" t="str">
        <f t="shared" si="233"/>
        <v>YES</v>
      </c>
      <c r="AB703" t="s">
        <v>4280</v>
      </c>
      <c r="AC703" t="str">
        <f t="shared" si="234"/>
        <v>Email</v>
      </c>
      <c r="AD703">
        <v>276.66000000000003</v>
      </c>
      <c r="AE703" s="7">
        <v>276.66000000000003</v>
      </c>
      <c r="AF703" s="7">
        <f t="shared" si="235"/>
        <v>276.65999999999997</v>
      </c>
      <c r="AG703" t="str">
        <f>_xlfn.XLOOKUP(H703, 'Customer Data'!A703,'Customer Data'!B703)</f>
        <v>Customer_703</v>
      </c>
      <c r="AH703" t="str">
        <f>_xlfn.XLOOKUP(H703,'Customer Data'!A703,'Customer Data'!C703)</f>
        <v>Female</v>
      </c>
      <c r="AI703">
        <f>_xlfn.XLOOKUP(H703,'Customer Data'!A703,'Customer Data'!D703)</f>
        <v>21</v>
      </c>
      <c r="AJ703" t="str">
        <f>_xlfn.XLOOKUP(H703,'Customer Data'!A703,'Customer Data'!E703)</f>
        <v>Port-Harcourt</v>
      </c>
      <c r="AK703" t="str">
        <f>VLOOKUP(K703,'Product Category'!A:B,2,FALSE)</f>
        <v>Electronics</v>
      </c>
      <c r="AL703">
        <f>VLOOKUP(Z703,Coupons!A:B,2,FALSE)</f>
        <v>0</v>
      </c>
      <c r="AM703" s="7">
        <f t="shared" si="236"/>
        <v>0</v>
      </c>
      <c r="AN703" s="7">
        <f t="shared" si="237"/>
        <v>64.554000000000002</v>
      </c>
      <c r="AO703" s="7">
        <f t="shared" si="238"/>
        <v>193.66200000000001</v>
      </c>
      <c r="AP703" s="7">
        <f t="shared" si="239"/>
        <v>276.65999999999997</v>
      </c>
      <c r="AQ703" s="7">
        <f t="shared" si="240"/>
        <v>82.997999999999962</v>
      </c>
      <c r="AR703" s="12">
        <f t="shared" si="241"/>
        <v>1.4285714285714284</v>
      </c>
    </row>
    <row r="704" spans="1:44" x14ac:dyDescent="0.35">
      <c r="A704" t="s">
        <v>716</v>
      </c>
      <c r="B704">
        <f t="shared" si="220"/>
        <v>200702</v>
      </c>
      <c r="C704" s="2">
        <v>45452</v>
      </c>
      <c r="D704" s="4">
        <v>45452</v>
      </c>
      <c r="E704">
        <f t="shared" si="221"/>
        <v>2024</v>
      </c>
      <c r="F704" s="4" t="str">
        <f t="shared" si="222"/>
        <v>June</v>
      </c>
      <c r="G704" s="4" t="str">
        <f t="shared" si="223"/>
        <v>Sunday</v>
      </c>
      <c r="H704" t="s">
        <v>1914</v>
      </c>
      <c r="I704">
        <f t="shared" si="224"/>
        <v>33315</v>
      </c>
      <c r="J704" t="s">
        <v>2407</v>
      </c>
      <c r="K704" t="str">
        <f t="shared" si="226"/>
        <v>Printer</v>
      </c>
      <c r="L704">
        <v>3</v>
      </c>
      <c r="M704">
        <v>562.54999999999995</v>
      </c>
      <c r="N704" s="7">
        <f t="shared" si="225"/>
        <v>562.54999999999995</v>
      </c>
      <c r="O704" t="s">
        <v>2842</v>
      </c>
      <c r="P704" t="str">
        <f t="shared" si="227"/>
        <v>154</v>
      </c>
      <c r="Q704" t="str">
        <f t="shared" si="228"/>
        <v>Main St</v>
      </c>
      <c r="R704" t="s">
        <v>3065</v>
      </c>
      <c r="S704" t="str">
        <f t="shared" si="229"/>
        <v>Debit Card</v>
      </c>
      <c r="T704" t="s">
        <v>3072</v>
      </c>
      <c r="U704" t="str">
        <f t="shared" si="230"/>
        <v>Returned</v>
      </c>
      <c r="V704" t="s">
        <v>3777</v>
      </c>
      <c r="W704" t="str">
        <f t="shared" si="231"/>
        <v>43589369</v>
      </c>
      <c r="X704">
        <v>6</v>
      </c>
      <c r="Z704" t="str">
        <f t="shared" si="232"/>
        <v>NO COUPON</v>
      </c>
      <c r="AA704" t="str">
        <f t="shared" si="233"/>
        <v>NO</v>
      </c>
      <c r="AB704" t="s">
        <v>4280</v>
      </c>
      <c r="AC704" t="str">
        <f t="shared" si="234"/>
        <v>Email</v>
      </c>
      <c r="AD704">
        <v>1687.65</v>
      </c>
      <c r="AE704" s="7">
        <v>1687.65</v>
      </c>
      <c r="AF704" s="7">
        <f t="shared" si="235"/>
        <v>1687.6499999999999</v>
      </c>
      <c r="AG704" t="str">
        <f>_xlfn.XLOOKUP(H704, 'Customer Data'!A704,'Customer Data'!B704)</f>
        <v>Customer_704</v>
      </c>
      <c r="AH704" t="str">
        <f>_xlfn.XLOOKUP(H704,'Customer Data'!A704,'Customer Data'!C704)</f>
        <v>Female</v>
      </c>
      <c r="AI704">
        <f>_xlfn.XLOOKUP(H704,'Customer Data'!A704,'Customer Data'!D704)</f>
        <v>30</v>
      </c>
      <c r="AJ704" t="str">
        <f>_xlfn.XLOOKUP(H704,'Customer Data'!A704,'Customer Data'!E704)</f>
        <v>Port-Harcourt</v>
      </c>
      <c r="AK704" t="str">
        <f>VLOOKUP(K704,'Product Category'!A:B,2,FALSE)</f>
        <v>Electronics</v>
      </c>
      <c r="AL704">
        <f>VLOOKUP(Z704,Coupons!A:B,2,FALSE)</f>
        <v>0</v>
      </c>
      <c r="AM704" s="7">
        <f t="shared" si="236"/>
        <v>0</v>
      </c>
      <c r="AN704" s="7">
        <f t="shared" si="237"/>
        <v>393.78499999999997</v>
      </c>
      <c r="AO704" s="7">
        <f t="shared" si="238"/>
        <v>1181.355</v>
      </c>
      <c r="AP704" s="7">
        <f t="shared" si="239"/>
        <v>1687.6499999999999</v>
      </c>
      <c r="AQ704" s="7">
        <f t="shared" si="240"/>
        <v>506.29499999999985</v>
      </c>
      <c r="AR704" s="12">
        <f t="shared" si="241"/>
        <v>1.4285714285714284</v>
      </c>
    </row>
    <row r="705" spans="1:44" x14ac:dyDescent="0.35">
      <c r="A705" t="s">
        <v>717</v>
      </c>
      <c r="B705">
        <f t="shared" si="220"/>
        <v>200703</v>
      </c>
      <c r="C705" s="2">
        <v>45007</v>
      </c>
      <c r="D705" s="4">
        <v>45007</v>
      </c>
      <c r="E705">
        <f t="shared" si="221"/>
        <v>2023</v>
      </c>
      <c r="F705" s="4" t="str">
        <f t="shared" si="222"/>
        <v>March</v>
      </c>
      <c r="G705" s="4" t="str">
        <f t="shared" si="223"/>
        <v>Wednesday</v>
      </c>
      <c r="H705" t="s">
        <v>1915</v>
      </c>
      <c r="I705">
        <f t="shared" si="224"/>
        <v>89336</v>
      </c>
      <c r="J705" t="s">
        <v>2409</v>
      </c>
      <c r="K705" t="str">
        <f t="shared" si="226"/>
        <v>Desk</v>
      </c>
      <c r="L705">
        <v>1</v>
      </c>
      <c r="M705">
        <v>92.79</v>
      </c>
      <c r="N705" s="7">
        <f t="shared" si="225"/>
        <v>92.79</v>
      </c>
      <c r="O705" t="s">
        <v>2882</v>
      </c>
      <c r="P705" t="str">
        <f t="shared" si="227"/>
        <v>799</v>
      </c>
      <c r="Q705" t="str">
        <f t="shared" si="228"/>
        <v>Main St</v>
      </c>
      <c r="R705" t="s">
        <v>3069</v>
      </c>
      <c r="S705" t="str">
        <f t="shared" si="229"/>
        <v>Cash</v>
      </c>
      <c r="T705" t="s">
        <v>3074</v>
      </c>
      <c r="U705" t="str">
        <f t="shared" si="230"/>
        <v>Pending</v>
      </c>
      <c r="V705" t="s">
        <v>3778</v>
      </c>
      <c r="W705" t="str">
        <f t="shared" si="231"/>
        <v>47665103</v>
      </c>
      <c r="X705">
        <v>3</v>
      </c>
      <c r="Y705" t="s">
        <v>4277</v>
      </c>
      <c r="Z705" t="str">
        <f t="shared" si="232"/>
        <v>WINTER15</v>
      </c>
      <c r="AA705" t="str">
        <f t="shared" si="233"/>
        <v>YES</v>
      </c>
      <c r="AB705" t="s">
        <v>4280</v>
      </c>
      <c r="AC705" t="str">
        <f t="shared" si="234"/>
        <v>Email</v>
      </c>
      <c r="AD705">
        <v>92.79</v>
      </c>
      <c r="AE705" s="7">
        <v>92.79</v>
      </c>
      <c r="AF705" s="7">
        <f t="shared" si="235"/>
        <v>92.79</v>
      </c>
      <c r="AG705" t="str">
        <f>_xlfn.XLOOKUP(H705, 'Customer Data'!A705,'Customer Data'!B705)</f>
        <v>Customer_705</v>
      </c>
      <c r="AH705" t="str">
        <f>_xlfn.XLOOKUP(H705,'Customer Data'!A705,'Customer Data'!C705)</f>
        <v>Male</v>
      </c>
      <c r="AI705">
        <f>_xlfn.XLOOKUP(H705,'Customer Data'!A705,'Customer Data'!D705)</f>
        <v>57</v>
      </c>
      <c r="AJ705" t="str">
        <f>_xlfn.XLOOKUP(H705,'Customer Data'!A705,'Customer Data'!E705)</f>
        <v>Kano</v>
      </c>
      <c r="AK705" t="str">
        <f>VLOOKUP(K705,'Product Category'!A:B,2,FALSE)</f>
        <v>Furniture</v>
      </c>
      <c r="AL705">
        <f>VLOOKUP(Z705,Coupons!A:B,2,FALSE)</f>
        <v>0.15</v>
      </c>
      <c r="AM705" s="7">
        <f t="shared" si="236"/>
        <v>13.9185</v>
      </c>
      <c r="AN705" s="7">
        <f t="shared" si="237"/>
        <v>64.953000000000003</v>
      </c>
      <c r="AO705" s="7">
        <f t="shared" si="238"/>
        <v>64.953000000000003</v>
      </c>
      <c r="AP705" s="7">
        <f t="shared" si="239"/>
        <v>78.871500000000012</v>
      </c>
      <c r="AQ705" s="7">
        <f t="shared" si="240"/>
        <v>13.918500000000009</v>
      </c>
      <c r="AR705" s="12">
        <f t="shared" si="241"/>
        <v>1.2142857142857144</v>
      </c>
    </row>
    <row r="706" spans="1:44" x14ac:dyDescent="0.35">
      <c r="A706" t="s">
        <v>718</v>
      </c>
      <c r="B706">
        <f t="shared" ref="B706:B769" si="242">(RIGHT(A706, LEN(A706)-3))*1</f>
        <v>200704</v>
      </c>
      <c r="C706" s="2">
        <v>45080</v>
      </c>
      <c r="D706" s="4">
        <v>45080</v>
      </c>
      <c r="E706">
        <f t="shared" ref="E706:E769" si="243">(TEXT(D706, "yyyy"))*1</f>
        <v>2023</v>
      </c>
      <c r="F706" s="4" t="str">
        <f t="shared" ref="F706:F769" si="244">TEXT(D706, "mmmm")</f>
        <v>June</v>
      </c>
      <c r="G706" s="4" t="str">
        <f t="shared" ref="G706:G769" si="245">TEXT(D706, "dddd")</f>
        <v>Saturday</v>
      </c>
      <c r="H706" t="s">
        <v>1916</v>
      </c>
      <c r="I706">
        <f t="shared" ref="I706:I769" si="246">(RIGHT(H706, LEN(H706)-1))*1</f>
        <v>96034</v>
      </c>
      <c r="J706" t="s">
        <v>2409</v>
      </c>
      <c r="K706" t="str">
        <f t="shared" si="226"/>
        <v>Desk</v>
      </c>
      <c r="L706">
        <v>4</v>
      </c>
      <c r="M706">
        <v>30.27</v>
      </c>
      <c r="N706" s="7">
        <f t="shared" ref="N706:N769" si="247">(TRIM(PROPER(M706)))*1</f>
        <v>30.27</v>
      </c>
      <c r="O706" t="s">
        <v>2555</v>
      </c>
      <c r="P706" t="str">
        <f t="shared" si="227"/>
        <v>819</v>
      </c>
      <c r="Q706" t="str">
        <f t="shared" si="228"/>
        <v>Main St</v>
      </c>
      <c r="R706" t="s">
        <v>3066</v>
      </c>
      <c r="S706" t="str">
        <f t="shared" si="229"/>
        <v>Online</v>
      </c>
      <c r="T706" t="s">
        <v>3073</v>
      </c>
      <c r="U706" t="str">
        <f t="shared" si="230"/>
        <v>Delivered</v>
      </c>
      <c r="V706" t="s">
        <v>3779</v>
      </c>
      <c r="W706" t="str">
        <f t="shared" si="231"/>
        <v>87261034</v>
      </c>
      <c r="X706">
        <v>9</v>
      </c>
      <c r="Y706" t="s">
        <v>4276</v>
      </c>
      <c r="Z706" t="str">
        <f t="shared" si="232"/>
        <v>FREESHIP</v>
      </c>
      <c r="AA706" t="str">
        <f t="shared" si="233"/>
        <v>YES</v>
      </c>
      <c r="AB706" t="s">
        <v>4282</v>
      </c>
      <c r="AC706" t="str">
        <f t="shared" si="234"/>
        <v>Google</v>
      </c>
      <c r="AD706">
        <v>121.08</v>
      </c>
      <c r="AE706" s="7">
        <v>121.08</v>
      </c>
      <c r="AF706" s="7">
        <f t="shared" si="235"/>
        <v>121.08</v>
      </c>
      <c r="AG706" t="str">
        <f>_xlfn.XLOOKUP(H706, 'Customer Data'!A706,'Customer Data'!B706)</f>
        <v>Customer_706</v>
      </c>
      <c r="AH706" t="str">
        <f>_xlfn.XLOOKUP(H706,'Customer Data'!A706,'Customer Data'!C706)</f>
        <v>Female</v>
      </c>
      <c r="AI706">
        <f>_xlfn.XLOOKUP(H706,'Customer Data'!A706,'Customer Data'!D706)</f>
        <v>33</v>
      </c>
      <c r="AJ706" t="str">
        <f>_xlfn.XLOOKUP(H706,'Customer Data'!A706,'Customer Data'!E706)</f>
        <v>Enugu</v>
      </c>
      <c r="AK706" t="str">
        <f>VLOOKUP(K706,'Product Category'!A:B,2,FALSE)</f>
        <v>Furniture</v>
      </c>
      <c r="AL706">
        <f>VLOOKUP(Z706,Coupons!A:B,2,FALSE)</f>
        <v>0</v>
      </c>
      <c r="AM706" s="7">
        <f t="shared" si="236"/>
        <v>0</v>
      </c>
      <c r="AN706" s="7">
        <f t="shared" si="237"/>
        <v>21.189</v>
      </c>
      <c r="AO706" s="7">
        <f t="shared" si="238"/>
        <v>84.756</v>
      </c>
      <c r="AP706" s="7">
        <f t="shared" si="239"/>
        <v>121.08</v>
      </c>
      <c r="AQ706" s="7">
        <f t="shared" si="240"/>
        <v>36.323999999999998</v>
      </c>
      <c r="AR706" s="12">
        <f t="shared" si="241"/>
        <v>1.4285714285714286</v>
      </c>
    </row>
    <row r="707" spans="1:44" x14ac:dyDescent="0.35">
      <c r="A707" t="s">
        <v>719</v>
      </c>
      <c r="B707">
        <f t="shared" si="242"/>
        <v>200705</v>
      </c>
      <c r="C707" s="2">
        <v>45746</v>
      </c>
      <c r="D707" s="4">
        <v>45746</v>
      </c>
      <c r="E707">
        <f t="shared" si="243"/>
        <v>2025</v>
      </c>
      <c r="F707" s="4" t="str">
        <f t="shared" si="244"/>
        <v>March</v>
      </c>
      <c r="G707" s="4" t="str">
        <f t="shared" si="245"/>
        <v>Sunday</v>
      </c>
      <c r="H707" t="s">
        <v>1917</v>
      </c>
      <c r="I707">
        <f t="shared" si="246"/>
        <v>50114</v>
      </c>
      <c r="J707" t="s">
        <v>2403</v>
      </c>
      <c r="K707" t="str">
        <f t="shared" ref="K707:K770" si="248">TRIM(PROPER(J707))</f>
        <v>Monitor</v>
      </c>
      <c r="L707">
        <v>2</v>
      </c>
      <c r="M707">
        <v>49.08</v>
      </c>
      <c r="N707" s="7">
        <f t="shared" si="247"/>
        <v>49.08</v>
      </c>
      <c r="O707" t="s">
        <v>2883</v>
      </c>
      <c r="P707" t="str">
        <f t="shared" ref="P707:P770" si="249">LEFT(O707, FIND(" ", O707)-1)</f>
        <v>420</v>
      </c>
      <c r="Q707" t="str">
        <f t="shared" ref="Q707:Q770" si="250">RIGHT(O707, LEN(O707) - FIND(" ", O707))</f>
        <v>Main St</v>
      </c>
      <c r="R707" t="s">
        <v>3065</v>
      </c>
      <c r="S707" t="str">
        <f t="shared" ref="S707:S770" si="251">TRIM(PROPER(R707))</f>
        <v>Debit Card</v>
      </c>
      <c r="T707" t="s">
        <v>3072</v>
      </c>
      <c r="U707" t="str">
        <f t="shared" ref="U707:U770" si="252">TRIM(PROPER(T707))</f>
        <v>Returned</v>
      </c>
      <c r="V707" t="s">
        <v>3780</v>
      </c>
      <c r="W707" t="str">
        <f t="shared" ref="W707:W770" si="253">RIGHT(V707, LEN(V707)-3)</f>
        <v>20214786</v>
      </c>
      <c r="X707">
        <v>7</v>
      </c>
      <c r="Y707" t="s">
        <v>4276</v>
      </c>
      <c r="Z707" t="str">
        <f t="shared" ref="Z707:Z770" si="254">TRIM(UPPER(IF(Y707="", "NO COUPON", Y707)))</f>
        <v>FREESHIP</v>
      </c>
      <c r="AA707" t="str">
        <f t="shared" ref="AA707:AA770" si="255">IF(Z707="NO COUPON","NO","YES")</f>
        <v>YES</v>
      </c>
      <c r="AB707" t="s">
        <v>4278</v>
      </c>
      <c r="AC707" t="str">
        <f t="shared" ref="AC707:AC770" si="256">TRIM(PROPER(AB707))</f>
        <v>Instagram</v>
      </c>
      <c r="AD707">
        <v>98.16</v>
      </c>
      <c r="AE707" s="7">
        <v>98.16</v>
      </c>
      <c r="AF707" s="7">
        <f t="shared" ref="AF707:AF770" si="257">N707*L707</f>
        <v>98.16</v>
      </c>
      <c r="AG707" t="str">
        <f>_xlfn.XLOOKUP(H707, 'Customer Data'!A707,'Customer Data'!B707)</f>
        <v>Customer_707</v>
      </c>
      <c r="AH707" t="str">
        <f>_xlfn.XLOOKUP(H707,'Customer Data'!A707,'Customer Data'!C707)</f>
        <v>Female</v>
      </c>
      <c r="AI707">
        <f>_xlfn.XLOOKUP(H707,'Customer Data'!A707,'Customer Data'!D707)</f>
        <v>20</v>
      </c>
      <c r="AJ707" t="str">
        <f>_xlfn.XLOOKUP(H707,'Customer Data'!A707,'Customer Data'!E707)</f>
        <v>Lagos</v>
      </c>
      <c r="AK707" t="str">
        <f>VLOOKUP(K707,'Product Category'!A:B,2,FALSE)</f>
        <v>Electronics</v>
      </c>
      <c r="AL707">
        <f>VLOOKUP(Z707,Coupons!A:B,2,FALSE)</f>
        <v>0</v>
      </c>
      <c r="AM707" s="7">
        <f t="shared" ref="AM707:AM770" si="258">AE707*AL707</f>
        <v>0</v>
      </c>
      <c r="AN707" s="7">
        <f t="shared" ref="AN707:AN770" si="259">N707*0.7</f>
        <v>34.355999999999995</v>
      </c>
      <c r="AO707" s="7">
        <f t="shared" ref="AO707:AO770" si="260">AN707*L707</f>
        <v>68.711999999999989</v>
      </c>
      <c r="AP707" s="7">
        <f t="shared" ref="AP707:AP770" si="261">AF707-AM707</f>
        <v>98.16</v>
      </c>
      <c r="AQ707" s="7">
        <f t="shared" ref="AQ707:AQ770" si="262">AP707-AO707</f>
        <v>29.448000000000008</v>
      </c>
      <c r="AR707" s="12">
        <f t="shared" ref="AR707:AR770" si="263">AP707/AO707</f>
        <v>1.4285714285714288</v>
      </c>
    </row>
    <row r="708" spans="1:44" x14ac:dyDescent="0.35">
      <c r="A708" t="s">
        <v>720</v>
      </c>
      <c r="B708">
        <f t="shared" si="242"/>
        <v>200706</v>
      </c>
      <c r="C708" s="2">
        <v>45718</v>
      </c>
      <c r="D708" s="4">
        <v>45718</v>
      </c>
      <c r="E708">
        <f t="shared" si="243"/>
        <v>2025</v>
      </c>
      <c r="F708" s="4" t="str">
        <f t="shared" si="244"/>
        <v>March</v>
      </c>
      <c r="G708" s="4" t="str">
        <f t="shared" si="245"/>
        <v>Sunday</v>
      </c>
      <c r="H708" t="s">
        <v>1918</v>
      </c>
      <c r="I708">
        <f t="shared" si="246"/>
        <v>85330</v>
      </c>
      <c r="J708" t="s">
        <v>2409</v>
      </c>
      <c r="K708" t="str">
        <f t="shared" si="248"/>
        <v>Desk</v>
      </c>
      <c r="L708">
        <v>5</v>
      </c>
      <c r="M708">
        <v>228.09</v>
      </c>
      <c r="N708" s="7">
        <f t="shared" si="247"/>
        <v>228.09</v>
      </c>
      <c r="O708" t="s">
        <v>2720</v>
      </c>
      <c r="P708" t="str">
        <f t="shared" si="249"/>
        <v>969</v>
      </c>
      <c r="Q708" t="str">
        <f t="shared" si="250"/>
        <v>Main St</v>
      </c>
      <c r="R708" t="s">
        <v>3068</v>
      </c>
      <c r="S708" t="str">
        <f t="shared" si="251"/>
        <v>Gift Card</v>
      </c>
      <c r="T708" t="s">
        <v>3072</v>
      </c>
      <c r="U708" t="str">
        <f t="shared" si="252"/>
        <v>Returned</v>
      </c>
      <c r="V708" t="s">
        <v>3781</v>
      </c>
      <c r="W708" t="str">
        <f t="shared" si="253"/>
        <v>97693301</v>
      </c>
      <c r="X708">
        <v>9</v>
      </c>
      <c r="Y708" t="s">
        <v>4276</v>
      </c>
      <c r="Z708" t="str">
        <f t="shared" si="254"/>
        <v>FREESHIP</v>
      </c>
      <c r="AA708" t="str">
        <f t="shared" si="255"/>
        <v>YES</v>
      </c>
      <c r="AB708" t="s">
        <v>4281</v>
      </c>
      <c r="AC708" t="str">
        <f t="shared" si="256"/>
        <v>Facebook</v>
      </c>
      <c r="AD708">
        <v>1140.45</v>
      </c>
      <c r="AE708" s="7">
        <v>1140.45</v>
      </c>
      <c r="AF708" s="7">
        <f t="shared" si="257"/>
        <v>1140.45</v>
      </c>
      <c r="AG708" t="str">
        <f>_xlfn.XLOOKUP(H708, 'Customer Data'!A708,'Customer Data'!B708)</f>
        <v>Customer_708</v>
      </c>
      <c r="AH708" t="str">
        <f>_xlfn.XLOOKUP(H708,'Customer Data'!A708,'Customer Data'!C708)</f>
        <v>Female</v>
      </c>
      <c r="AI708">
        <f>_xlfn.XLOOKUP(H708,'Customer Data'!A708,'Customer Data'!D708)</f>
        <v>58</v>
      </c>
      <c r="AJ708" t="str">
        <f>_xlfn.XLOOKUP(H708,'Customer Data'!A708,'Customer Data'!E708)</f>
        <v>Enugu</v>
      </c>
      <c r="AK708" t="str">
        <f>VLOOKUP(K708,'Product Category'!A:B,2,FALSE)</f>
        <v>Furniture</v>
      </c>
      <c r="AL708">
        <f>VLOOKUP(Z708,Coupons!A:B,2,FALSE)</f>
        <v>0</v>
      </c>
      <c r="AM708" s="7">
        <f t="shared" si="258"/>
        <v>0</v>
      </c>
      <c r="AN708" s="7">
        <f t="shared" si="259"/>
        <v>159.66299999999998</v>
      </c>
      <c r="AO708" s="7">
        <f t="shared" si="260"/>
        <v>798.31499999999994</v>
      </c>
      <c r="AP708" s="7">
        <f t="shared" si="261"/>
        <v>1140.45</v>
      </c>
      <c r="AQ708" s="7">
        <f t="shared" si="262"/>
        <v>342.1350000000001</v>
      </c>
      <c r="AR708" s="12">
        <f t="shared" si="263"/>
        <v>1.4285714285714288</v>
      </c>
    </row>
    <row r="709" spans="1:44" x14ac:dyDescent="0.35">
      <c r="A709" t="s">
        <v>721</v>
      </c>
      <c r="B709">
        <f t="shared" si="242"/>
        <v>200707</v>
      </c>
      <c r="C709" s="2">
        <v>45597</v>
      </c>
      <c r="D709" s="4">
        <v>45597</v>
      </c>
      <c r="E709">
        <f t="shared" si="243"/>
        <v>2024</v>
      </c>
      <c r="F709" s="4" t="str">
        <f t="shared" si="244"/>
        <v>November</v>
      </c>
      <c r="G709" s="4" t="str">
        <f t="shared" si="245"/>
        <v>Friday</v>
      </c>
      <c r="H709" t="s">
        <v>1919</v>
      </c>
      <c r="I709">
        <f t="shared" si="246"/>
        <v>31761</v>
      </c>
      <c r="J709" t="s">
        <v>2406</v>
      </c>
      <c r="K709" t="str">
        <f t="shared" si="248"/>
        <v>Chair</v>
      </c>
      <c r="L709">
        <v>4</v>
      </c>
      <c r="M709">
        <v>650.04</v>
      </c>
      <c r="N709" s="7">
        <f t="shared" si="247"/>
        <v>650.04</v>
      </c>
      <c r="O709" t="s">
        <v>2487</v>
      </c>
      <c r="P709" t="str">
        <f t="shared" si="249"/>
        <v>989</v>
      </c>
      <c r="Q709" t="str">
        <f t="shared" si="250"/>
        <v>Main St</v>
      </c>
      <c r="R709" t="s">
        <v>3068</v>
      </c>
      <c r="S709" t="str">
        <f t="shared" si="251"/>
        <v>Gift Card</v>
      </c>
      <c r="T709" t="s">
        <v>3071</v>
      </c>
      <c r="U709" t="str">
        <f t="shared" si="252"/>
        <v>Cancelled</v>
      </c>
      <c r="V709" t="s">
        <v>3782</v>
      </c>
      <c r="W709" t="str">
        <f t="shared" si="253"/>
        <v>17628852</v>
      </c>
      <c r="X709">
        <v>6</v>
      </c>
      <c r="Y709" t="s">
        <v>4275</v>
      </c>
      <c r="Z709" t="str">
        <f t="shared" si="254"/>
        <v>SAVE10</v>
      </c>
      <c r="AA709" t="str">
        <f t="shared" si="255"/>
        <v>YES</v>
      </c>
      <c r="AB709" t="s">
        <v>4281</v>
      </c>
      <c r="AC709" t="str">
        <f t="shared" si="256"/>
        <v>Facebook</v>
      </c>
      <c r="AD709">
        <v>2600.16</v>
      </c>
      <c r="AE709" s="7">
        <v>2600.16</v>
      </c>
      <c r="AF709" s="7">
        <f t="shared" si="257"/>
        <v>2600.16</v>
      </c>
      <c r="AG709" t="str">
        <f>_xlfn.XLOOKUP(H709, 'Customer Data'!A709,'Customer Data'!B709)</f>
        <v>Customer_709</v>
      </c>
      <c r="AH709" t="str">
        <f>_xlfn.XLOOKUP(H709,'Customer Data'!A709,'Customer Data'!C709)</f>
        <v>Male</v>
      </c>
      <c r="AI709">
        <f>_xlfn.XLOOKUP(H709,'Customer Data'!A709,'Customer Data'!D709)</f>
        <v>32</v>
      </c>
      <c r="AJ709" t="str">
        <f>_xlfn.XLOOKUP(H709,'Customer Data'!A709,'Customer Data'!E709)</f>
        <v>Port-Harcourt</v>
      </c>
      <c r="AK709" t="str">
        <f>VLOOKUP(K709,'Product Category'!A:B,2,FALSE)</f>
        <v>Furniture</v>
      </c>
      <c r="AL709">
        <f>VLOOKUP(Z709,Coupons!A:B,2,FALSE)</f>
        <v>0.1</v>
      </c>
      <c r="AM709" s="7">
        <f t="shared" si="258"/>
        <v>260.01600000000002</v>
      </c>
      <c r="AN709" s="7">
        <f t="shared" si="259"/>
        <v>455.02799999999996</v>
      </c>
      <c r="AO709" s="7">
        <f t="shared" si="260"/>
        <v>1820.1119999999999</v>
      </c>
      <c r="AP709" s="7">
        <f t="shared" si="261"/>
        <v>2340.1439999999998</v>
      </c>
      <c r="AQ709" s="7">
        <f t="shared" si="262"/>
        <v>520.03199999999993</v>
      </c>
      <c r="AR709" s="12">
        <f t="shared" si="263"/>
        <v>1.2857142857142856</v>
      </c>
    </row>
    <row r="710" spans="1:44" x14ac:dyDescent="0.35">
      <c r="A710" t="s">
        <v>722</v>
      </c>
      <c r="B710">
        <f t="shared" si="242"/>
        <v>200708</v>
      </c>
      <c r="C710" s="2">
        <v>45720</v>
      </c>
      <c r="D710" s="4">
        <v>45720</v>
      </c>
      <c r="E710">
        <f t="shared" si="243"/>
        <v>2025</v>
      </c>
      <c r="F710" s="4" t="str">
        <f t="shared" si="244"/>
        <v>March</v>
      </c>
      <c r="G710" s="4" t="str">
        <f t="shared" si="245"/>
        <v>Tuesday</v>
      </c>
      <c r="H710" t="s">
        <v>1920</v>
      </c>
      <c r="I710">
        <f t="shared" si="246"/>
        <v>25268</v>
      </c>
      <c r="J710" t="s">
        <v>2407</v>
      </c>
      <c r="K710" t="str">
        <f t="shared" si="248"/>
        <v>Printer</v>
      </c>
      <c r="L710">
        <v>1</v>
      </c>
      <c r="M710">
        <v>665.11</v>
      </c>
      <c r="N710" s="7">
        <f t="shared" si="247"/>
        <v>665.11</v>
      </c>
      <c r="O710" t="s">
        <v>2840</v>
      </c>
      <c r="P710" t="str">
        <f t="shared" si="249"/>
        <v>788</v>
      </c>
      <c r="Q710" t="str">
        <f t="shared" si="250"/>
        <v>Main St</v>
      </c>
      <c r="R710" t="s">
        <v>3069</v>
      </c>
      <c r="S710" t="str">
        <f t="shared" si="251"/>
        <v>Cash</v>
      </c>
      <c r="T710" t="s">
        <v>3074</v>
      </c>
      <c r="U710" t="str">
        <f t="shared" si="252"/>
        <v>Pending</v>
      </c>
      <c r="V710" t="s">
        <v>3783</v>
      </c>
      <c r="W710" t="str">
        <f t="shared" si="253"/>
        <v>20481215</v>
      </c>
      <c r="X710">
        <v>3</v>
      </c>
      <c r="Y710" t="s">
        <v>4276</v>
      </c>
      <c r="Z710" t="str">
        <f t="shared" si="254"/>
        <v>FREESHIP</v>
      </c>
      <c r="AA710" t="str">
        <f t="shared" si="255"/>
        <v>YES</v>
      </c>
      <c r="AB710" t="s">
        <v>4278</v>
      </c>
      <c r="AC710" t="str">
        <f t="shared" si="256"/>
        <v>Instagram</v>
      </c>
      <c r="AD710">
        <v>665.11</v>
      </c>
      <c r="AE710" s="7">
        <v>665.11</v>
      </c>
      <c r="AF710" s="7">
        <f t="shared" si="257"/>
        <v>665.11</v>
      </c>
      <c r="AG710" t="str">
        <f>_xlfn.XLOOKUP(H710, 'Customer Data'!A710,'Customer Data'!B710)</f>
        <v>Customer_710</v>
      </c>
      <c r="AH710" t="str">
        <f>_xlfn.XLOOKUP(H710,'Customer Data'!A710,'Customer Data'!C710)</f>
        <v>Female</v>
      </c>
      <c r="AI710">
        <f>_xlfn.XLOOKUP(H710,'Customer Data'!A710,'Customer Data'!D710)</f>
        <v>23</v>
      </c>
      <c r="AJ710" t="str">
        <f>_xlfn.XLOOKUP(H710,'Customer Data'!A710,'Customer Data'!E710)</f>
        <v>Kano</v>
      </c>
      <c r="AK710" t="str">
        <f>VLOOKUP(K710,'Product Category'!A:B,2,FALSE)</f>
        <v>Electronics</v>
      </c>
      <c r="AL710">
        <f>VLOOKUP(Z710,Coupons!A:B,2,FALSE)</f>
        <v>0</v>
      </c>
      <c r="AM710" s="7">
        <f t="shared" si="258"/>
        <v>0</v>
      </c>
      <c r="AN710" s="7">
        <f t="shared" si="259"/>
        <v>465.577</v>
      </c>
      <c r="AO710" s="7">
        <f t="shared" si="260"/>
        <v>465.577</v>
      </c>
      <c r="AP710" s="7">
        <f t="shared" si="261"/>
        <v>665.11</v>
      </c>
      <c r="AQ710" s="7">
        <f t="shared" si="262"/>
        <v>199.53300000000002</v>
      </c>
      <c r="AR710" s="12">
        <f t="shared" si="263"/>
        <v>1.4285714285714286</v>
      </c>
    </row>
    <row r="711" spans="1:44" x14ac:dyDescent="0.35">
      <c r="A711" t="s">
        <v>723</v>
      </c>
      <c r="B711">
        <f t="shared" si="242"/>
        <v>200709</v>
      </c>
      <c r="C711" s="2">
        <v>45633</v>
      </c>
      <c r="D711" s="4">
        <v>45633</v>
      </c>
      <c r="E711">
        <f t="shared" si="243"/>
        <v>2024</v>
      </c>
      <c r="F711" s="4" t="str">
        <f t="shared" si="244"/>
        <v>December</v>
      </c>
      <c r="G711" s="4" t="str">
        <f t="shared" si="245"/>
        <v>Saturday</v>
      </c>
      <c r="H711" t="s">
        <v>1921</v>
      </c>
      <c r="I711">
        <f t="shared" si="246"/>
        <v>17132</v>
      </c>
      <c r="J711" t="s">
        <v>2409</v>
      </c>
      <c r="K711" t="str">
        <f t="shared" si="248"/>
        <v>Desk</v>
      </c>
      <c r="L711">
        <v>1</v>
      </c>
      <c r="M711">
        <v>386.03</v>
      </c>
      <c r="N711" s="7">
        <f t="shared" si="247"/>
        <v>386.03</v>
      </c>
      <c r="O711" t="s">
        <v>2884</v>
      </c>
      <c r="P711" t="str">
        <f t="shared" si="249"/>
        <v>855</v>
      </c>
      <c r="Q711" t="str">
        <f t="shared" si="250"/>
        <v>Main St</v>
      </c>
      <c r="R711" t="s">
        <v>3066</v>
      </c>
      <c r="S711" t="str">
        <f t="shared" si="251"/>
        <v>Online</v>
      </c>
      <c r="T711" t="s">
        <v>3074</v>
      </c>
      <c r="U711" t="str">
        <f t="shared" si="252"/>
        <v>Pending</v>
      </c>
      <c r="V711" t="s">
        <v>3784</v>
      </c>
      <c r="W711" t="str">
        <f t="shared" si="253"/>
        <v>37504692</v>
      </c>
      <c r="X711">
        <v>4</v>
      </c>
      <c r="Y711" t="s">
        <v>4276</v>
      </c>
      <c r="Z711" t="str">
        <f t="shared" si="254"/>
        <v>FREESHIP</v>
      </c>
      <c r="AA711" t="str">
        <f t="shared" si="255"/>
        <v>YES</v>
      </c>
      <c r="AB711" t="s">
        <v>4282</v>
      </c>
      <c r="AC711" t="str">
        <f t="shared" si="256"/>
        <v>Google</v>
      </c>
      <c r="AD711">
        <v>386.03</v>
      </c>
      <c r="AE711" s="7">
        <v>386.03</v>
      </c>
      <c r="AF711" s="7">
        <f t="shared" si="257"/>
        <v>386.03</v>
      </c>
      <c r="AG711" t="str">
        <f>_xlfn.XLOOKUP(H711, 'Customer Data'!A711,'Customer Data'!B711)</f>
        <v>Customer_711</v>
      </c>
      <c r="AH711" t="str">
        <f>_xlfn.XLOOKUP(H711,'Customer Data'!A711,'Customer Data'!C711)</f>
        <v>Male</v>
      </c>
      <c r="AI711">
        <f>_xlfn.XLOOKUP(H711,'Customer Data'!A711,'Customer Data'!D711)</f>
        <v>57</v>
      </c>
      <c r="AJ711" t="str">
        <f>_xlfn.XLOOKUP(H711,'Customer Data'!A711,'Customer Data'!E711)</f>
        <v>Lagos</v>
      </c>
      <c r="AK711" t="str">
        <f>VLOOKUP(K711,'Product Category'!A:B,2,FALSE)</f>
        <v>Furniture</v>
      </c>
      <c r="AL711">
        <f>VLOOKUP(Z711,Coupons!A:B,2,FALSE)</f>
        <v>0</v>
      </c>
      <c r="AM711" s="7">
        <f t="shared" si="258"/>
        <v>0</v>
      </c>
      <c r="AN711" s="7">
        <f t="shared" si="259"/>
        <v>270.22099999999995</v>
      </c>
      <c r="AO711" s="7">
        <f t="shared" si="260"/>
        <v>270.22099999999995</v>
      </c>
      <c r="AP711" s="7">
        <f t="shared" si="261"/>
        <v>386.03</v>
      </c>
      <c r="AQ711" s="7">
        <f t="shared" si="262"/>
        <v>115.80900000000003</v>
      </c>
      <c r="AR711" s="12">
        <f t="shared" si="263"/>
        <v>1.4285714285714288</v>
      </c>
    </row>
    <row r="712" spans="1:44" x14ac:dyDescent="0.35">
      <c r="A712" t="s">
        <v>724</v>
      </c>
      <c r="B712">
        <f t="shared" si="242"/>
        <v>200710</v>
      </c>
      <c r="C712" s="2">
        <v>45495</v>
      </c>
      <c r="D712" s="4">
        <v>45495</v>
      </c>
      <c r="E712">
        <f t="shared" si="243"/>
        <v>2024</v>
      </c>
      <c r="F712" s="4" t="str">
        <f t="shared" si="244"/>
        <v>July</v>
      </c>
      <c r="G712" s="4" t="str">
        <f t="shared" si="245"/>
        <v>Monday</v>
      </c>
      <c r="H712" t="s">
        <v>1922</v>
      </c>
      <c r="I712">
        <f t="shared" si="246"/>
        <v>48790</v>
      </c>
      <c r="J712" t="s">
        <v>2408</v>
      </c>
      <c r="K712" t="str">
        <f t="shared" si="248"/>
        <v>Laptop</v>
      </c>
      <c r="L712">
        <v>5</v>
      </c>
      <c r="M712">
        <v>21.54</v>
      </c>
      <c r="N712" s="7">
        <f t="shared" si="247"/>
        <v>21.54</v>
      </c>
      <c r="O712" t="s">
        <v>2885</v>
      </c>
      <c r="P712" t="str">
        <f t="shared" si="249"/>
        <v>113</v>
      </c>
      <c r="Q712" t="str">
        <f t="shared" si="250"/>
        <v>Main St</v>
      </c>
      <c r="R712" t="s">
        <v>3068</v>
      </c>
      <c r="S712" t="str">
        <f t="shared" si="251"/>
        <v>Gift Card</v>
      </c>
      <c r="T712" t="s">
        <v>3072</v>
      </c>
      <c r="U712" t="str">
        <f t="shared" si="252"/>
        <v>Returned</v>
      </c>
      <c r="V712" t="s">
        <v>3785</v>
      </c>
      <c r="W712" t="str">
        <f t="shared" si="253"/>
        <v>19086608</v>
      </c>
      <c r="X712">
        <v>10</v>
      </c>
      <c r="Z712" t="str">
        <f t="shared" si="254"/>
        <v>NO COUPON</v>
      </c>
      <c r="AA712" t="str">
        <f t="shared" si="255"/>
        <v>NO</v>
      </c>
      <c r="AB712" t="s">
        <v>4282</v>
      </c>
      <c r="AC712" t="str">
        <f t="shared" si="256"/>
        <v>Google</v>
      </c>
      <c r="AD712">
        <v>107.7</v>
      </c>
      <c r="AE712" s="7">
        <v>107.7</v>
      </c>
      <c r="AF712" s="7">
        <f t="shared" si="257"/>
        <v>107.69999999999999</v>
      </c>
      <c r="AG712" t="str">
        <f>_xlfn.XLOOKUP(H712, 'Customer Data'!A712,'Customer Data'!B712)</f>
        <v>Customer_712</v>
      </c>
      <c r="AH712" t="str">
        <f>_xlfn.XLOOKUP(H712,'Customer Data'!A712,'Customer Data'!C712)</f>
        <v>Male</v>
      </c>
      <c r="AI712">
        <f>_xlfn.XLOOKUP(H712,'Customer Data'!A712,'Customer Data'!D712)</f>
        <v>46</v>
      </c>
      <c r="AJ712" t="str">
        <f>_xlfn.XLOOKUP(H712,'Customer Data'!A712,'Customer Data'!E712)</f>
        <v>Lagos</v>
      </c>
      <c r="AK712" t="str">
        <f>VLOOKUP(K712,'Product Category'!A:B,2,FALSE)</f>
        <v>Electronics</v>
      </c>
      <c r="AL712">
        <f>VLOOKUP(Z712,Coupons!A:B,2,FALSE)</f>
        <v>0</v>
      </c>
      <c r="AM712" s="7">
        <f t="shared" si="258"/>
        <v>0</v>
      </c>
      <c r="AN712" s="7">
        <f t="shared" si="259"/>
        <v>15.077999999999998</v>
      </c>
      <c r="AO712" s="7">
        <f t="shared" si="260"/>
        <v>75.389999999999986</v>
      </c>
      <c r="AP712" s="7">
        <f t="shared" si="261"/>
        <v>107.69999999999999</v>
      </c>
      <c r="AQ712" s="7">
        <f t="shared" si="262"/>
        <v>32.31</v>
      </c>
      <c r="AR712" s="12">
        <f t="shared" si="263"/>
        <v>1.4285714285714286</v>
      </c>
    </row>
    <row r="713" spans="1:44" x14ac:dyDescent="0.35">
      <c r="A713" t="s">
        <v>725</v>
      </c>
      <c r="B713">
        <f t="shared" si="242"/>
        <v>200711</v>
      </c>
      <c r="C713" s="2">
        <v>45477</v>
      </c>
      <c r="D713" s="4">
        <v>45477</v>
      </c>
      <c r="E713">
        <f t="shared" si="243"/>
        <v>2024</v>
      </c>
      <c r="F713" s="4" t="str">
        <f t="shared" si="244"/>
        <v>July</v>
      </c>
      <c r="G713" s="4" t="str">
        <f t="shared" si="245"/>
        <v>Thursday</v>
      </c>
      <c r="H713" t="s">
        <v>1923</v>
      </c>
      <c r="I713">
        <f t="shared" si="246"/>
        <v>61070</v>
      </c>
      <c r="J713" t="s">
        <v>2405</v>
      </c>
      <c r="K713" t="str">
        <f t="shared" si="248"/>
        <v>Tablet</v>
      </c>
      <c r="L713">
        <v>2</v>
      </c>
      <c r="M713">
        <v>475.78</v>
      </c>
      <c r="N713" s="7">
        <f t="shared" si="247"/>
        <v>475.78</v>
      </c>
      <c r="O713" t="s">
        <v>2886</v>
      </c>
      <c r="P713" t="str">
        <f t="shared" si="249"/>
        <v>632</v>
      </c>
      <c r="Q713" t="str">
        <f t="shared" si="250"/>
        <v>Main St</v>
      </c>
      <c r="R713" t="s">
        <v>3066</v>
      </c>
      <c r="S713" t="str">
        <f t="shared" si="251"/>
        <v>Online</v>
      </c>
      <c r="T713" t="s">
        <v>3070</v>
      </c>
      <c r="U713" t="str">
        <f t="shared" si="252"/>
        <v>Shipped</v>
      </c>
      <c r="V713" t="s">
        <v>3786</v>
      </c>
      <c r="W713" t="str">
        <f t="shared" si="253"/>
        <v>90764894</v>
      </c>
      <c r="X713">
        <v>2</v>
      </c>
      <c r="Y713" t="s">
        <v>4277</v>
      </c>
      <c r="Z713" t="str">
        <f t="shared" si="254"/>
        <v>WINTER15</v>
      </c>
      <c r="AA713" t="str">
        <f t="shared" si="255"/>
        <v>YES</v>
      </c>
      <c r="AB713" t="s">
        <v>4282</v>
      </c>
      <c r="AC713" t="str">
        <f t="shared" si="256"/>
        <v>Google</v>
      </c>
      <c r="AD713">
        <v>951.56</v>
      </c>
      <c r="AE713" s="7">
        <v>951.56</v>
      </c>
      <c r="AF713" s="7">
        <f t="shared" si="257"/>
        <v>951.56</v>
      </c>
      <c r="AG713" t="str">
        <f>_xlfn.XLOOKUP(H713, 'Customer Data'!A713,'Customer Data'!B713)</f>
        <v>Customer_713</v>
      </c>
      <c r="AH713" t="str">
        <f>_xlfn.XLOOKUP(H713,'Customer Data'!A713,'Customer Data'!C713)</f>
        <v>Male</v>
      </c>
      <c r="AI713">
        <f>_xlfn.XLOOKUP(H713,'Customer Data'!A713,'Customer Data'!D713)</f>
        <v>55</v>
      </c>
      <c r="AJ713" t="str">
        <f>_xlfn.XLOOKUP(H713,'Customer Data'!A713,'Customer Data'!E713)</f>
        <v>Owerri</v>
      </c>
      <c r="AK713" t="str">
        <f>VLOOKUP(K713,'Product Category'!A:B,2,FALSE)</f>
        <v>Electronics</v>
      </c>
      <c r="AL713">
        <f>VLOOKUP(Z713,Coupons!A:B,2,FALSE)</f>
        <v>0.15</v>
      </c>
      <c r="AM713" s="7">
        <f t="shared" si="258"/>
        <v>142.73399999999998</v>
      </c>
      <c r="AN713" s="7">
        <f t="shared" si="259"/>
        <v>333.04599999999994</v>
      </c>
      <c r="AO713" s="7">
        <f t="shared" si="260"/>
        <v>666.09199999999987</v>
      </c>
      <c r="AP713" s="7">
        <f t="shared" si="261"/>
        <v>808.82600000000002</v>
      </c>
      <c r="AQ713" s="7">
        <f t="shared" si="262"/>
        <v>142.73400000000015</v>
      </c>
      <c r="AR713" s="12">
        <f t="shared" si="263"/>
        <v>1.2142857142857146</v>
      </c>
    </row>
    <row r="714" spans="1:44" x14ac:dyDescent="0.35">
      <c r="A714" t="s">
        <v>726</v>
      </c>
      <c r="B714">
        <f t="shared" si="242"/>
        <v>200712</v>
      </c>
      <c r="C714" s="2">
        <v>45300</v>
      </c>
      <c r="D714" s="4">
        <v>45300</v>
      </c>
      <c r="E714">
        <f t="shared" si="243"/>
        <v>2024</v>
      </c>
      <c r="F714" s="4" t="str">
        <f t="shared" si="244"/>
        <v>January</v>
      </c>
      <c r="G714" s="4" t="str">
        <f t="shared" si="245"/>
        <v>Tuesday</v>
      </c>
      <c r="H714" t="s">
        <v>1771</v>
      </c>
      <c r="I714">
        <f t="shared" si="246"/>
        <v>56969</v>
      </c>
      <c r="J714" t="s">
        <v>2405</v>
      </c>
      <c r="K714" t="str">
        <f t="shared" si="248"/>
        <v>Tablet</v>
      </c>
      <c r="L714">
        <v>2</v>
      </c>
      <c r="M714">
        <v>68.400000000000006</v>
      </c>
      <c r="N714" s="7">
        <f t="shared" si="247"/>
        <v>68.400000000000006</v>
      </c>
      <c r="O714" t="s">
        <v>2887</v>
      </c>
      <c r="P714" t="str">
        <f t="shared" si="249"/>
        <v>993</v>
      </c>
      <c r="Q714" t="str">
        <f t="shared" si="250"/>
        <v>Main St</v>
      </c>
      <c r="R714" t="s">
        <v>3068</v>
      </c>
      <c r="S714" t="str">
        <f t="shared" si="251"/>
        <v>Gift Card</v>
      </c>
      <c r="T714" t="s">
        <v>3074</v>
      </c>
      <c r="U714" t="str">
        <f t="shared" si="252"/>
        <v>Pending</v>
      </c>
      <c r="V714" t="s">
        <v>3787</v>
      </c>
      <c r="W714" t="str">
        <f t="shared" si="253"/>
        <v>10513339</v>
      </c>
      <c r="X714">
        <v>7</v>
      </c>
      <c r="Y714" t="s">
        <v>4276</v>
      </c>
      <c r="Z714" t="str">
        <f t="shared" si="254"/>
        <v>FREESHIP</v>
      </c>
      <c r="AA714" t="str">
        <f t="shared" si="255"/>
        <v>YES</v>
      </c>
      <c r="AB714" t="s">
        <v>4280</v>
      </c>
      <c r="AC714" t="str">
        <f t="shared" si="256"/>
        <v>Email</v>
      </c>
      <c r="AD714">
        <v>136.80000000000001</v>
      </c>
      <c r="AE714" s="7">
        <v>136.80000000000001</v>
      </c>
      <c r="AF714" s="7">
        <f t="shared" si="257"/>
        <v>136.80000000000001</v>
      </c>
      <c r="AG714" t="str">
        <f>_xlfn.XLOOKUP(H714, 'Customer Data'!A714,'Customer Data'!B714)</f>
        <v>Customer_714</v>
      </c>
      <c r="AH714" t="str">
        <f>_xlfn.XLOOKUP(H714,'Customer Data'!A714,'Customer Data'!C714)</f>
        <v>Male</v>
      </c>
      <c r="AI714">
        <f>_xlfn.XLOOKUP(H714,'Customer Data'!A714,'Customer Data'!D714)</f>
        <v>51</v>
      </c>
      <c r="AJ714" t="str">
        <f>_xlfn.XLOOKUP(H714,'Customer Data'!A714,'Customer Data'!E714)</f>
        <v>Port-Harcourt</v>
      </c>
      <c r="AK714" t="str">
        <f>VLOOKUP(K714,'Product Category'!A:B,2,FALSE)</f>
        <v>Electronics</v>
      </c>
      <c r="AL714">
        <f>VLOOKUP(Z714,Coupons!A:B,2,FALSE)</f>
        <v>0</v>
      </c>
      <c r="AM714" s="7">
        <f t="shared" si="258"/>
        <v>0</v>
      </c>
      <c r="AN714" s="7">
        <f t="shared" si="259"/>
        <v>47.88</v>
      </c>
      <c r="AO714" s="7">
        <f t="shared" si="260"/>
        <v>95.76</v>
      </c>
      <c r="AP714" s="7">
        <f t="shared" si="261"/>
        <v>136.80000000000001</v>
      </c>
      <c r="AQ714" s="7">
        <f t="shared" si="262"/>
        <v>41.040000000000006</v>
      </c>
      <c r="AR714" s="12">
        <f t="shared" si="263"/>
        <v>1.4285714285714286</v>
      </c>
    </row>
    <row r="715" spans="1:44" x14ac:dyDescent="0.35">
      <c r="A715" t="s">
        <v>727</v>
      </c>
      <c r="B715">
        <f t="shared" si="242"/>
        <v>200713</v>
      </c>
      <c r="C715" s="2">
        <v>45829</v>
      </c>
      <c r="D715" s="4">
        <v>45829</v>
      </c>
      <c r="E715">
        <f t="shared" si="243"/>
        <v>2025</v>
      </c>
      <c r="F715" s="4" t="str">
        <f t="shared" si="244"/>
        <v>June</v>
      </c>
      <c r="G715" s="4" t="str">
        <f t="shared" si="245"/>
        <v>Saturday</v>
      </c>
      <c r="H715" t="s">
        <v>1924</v>
      </c>
      <c r="I715">
        <f t="shared" si="246"/>
        <v>65056</v>
      </c>
      <c r="J715" t="s">
        <v>2405</v>
      </c>
      <c r="K715" t="str">
        <f t="shared" si="248"/>
        <v>Tablet</v>
      </c>
      <c r="L715">
        <v>4</v>
      </c>
      <c r="M715">
        <v>532.49</v>
      </c>
      <c r="N715" s="7">
        <f t="shared" si="247"/>
        <v>532.49</v>
      </c>
      <c r="O715" t="s">
        <v>2873</v>
      </c>
      <c r="P715" t="str">
        <f t="shared" si="249"/>
        <v>638</v>
      </c>
      <c r="Q715" t="str">
        <f t="shared" si="250"/>
        <v>Main St</v>
      </c>
      <c r="R715" t="s">
        <v>3066</v>
      </c>
      <c r="S715" t="str">
        <f t="shared" si="251"/>
        <v>Online</v>
      </c>
      <c r="T715" t="s">
        <v>3071</v>
      </c>
      <c r="U715" t="str">
        <f t="shared" si="252"/>
        <v>Cancelled</v>
      </c>
      <c r="V715" t="s">
        <v>3788</v>
      </c>
      <c r="W715" t="str">
        <f t="shared" si="253"/>
        <v>31705278</v>
      </c>
      <c r="X715">
        <v>6</v>
      </c>
      <c r="Y715" t="s">
        <v>4275</v>
      </c>
      <c r="Z715" t="str">
        <f t="shared" si="254"/>
        <v>SAVE10</v>
      </c>
      <c r="AA715" t="str">
        <f t="shared" si="255"/>
        <v>YES</v>
      </c>
      <c r="AB715" t="s">
        <v>4281</v>
      </c>
      <c r="AC715" t="str">
        <f t="shared" si="256"/>
        <v>Facebook</v>
      </c>
      <c r="AD715">
        <v>2129.96</v>
      </c>
      <c r="AE715" s="7">
        <v>2129.96</v>
      </c>
      <c r="AF715" s="7">
        <f t="shared" si="257"/>
        <v>2129.96</v>
      </c>
      <c r="AG715" t="str">
        <f>_xlfn.XLOOKUP(H715, 'Customer Data'!A715,'Customer Data'!B715)</f>
        <v>Customer_715</v>
      </c>
      <c r="AH715" t="str">
        <f>_xlfn.XLOOKUP(H715,'Customer Data'!A715,'Customer Data'!C715)</f>
        <v>Male</v>
      </c>
      <c r="AI715">
        <f>_xlfn.XLOOKUP(H715,'Customer Data'!A715,'Customer Data'!D715)</f>
        <v>28</v>
      </c>
      <c r="AJ715" t="str">
        <f>_xlfn.XLOOKUP(H715,'Customer Data'!A715,'Customer Data'!E715)</f>
        <v>Lagos</v>
      </c>
      <c r="AK715" t="str">
        <f>VLOOKUP(K715,'Product Category'!A:B,2,FALSE)</f>
        <v>Electronics</v>
      </c>
      <c r="AL715">
        <f>VLOOKUP(Z715,Coupons!A:B,2,FALSE)</f>
        <v>0.1</v>
      </c>
      <c r="AM715" s="7">
        <f t="shared" si="258"/>
        <v>212.99600000000001</v>
      </c>
      <c r="AN715" s="7">
        <f t="shared" si="259"/>
        <v>372.74299999999999</v>
      </c>
      <c r="AO715" s="7">
        <f t="shared" si="260"/>
        <v>1490.972</v>
      </c>
      <c r="AP715" s="7">
        <f t="shared" si="261"/>
        <v>1916.9639999999999</v>
      </c>
      <c r="AQ715" s="7">
        <f t="shared" si="262"/>
        <v>425.99199999999996</v>
      </c>
      <c r="AR715" s="12">
        <f t="shared" si="263"/>
        <v>1.2857142857142856</v>
      </c>
    </row>
    <row r="716" spans="1:44" x14ac:dyDescent="0.35">
      <c r="A716" t="s">
        <v>728</v>
      </c>
      <c r="B716">
        <f t="shared" si="242"/>
        <v>200714</v>
      </c>
      <c r="C716" s="2">
        <v>45037</v>
      </c>
      <c r="D716" s="4">
        <v>45037</v>
      </c>
      <c r="E716">
        <f t="shared" si="243"/>
        <v>2023</v>
      </c>
      <c r="F716" s="4" t="str">
        <f t="shared" si="244"/>
        <v>April</v>
      </c>
      <c r="G716" s="4" t="str">
        <f t="shared" si="245"/>
        <v>Friday</v>
      </c>
      <c r="H716" t="s">
        <v>1925</v>
      </c>
      <c r="I716">
        <f t="shared" si="246"/>
        <v>84888</v>
      </c>
      <c r="J716" t="s">
        <v>2408</v>
      </c>
      <c r="K716" t="str">
        <f t="shared" si="248"/>
        <v>Laptop</v>
      </c>
      <c r="L716">
        <v>1</v>
      </c>
      <c r="M716">
        <v>51.73</v>
      </c>
      <c r="N716" s="7">
        <f t="shared" si="247"/>
        <v>51.73</v>
      </c>
      <c r="O716" t="s">
        <v>2660</v>
      </c>
      <c r="P716" t="str">
        <f t="shared" si="249"/>
        <v>278</v>
      </c>
      <c r="Q716" t="str">
        <f t="shared" si="250"/>
        <v>Main St</v>
      </c>
      <c r="R716" t="s">
        <v>3065</v>
      </c>
      <c r="S716" t="str">
        <f t="shared" si="251"/>
        <v>Debit Card</v>
      </c>
      <c r="T716" t="s">
        <v>3074</v>
      </c>
      <c r="U716" t="str">
        <f t="shared" si="252"/>
        <v>Pending</v>
      </c>
      <c r="V716" t="s">
        <v>3789</v>
      </c>
      <c r="W716" t="str">
        <f t="shared" si="253"/>
        <v>23612847</v>
      </c>
      <c r="X716">
        <v>1</v>
      </c>
      <c r="Y716" t="s">
        <v>4276</v>
      </c>
      <c r="Z716" t="str">
        <f t="shared" si="254"/>
        <v>FREESHIP</v>
      </c>
      <c r="AA716" t="str">
        <f t="shared" si="255"/>
        <v>YES</v>
      </c>
      <c r="AB716" t="s">
        <v>4281</v>
      </c>
      <c r="AC716" t="str">
        <f t="shared" si="256"/>
        <v>Facebook</v>
      </c>
      <c r="AD716">
        <v>51.73</v>
      </c>
      <c r="AE716" s="7">
        <v>51.73</v>
      </c>
      <c r="AF716" s="7">
        <f t="shared" si="257"/>
        <v>51.73</v>
      </c>
      <c r="AG716" t="str">
        <f>_xlfn.XLOOKUP(H716, 'Customer Data'!A716,'Customer Data'!B716)</f>
        <v>Customer_716</v>
      </c>
      <c r="AH716" t="str">
        <f>_xlfn.XLOOKUP(H716,'Customer Data'!A716,'Customer Data'!C716)</f>
        <v>Male</v>
      </c>
      <c r="AI716">
        <f>_xlfn.XLOOKUP(H716,'Customer Data'!A716,'Customer Data'!D716)</f>
        <v>44</v>
      </c>
      <c r="AJ716" t="str">
        <f>_xlfn.XLOOKUP(H716,'Customer Data'!A716,'Customer Data'!E716)</f>
        <v>Enugu</v>
      </c>
      <c r="AK716" t="str">
        <f>VLOOKUP(K716,'Product Category'!A:B,2,FALSE)</f>
        <v>Electronics</v>
      </c>
      <c r="AL716">
        <f>VLOOKUP(Z716,Coupons!A:B,2,FALSE)</f>
        <v>0</v>
      </c>
      <c r="AM716" s="7">
        <f t="shared" si="258"/>
        <v>0</v>
      </c>
      <c r="AN716" s="7">
        <f t="shared" si="259"/>
        <v>36.210999999999999</v>
      </c>
      <c r="AO716" s="7">
        <f t="shared" si="260"/>
        <v>36.210999999999999</v>
      </c>
      <c r="AP716" s="7">
        <f t="shared" si="261"/>
        <v>51.73</v>
      </c>
      <c r="AQ716" s="7">
        <f t="shared" si="262"/>
        <v>15.518999999999998</v>
      </c>
      <c r="AR716" s="12">
        <f t="shared" si="263"/>
        <v>1.4285714285714286</v>
      </c>
    </row>
    <row r="717" spans="1:44" x14ac:dyDescent="0.35">
      <c r="A717" t="s">
        <v>729</v>
      </c>
      <c r="B717">
        <f t="shared" si="242"/>
        <v>200715</v>
      </c>
      <c r="C717" s="2">
        <v>45499</v>
      </c>
      <c r="D717" s="4">
        <v>45499</v>
      </c>
      <c r="E717">
        <f t="shared" si="243"/>
        <v>2024</v>
      </c>
      <c r="F717" s="4" t="str">
        <f t="shared" si="244"/>
        <v>July</v>
      </c>
      <c r="G717" s="4" t="str">
        <f t="shared" si="245"/>
        <v>Friday</v>
      </c>
      <c r="H717" t="s">
        <v>1926</v>
      </c>
      <c r="I717">
        <f t="shared" si="246"/>
        <v>68266</v>
      </c>
      <c r="J717" t="s">
        <v>2407</v>
      </c>
      <c r="K717" t="str">
        <f t="shared" si="248"/>
        <v>Printer</v>
      </c>
      <c r="L717">
        <v>3</v>
      </c>
      <c r="M717">
        <v>653.63</v>
      </c>
      <c r="N717" s="7">
        <f t="shared" si="247"/>
        <v>653.63</v>
      </c>
      <c r="O717" t="s">
        <v>2888</v>
      </c>
      <c r="P717" t="str">
        <f t="shared" si="249"/>
        <v>281</v>
      </c>
      <c r="Q717" t="str">
        <f t="shared" si="250"/>
        <v>Main St</v>
      </c>
      <c r="R717" t="s">
        <v>3066</v>
      </c>
      <c r="S717" t="str">
        <f t="shared" si="251"/>
        <v>Online</v>
      </c>
      <c r="T717" t="s">
        <v>3073</v>
      </c>
      <c r="U717" t="str">
        <f t="shared" si="252"/>
        <v>Delivered</v>
      </c>
      <c r="V717" t="s">
        <v>3790</v>
      </c>
      <c r="W717" t="str">
        <f t="shared" si="253"/>
        <v>96161062</v>
      </c>
      <c r="X717">
        <v>7</v>
      </c>
      <c r="Y717" t="s">
        <v>4276</v>
      </c>
      <c r="Z717" t="str">
        <f t="shared" si="254"/>
        <v>FREESHIP</v>
      </c>
      <c r="AA717" t="str">
        <f t="shared" si="255"/>
        <v>YES</v>
      </c>
      <c r="AB717" t="s">
        <v>4280</v>
      </c>
      <c r="AC717" t="str">
        <f t="shared" si="256"/>
        <v>Email</v>
      </c>
      <c r="AD717">
        <v>1960.89</v>
      </c>
      <c r="AE717" s="7">
        <v>1960.89</v>
      </c>
      <c r="AF717" s="7">
        <f t="shared" si="257"/>
        <v>1960.8899999999999</v>
      </c>
      <c r="AG717" t="str">
        <f>_xlfn.XLOOKUP(H717, 'Customer Data'!A717,'Customer Data'!B717)</f>
        <v>Customer_717</v>
      </c>
      <c r="AH717" t="str">
        <f>_xlfn.XLOOKUP(H717,'Customer Data'!A717,'Customer Data'!C717)</f>
        <v>Male</v>
      </c>
      <c r="AI717">
        <f>_xlfn.XLOOKUP(H717,'Customer Data'!A717,'Customer Data'!D717)</f>
        <v>52</v>
      </c>
      <c r="AJ717" t="str">
        <f>_xlfn.XLOOKUP(H717,'Customer Data'!A717,'Customer Data'!E717)</f>
        <v>Abuja</v>
      </c>
      <c r="AK717" t="str">
        <f>VLOOKUP(K717,'Product Category'!A:B,2,FALSE)</f>
        <v>Electronics</v>
      </c>
      <c r="AL717">
        <f>VLOOKUP(Z717,Coupons!A:B,2,FALSE)</f>
        <v>0</v>
      </c>
      <c r="AM717" s="7">
        <f t="shared" si="258"/>
        <v>0</v>
      </c>
      <c r="AN717" s="7">
        <f t="shared" si="259"/>
        <v>457.54099999999994</v>
      </c>
      <c r="AO717" s="7">
        <f t="shared" si="260"/>
        <v>1372.6229999999998</v>
      </c>
      <c r="AP717" s="7">
        <f t="shared" si="261"/>
        <v>1960.8899999999999</v>
      </c>
      <c r="AQ717" s="7">
        <f t="shared" si="262"/>
        <v>588.26700000000005</v>
      </c>
      <c r="AR717" s="12">
        <f t="shared" si="263"/>
        <v>1.4285714285714286</v>
      </c>
    </row>
    <row r="718" spans="1:44" x14ac:dyDescent="0.35">
      <c r="A718" t="s">
        <v>730</v>
      </c>
      <c r="B718">
        <f t="shared" si="242"/>
        <v>200716</v>
      </c>
      <c r="C718" s="2">
        <v>45456</v>
      </c>
      <c r="D718" s="4">
        <v>45456</v>
      </c>
      <c r="E718">
        <f t="shared" si="243"/>
        <v>2024</v>
      </c>
      <c r="F718" s="4" t="str">
        <f t="shared" si="244"/>
        <v>June</v>
      </c>
      <c r="G718" s="4" t="str">
        <f t="shared" si="245"/>
        <v>Thursday</v>
      </c>
      <c r="H718" t="s">
        <v>1927</v>
      </c>
      <c r="I718">
        <f t="shared" si="246"/>
        <v>84115</v>
      </c>
      <c r="J718" t="s">
        <v>2406</v>
      </c>
      <c r="K718" t="str">
        <f t="shared" si="248"/>
        <v>Chair</v>
      </c>
      <c r="L718">
        <v>3</v>
      </c>
      <c r="M718">
        <v>454.29</v>
      </c>
      <c r="N718" s="7">
        <f t="shared" si="247"/>
        <v>454.29</v>
      </c>
      <c r="O718" t="s">
        <v>2428</v>
      </c>
      <c r="P718" t="str">
        <f t="shared" si="249"/>
        <v>891</v>
      </c>
      <c r="Q718" t="str">
        <f t="shared" si="250"/>
        <v>Main St</v>
      </c>
      <c r="R718" t="s">
        <v>3067</v>
      </c>
      <c r="S718" t="str">
        <f t="shared" si="251"/>
        <v>Credit Card</v>
      </c>
      <c r="T718" t="s">
        <v>3074</v>
      </c>
      <c r="U718" t="str">
        <f t="shared" si="252"/>
        <v>Pending</v>
      </c>
      <c r="V718" t="s">
        <v>3791</v>
      </c>
      <c r="W718" t="str">
        <f t="shared" si="253"/>
        <v>25466842</v>
      </c>
      <c r="X718">
        <v>4</v>
      </c>
      <c r="Y718" t="s">
        <v>4277</v>
      </c>
      <c r="Z718" t="str">
        <f t="shared" si="254"/>
        <v>WINTER15</v>
      </c>
      <c r="AA718" t="str">
        <f t="shared" si="255"/>
        <v>YES</v>
      </c>
      <c r="AB718" t="s">
        <v>4282</v>
      </c>
      <c r="AC718" t="str">
        <f t="shared" si="256"/>
        <v>Google</v>
      </c>
      <c r="AD718">
        <v>1362.87</v>
      </c>
      <c r="AE718" s="7">
        <v>1362.87</v>
      </c>
      <c r="AF718" s="7">
        <f t="shared" si="257"/>
        <v>1362.8700000000001</v>
      </c>
      <c r="AG718" t="str">
        <f>_xlfn.XLOOKUP(H718, 'Customer Data'!A718,'Customer Data'!B718)</f>
        <v>Customer_718</v>
      </c>
      <c r="AH718" t="str">
        <f>_xlfn.XLOOKUP(H718,'Customer Data'!A718,'Customer Data'!C718)</f>
        <v>Male</v>
      </c>
      <c r="AI718">
        <f>_xlfn.XLOOKUP(H718,'Customer Data'!A718,'Customer Data'!D718)</f>
        <v>43</v>
      </c>
      <c r="AJ718" t="str">
        <f>_xlfn.XLOOKUP(H718,'Customer Data'!A718,'Customer Data'!E718)</f>
        <v>Owerri</v>
      </c>
      <c r="AK718" t="str">
        <f>VLOOKUP(K718,'Product Category'!A:B,2,FALSE)</f>
        <v>Furniture</v>
      </c>
      <c r="AL718">
        <f>VLOOKUP(Z718,Coupons!A:B,2,FALSE)</f>
        <v>0.15</v>
      </c>
      <c r="AM718" s="7">
        <f t="shared" si="258"/>
        <v>204.43049999999997</v>
      </c>
      <c r="AN718" s="7">
        <f t="shared" si="259"/>
        <v>318.00299999999999</v>
      </c>
      <c r="AO718" s="7">
        <f t="shared" si="260"/>
        <v>954.00900000000001</v>
      </c>
      <c r="AP718" s="7">
        <f t="shared" si="261"/>
        <v>1158.4395000000002</v>
      </c>
      <c r="AQ718" s="7">
        <f t="shared" si="262"/>
        <v>204.43050000000017</v>
      </c>
      <c r="AR718" s="12">
        <f t="shared" si="263"/>
        <v>1.2142857142857144</v>
      </c>
    </row>
    <row r="719" spans="1:44" x14ac:dyDescent="0.35">
      <c r="A719" t="s">
        <v>731</v>
      </c>
      <c r="B719">
        <f t="shared" si="242"/>
        <v>200717</v>
      </c>
      <c r="C719" s="2">
        <v>45215</v>
      </c>
      <c r="D719" s="4">
        <v>45215</v>
      </c>
      <c r="E719">
        <f t="shared" si="243"/>
        <v>2023</v>
      </c>
      <c r="F719" s="4" t="str">
        <f t="shared" si="244"/>
        <v>October</v>
      </c>
      <c r="G719" s="4" t="str">
        <f t="shared" si="245"/>
        <v>Monday</v>
      </c>
      <c r="H719" t="s">
        <v>1928</v>
      </c>
      <c r="I719">
        <f t="shared" si="246"/>
        <v>50087</v>
      </c>
      <c r="J719" t="s">
        <v>2406</v>
      </c>
      <c r="K719" t="str">
        <f t="shared" si="248"/>
        <v>Chair</v>
      </c>
      <c r="L719">
        <v>3</v>
      </c>
      <c r="M719">
        <v>122.11</v>
      </c>
      <c r="N719" s="7">
        <f t="shared" si="247"/>
        <v>122.11</v>
      </c>
      <c r="O719" t="s">
        <v>2889</v>
      </c>
      <c r="P719" t="str">
        <f t="shared" si="249"/>
        <v>707</v>
      </c>
      <c r="Q719" t="str">
        <f t="shared" si="250"/>
        <v>Main St</v>
      </c>
      <c r="R719" t="s">
        <v>3066</v>
      </c>
      <c r="S719" t="str">
        <f t="shared" si="251"/>
        <v>Online</v>
      </c>
      <c r="T719" t="s">
        <v>3073</v>
      </c>
      <c r="U719" t="str">
        <f t="shared" si="252"/>
        <v>Delivered</v>
      </c>
      <c r="V719" t="s">
        <v>3792</v>
      </c>
      <c r="W719" t="str">
        <f t="shared" si="253"/>
        <v>31143760</v>
      </c>
      <c r="X719">
        <v>4</v>
      </c>
      <c r="Y719" t="s">
        <v>4277</v>
      </c>
      <c r="Z719" t="str">
        <f t="shared" si="254"/>
        <v>WINTER15</v>
      </c>
      <c r="AA719" t="str">
        <f t="shared" si="255"/>
        <v>YES</v>
      </c>
      <c r="AB719" t="s">
        <v>4280</v>
      </c>
      <c r="AC719" t="str">
        <f t="shared" si="256"/>
        <v>Email</v>
      </c>
      <c r="AD719">
        <v>366.33</v>
      </c>
      <c r="AE719" s="7">
        <v>366.33</v>
      </c>
      <c r="AF719" s="7">
        <f t="shared" si="257"/>
        <v>366.33</v>
      </c>
      <c r="AG719" t="str">
        <f>_xlfn.XLOOKUP(H719, 'Customer Data'!A719,'Customer Data'!B719)</f>
        <v>Customer_719</v>
      </c>
      <c r="AH719" t="str">
        <f>_xlfn.XLOOKUP(H719,'Customer Data'!A719,'Customer Data'!C719)</f>
        <v>Male</v>
      </c>
      <c r="AI719">
        <f>_xlfn.XLOOKUP(H719,'Customer Data'!A719,'Customer Data'!D719)</f>
        <v>59</v>
      </c>
      <c r="AJ719" t="str">
        <f>_xlfn.XLOOKUP(H719,'Customer Data'!A719,'Customer Data'!E719)</f>
        <v>Enugu</v>
      </c>
      <c r="AK719" t="str">
        <f>VLOOKUP(K719,'Product Category'!A:B,2,FALSE)</f>
        <v>Furniture</v>
      </c>
      <c r="AL719">
        <f>VLOOKUP(Z719,Coupons!A:B,2,FALSE)</f>
        <v>0.15</v>
      </c>
      <c r="AM719" s="7">
        <f t="shared" si="258"/>
        <v>54.949499999999993</v>
      </c>
      <c r="AN719" s="7">
        <f t="shared" si="259"/>
        <v>85.47699999999999</v>
      </c>
      <c r="AO719" s="7">
        <f t="shared" si="260"/>
        <v>256.43099999999998</v>
      </c>
      <c r="AP719" s="7">
        <f t="shared" si="261"/>
        <v>311.38049999999998</v>
      </c>
      <c r="AQ719" s="7">
        <f t="shared" si="262"/>
        <v>54.9495</v>
      </c>
      <c r="AR719" s="12">
        <f t="shared" si="263"/>
        <v>1.2142857142857144</v>
      </c>
    </row>
    <row r="720" spans="1:44" x14ac:dyDescent="0.35">
      <c r="A720" t="s">
        <v>732</v>
      </c>
      <c r="B720">
        <f t="shared" si="242"/>
        <v>200718</v>
      </c>
      <c r="C720" s="2">
        <v>45024</v>
      </c>
      <c r="D720" s="4">
        <v>45024</v>
      </c>
      <c r="E720">
        <f t="shared" si="243"/>
        <v>2023</v>
      </c>
      <c r="F720" s="4" t="str">
        <f t="shared" si="244"/>
        <v>April</v>
      </c>
      <c r="G720" s="4" t="str">
        <f t="shared" si="245"/>
        <v>Saturday</v>
      </c>
      <c r="H720" t="s">
        <v>1929</v>
      </c>
      <c r="I720">
        <f t="shared" si="246"/>
        <v>16790</v>
      </c>
      <c r="J720" t="s">
        <v>2408</v>
      </c>
      <c r="K720" t="str">
        <f t="shared" si="248"/>
        <v>Laptop</v>
      </c>
      <c r="L720">
        <v>4</v>
      </c>
      <c r="M720">
        <v>64.739999999999995</v>
      </c>
      <c r="N720" s="7">
        <f t="shared" si="247"/>
        <v>64.739999999999995</v>
      </c>
      <c r="O720" t="s">
        <v>2890</v>
      </c>
      <c r="P720" t="str">
        <f t="shared" si="249"/>
        <v>718</v>
      </c>
      <c r="Q720" t="str">
        <f t="shared" si="250"/>
        <v>Main St</v>
      </c>
      <c r="R720" t="s">
        <v>3068</v>
      </c>
      <c r="S720" t="str">
        <f t="shared" si="251"/>
        <v>Gift Card</v>
      </c>
      <c r="T720" t="s">
        <v>3071</v>
      </c>
      <c r="U720" t="str">
        <f t="shared" si="252"/>
        <v>Cancelled</v>
      </c>
      <c r="V720" t="s">
        <v>3793</v>
      </c>
      <c r="W720" t="str">
        <f t="shared" si="253"/>
        <v>91791367</v>
      </c>
      <c r="X720">
        <v>8</v>
      </c>
      <c r="Y720" t="s">
        <v>4275</v>
      </c>
      <c r="Z720" t="str">
        <f t="shared" si="254"/>
        <v>SAVE10</v>
      </c>
      <c r="AA720" t="str">
        <f t="shared" si="255"/>
        <v>YES</v>
      </c>
      <c r="AB720" t="s">
        <v>4282</v>
      </c>
      <c r="AC720" t="str">
        <f t="shared" si="256"/>
        <v>Google</v>
      </c>
      <c r="AD720">
        <v>258.95999999999998</v>
      </c>
      <c r="AE720" s="7">
        <v>258.95999999999998</v>
      </c>
      <c r="AF720" s="7">
        <f t="shared" si="257"/>
        <v>258.95999999999998</v>
      </c>
      <c r="AG720" t="str">
        <f>_xlfn.XLOOKUP(H720, 'Customer Data'!A720,'Customer Data'!B720)</f>
        <v>Customer_720</v>
      </c>
      <c r="AH720" t="str">
        <f>_xlfn.XLOOKUP(H720,'Customer Data'!A720,'Customer Data'!C720)</f>
        <v>Male</v>
      </c>
      <c r="AI720">
        <f>_xlfn.XLOOKUP(H720,'Customer Data'!A720,'Customer Data'!D720)</f>
        <v>38</v>
      </c>
      <c r="AJ720" t="str">
        <f>_xlfn.XLOOKUP(H720,'Customer Data'!A720,'Customer Data'!E720)</f>
        <v>Port-Harcourt</v>
      </c>
      <c r="AK720" t="str">
        <f>VLOOKUP(K720,'Product Category'!A:B,2,FALSE)</f>
        <v>Electronics</v>
      </c>
      <c r="AL720">
        <f>VLOOKUP(Z720,Coupons!A:B,2,FALSE)</f>
        <v>0.1</v>
      </c>
      <c r="AM720" s="7">
        <f t="shared" si="258"/>
        <v>25.896000000000001</v>
      </c>
      <c r="AN720" s="7">
        <f t="shared" si="259"/>
        <v>45.317999999999991</v>
      </c>
      <c r="AO720" s="7">
        <f t="shared" si="260"/>
        <v>181.27199999999996</v>
      </c>
      <c r="AP720" s="7">
        <f t="shared" si="261"/>
        <v>233.06399999999996</v>
      </c>
      <c r="AQ720" s="7">
        <f t="shared" si="262"/>
        <v>51.792000000000002</v>
      </c>
      <c r="AR720" s="12">
        <f t="shared" si="263"/>
        <v>1.2857142857142858</v>
      </c>
    </row>
    <row r="721" spans="1:44" x14ac:dyDescent="0.35">
      <c r="A721" t="s">
        <v>733</v>
      </c>
      <c r="B721">
        <f t="shared" si="242"/>
        <v>200719</v>
      </c>
      <c r="C721" s="2">
        <v>45312</v>
      </c>
      <c r="D721" s="4">
        <v>45312</v>
      </c>
      <c r="E721">
        <f t="shared" si="243"/>
        <v>2024</v>
      </c>
      <c r="F721" s="4" t="str">
        <f t="shared" si="244"/>
        <v>January</v>
      </c>
      <c r="G721" s="4" t="str">
        <f t="shared" si="245"/>
        <v>Sunday</v>
      </c>
      <c r="H721" t="s">
        <v>1930</v>
      </c>
      <c r="I721">
        <f t="shared" si="246"/>
        <v>46920</v>
      </c>
      <c r="J721" t="s">
        <v>2408</v>
      </c>
      <c r="K721" t="str">
        <f t="shared" si="248"/>
        <v>Laptop</v>
      </c>
      <c r="L721">
        <v>2</v>
      </c>
      <c r="M721">
        <v>681.06</v>
      </c>
      <c r="N721" s="7">
        <f t="shared" si="247"/>
        <v>681.06</v>
      </c>
      <c r="O721" t="s">
        <v>2891</v>
      </c>
      <c r="P721" t="str">
        <f t="shared" si="249"/>
        <v>703</v>
      </c>
      <c r="Q721" t="str">
        <f t="shared" si="250"/>
        <v>Main St</v>
      </c>
      <c r="R721" t="s">
        <v>3065</v>
      </c>
      <c r="S721" t="str">
        <f t="shared" si="251"/>
        <v>Debit Card</v>
      </c>
      <c r="T721" t="s">
        <v>3070</v>
      </c>
      <c r="U721" t="str">
        <f t="shared" si="252"/>
        <v>Shipped</v>
      </c>
      <c r="V721" t="s">
        <v>3794</v>
      </c>
      <c r="W721" t="str">
        <f t="shared" si="253"/>
        <v>86403837</v>
      </c>
      <c r="X721">
        <v>3</v>
      </c>
      <c r="Y721" t="s">
        <v>4276</v>
      </c>
      <c r="Z721" t="str">
        <f t="shared" si="254"/>
        <v>FREESHIP</v>
      </c>
      <c r="AA721" t="str">
        <f t="shared" si="255"/>
        <v>YES</v>
      </c>
      <c r="AB721" t="s">
        <v>4281</v>
      </c>
      <c r="AC721" t="str">
        <f t="shared" si="256"/>
        <v>Facebook</v>
      </c>
      <c r="AD721">
        <v>1362.12</v>
      </c>
      <c r="AE721" s="7">
        <v>1362.12</v>
      </c>
      <c r="AF721" s="7">
        <f t="shared" si="257"/>
        <v>1362.12</v>
      </c>
      <c r="AG721" t="str">
        <f>_xlfn.XLOOKUP(H721, 'Customer Data'!A721,'Customer Data'!B721)</f>
        <v>Customer_721</v>
      </c>
      <c r="AH721" t="str">
        <f>_xlfn.XLOOKUP(H721,'Customer Data'!A721,'Customer Data'!C721)</f>
        <v>Male</v>
      </c>
      <c r="AI721">
        <f>_xlfn.XLOOKUP(H721,'Customer Data'!A721,'Customer Data'!D721)</f>
        <v>44</v>
      </c>
      <c r="AJ721" t="str">
        <f>_xlfn.XLOOKUP(H721,'Customer Data'!A721,'Customer Data'!E721)</f>
        <v>Abuja</v>
      </c>
      <c r="AK721" t="str">
        <f>VLOOKUP(K721,'Product Category'!A:B,2,FALSE)</f>
        <v>Electronics</v>
      </c>
      <c r="AL721">
        <f>VLOOKUP(Z721,Coupons!A:B,2,FALSE)</f>
        <v>0</v>
      </c>
      <c r="AM721" s="7">
        <f t="shared" si="258"/>
        <v>0</v>
      </c>
      <c r="AN721" s="7">
        <f t="shared" si="259"/>
        <v>476.7419999999999</v>
      </c>
      <c r="AO721" s="7">
        <f t="shared" si="260"/>
        <v>953.48399999999981</v>
      </c>
      <c r="AP721" s="7">
        <f t="shared" si="261"/>
        <v>1362.12</v>
      </c>
      <c r="AQ721" s="7">
        <f t="shared" si="262"/>
        <v>408.63600000000008</v>
      </c>
      <c r="AR721" s="12">
        <f t="shared" si="263"/>
        <v>1.4285714285714288</v>
      </c>
    </row>
    <row r="722" spans="1:44" x14ac:dyDescent="0.35">
      <c r="A722" t="s">
        <v>734</v>
      </c>
      <c r="B722">
        <f t="shared" si="242"/>
        <v>200720</v>
      </c>
      <c r="C722" s="2">
        <v>45190</v>
      </c>
      <c r="D722" s="4">
        <v>45190</v>
      </c>
      <c r="E722">
        <f t="shared" si="243"/>
        <v>2023</v>
      </c>
      <c r="F722" s="4" t="str">
        <f t="shared" si="244"/>
        <v>September</v>
      </c>
      <c r="G722" s="4" t="str">
        <f t="shared" si="245"/>
        <v>Thursday</v>
      </c>
      <c r="H722" t="s">
        <v>1931</v>
      </c>
      <c r="I722">
        <f t="shared" si="246"/>
        <v>12740</v>
      </c>
      <c r="J722" t="s">
        <v>2409</v>
      </c>
      <c r="K722" t="str">
        <f t="shared" si="248"/>
        <v>Desk</v>
      </c>
      <c r="L722">
        <v>5</v>
      </c>
      <c r="M722">
        <v>128.94999999999999</v>
      </c>
      <c r="N722" s="7">
        <f t="shared" si="247"/>
        <v>128.94999999999999</v>
      </c>
      <c r="O722" t="s">
        <v>2892</v>
      </c>
      <c r="P722" t="str">
        <f t="shared" si="249"/>
        <v>305</v>
      </c>
      <c r="Q722" t="str">
        <f t="shared" si="250"/>
        <v>Main St</v>
      </c>
      <c r="R722" t="s">
        <v>3069</v>
      </c>
      <c r="S722" t="str">
        <f t="shared" si="251"/>
        <v>Cash</v>
      </c>
      <c r="T722" t="s">
        <v>3074</v>
      </c>
      <c r="U722" t="str">
        <f t="shared" si="252"/>
        <v>Pending</v>
      </c>
      <c r="V722" t="s">
        <v>3795</v>
      </c>
      <c r="W722" t="str">
        <f t="shared" si="253"/>
        <v>98506513</v>
      </c>
      <c r="X722">
        <v>10</v>
      </c>
      <c r="Y722" t="s">
        <v>4276</v>
      </c>
      <c r="Z722" t="str">
        <f t="shared" si="254"/>
        <v>FREESHIP</v>
      </c>
      <c r="AA722" t="str">
        <f t="shared" si="255"/>
        <v>YES</v>
      </c>
      <c r="AB722" t="s">
        <v>4278</v>
      </c>
      <c r="AC722" t="str">
        <f t="shared" si="256"/>
        <v>Instagram</v>
      </c>
      <c r="AD722">
        <v>644.75</v>
      </c>
      <c r="AE722" s="7">
        <v>644.75</v>
      </c>
      <c r="AF722" s="7">
        <f t="shared" si="257"/>
        <v>644.75</v>
      </c>
      <c r="AG722" t="str">
        <f>_xlfn.XLOOKUP(H722, 'Customer Data'!A722,'Customer Data'!B722)</f>
        <v>Customer_722</v>
      </c>
      <c r="AH722" t="str">
        <f>_xlfn.XLOOKUP(H722,'Customer Data'!A722,'Customer Data'!C722)</f>
        <v>Male</v>
      </c>
      <c r="AI722">
        <f>_xlfn.XLOOKUP(H722,'Customer Data'!A722,'Customer Data'!D722)</f>
        <v>37</v>
      </c>
      <c r="AJ722" t="str">
        <f>_xlfn.XLOOKUP(H722,'Customer Data'!A722,'Customer Data'!E722)</f>
        <v>Port-Harcourt</v>
      </c>
      <c r="AK722" t="str">
        <f>VLOOKUP(K722,'Product Category'!A:B,2,FALSE)</f>
        <v>Furniture</v>
      </c>
      <c r="AL722">
        <f>VLOOKUP(Z722,Coupons!A:B,2,FALSE)</f>
        <v>0</v>
      </c>
      <c r="AM722" s="7">
        <f t="shared" si="258"/>
        <v>0</v>
      </c>
      <c r="AN722" s="7">
        <f t="shared" si="259"/>
        <v>90.264999999999986</v>
      </c>
      <c r="AO722" s="7">
        <f t="shared" si="260"/>
        <v>451.32499999999993</v>
      </c>
      <c r="AP722" s="7">
        <f t="shared" si="261"/>
        <v>644.75</v>
      </c>
      <c r="AQ722" s="7">
        <f t="shared" si="262"/>
        <v>193.42500000000007</v>
      </c>
      <c r="AR722" s="12">
        <f t="shared" si="263"/>
        <v>1.4285714285714288</v>
      </c>
    </row>
    <row r="723" spans="1:44" x14ac:dyDescent="0.35">
      <c r="A723" t="s">
        <v>735</v>
      </c>
      <c r="B723">
        <f t="shared" si="242"/>
        <v>200721</v>
      </c>
      <c r="C723" s="2">
        <v>45369</v>
      </c>
      <c r="D723" s="4">
        <v>45369</v>
      </c>
      <c r="E723">
        <f t="shared" si="243"/>
        <v>2024</v>
      </c>
      <c r="F723" s="4" t="str">
        <f t="shared" si="244"/>
        <v>March</v>
      </c>
      <c r="G723" s="4" t="str">
        <f t="shared" si="245"/>
        <v>Monday</v>
      </c>
      <c r="H723" t="s">
        <v>1932</v>
      </c>
      <c r="I723">
        <f t="shared" si="246"/>
        <v>46557</v>
      </c>
      <c r="J723" t="s">
        <v>2409</v>
      </c>
      <c r="K723" t="str">
        <f t="shared" si="248"/>
        <v>Desk</v>
      </c>
      <c r="L723">
        <v>2</v>
      </c>
      <c r="M723">
        <v>118.59</v>
      </c>
      <c r="N723" s="7">
        <f t="shared" si="247"/>
        <v>118.59</v>
      </c>
      <c r="O723" t="s">
        <v>2893</v>
      </c>
      <c r="P723" t="str">
        <f t="shared" si="249"/>
        <v>890</v>
      </c>
      <c r="Q723" t="str">
        <f t="shared" si="250"/>
        <v>Main St</v>
      </c>
      <c r="R723" t="s">
        <v>3067</v>
      </c>
      <c r="S723" t="str">
        <f t="shared" si="251"/>
        <v>Credit Card</v>
      </c>
      <c r="T723" t="s">
        <v>3073</v>
      </c>
      <c r="U723" t="str">
        <f t="shared" si="252"/>
        <v>Delivered</v>
      </c>
      <c r="V723" t="s">
        <v>3796</v>
      </c>
      <c r="W723" t="str">
        <f t="shared" si="253"/>
        <v>56110689</v>
      </c>
      <c r="X723">
        <v>2</v>
      </c>
      <c r="Z723" t="str">
        <f t="shared" si="254"/>
        <v>NO COUPON</v>
      </c>
      <c r="AA723" t="str">
        <f t="shared" si="255"/>
        <v>NO</v>
      </c>
      <c r="AB723" t="s">
        <v>4280</v>
      </c>
      <c r="AC723" t="str">
        <f t="shared" si="256"/>
        <v>Email</v>
      </c>
      <c r="AD723">
        <v>237.18</v>
      </c>
      <c r="AE723" s="7">
        <v>237.18</v>
      </c>
      <c r="AF723" s="7">
        <f t="shared" si="257"/>
        <v>237.18</v>
      </c>
      <c r="AG723" t="str">
        <f>_xlfn.XLOOKUP(H723, 'Customer Data'!A723,'Customer Data'!B723)</f>
        <v>Customer_723</v>
      </c>
      <c r="AH723" t="str">
        <f>_xlfn.XLOOKUP(H723,'Customer Data'!A723,'Customer Data'!C723)</f>
        <v>Female</v>
      </c>
      <c r="AI723">
        <f>_xlfn.XLOOKUP(H723,'Customer Data'!A723,'Customer Data'!D723)</f>
        <v>20</v>
      </c>
      <c r="AJ723" t="str">
        <f>_xlfn.XLOOKUP(H723,'Customer Data'!A723,'Customer Data'!E723)</f>
        <v>Kano</v>
      </c>
      <c r="AK723" t="str">
        <f>VLOOKUP(K723,'Product Category'!A:B,2,FALSE)</f>
        <v>Furniture</v>
      </c>
      <c r="AL723">
        <f>VLOOKUP(Z723,Coupons!A:B,2,FALSE)</f>
        <v>0</v>
      </c>
      <c r="AM723" s="7">
        <f t="shared" si="258"/>
        <v>0</v>
      </c>
      <c r="AN723" s="7">
        <f t="shared" si="259"/>
        <v>83.012999999999991</v>
      </c>
      <c r="AO723" s="7">
        <f t="shared" si="260"/>
        <v>166.02599999999998</v>
      </c>
      <c r="AP723" s="7">
        <f t="shared" si="261"/>
        <v>237.18</v>
      </c>
      <c r="AQ723" s="7">
        <f t="shared" si="262"/>
        <v>71.154000000000025</v>
      </c>
      <c r="AR723" s="12">
        <f t="shared" si="263"/>
        <v>1.4285714285714288</v>
      </c>
    </row>
    <row r="724" spans="1:44" x14ac:dyDescent="0.35">
      <c r="A724" t="s">
        <v>736</v>
      </c>
      <c r="B724">
        <f t="shared" si="242"/>
        <v>200722</v>
      </c>
      <c r="C724" s="2">
        <v>45611</v>
      </c>
      <c r="D724" s="4">
        <v>45611</v>
      </c>
      <c r="E724">
        <f t="shared" si="243"/>
        <v>2024</v>
      </c>
      <c r="F724" s="4" t="str">
        <f t="shared" si="244"/>
        <v>November</v>
      </c>
      <c r="G724" s="4" t="str">
        <f t="shared" si="245"/>
        <v>Friday</v>
      </c>
      <c r="H724" t="s">
        <v>1933</v>
      </c>
      <c r="I724">
        <f t="shared" si="246"/>
        <v>58156</v>
      </c>
      <c r="J724" t="s">
        <v>2407</v>
      </c>
      <c r="K724" t="str">
        <f t="shared" si="248"/>
        <v>Printer</v>
      </c>
      <c r="L724">
        <v>1</v>
      </c>
      <c r="M724">
        <v>95.1</v>
      </c>
      <c r="N724" s="7">
        <f t="shared" si="247"/>
        <v>95.1</v>
      </c>
      <c r="O724" t="s">
        <v>2654</v>
      </c>
      <c r="P724" t="str">
        <f t="shared" si="249"/>
        <v>516</v>
      </c>
      <c r="Q724" t="str">
        <f t="shared" si="250"/>
        <v>Main St</v>
      </c>
      <c r="R724" t="s">
        <v>3068</v>
      </c>
      <c r="S724" t="str">
        <f t="shared" si="251"/>
        <v>Gift Card</v>
      </c>
      <c r="T724" t="s">
        <v>3074</v>
      </c>
      <c r="U724" t="str">
        <f t="shared" si="252"/>
        <v>Pending</v>
      </c>
      <c r="V724" t="s">
        <v>3797</v>
      </c>
      <c r="W724" t="str">
        <f t="shared" si="253"/>
        <v>49719458</v>
      </c>
      <c r="X724">
        <v>1</v>
      </c>
      <c r="Y724" t="s">
        <v>4277</v>
      </c>
      <c r="Z724" t="str">
        <f t="shared" si="254"/>
        <v>WINTER15</v>
      </c>
      <c r="AA724" t="str">
        <f t="shared" si="255"/>
        <v>YES</v>
      </c>
      <c r="AB724" t="s">
        <v>4278</v>
      </c>
      <c r="AC724" t="str">
        <f t="shared" si="256"/>
        <v>Instagram</v>
      </c>
      <c r="AD724">
        <v>95.1</v>
      </c>
      <c r="AE724" s="7">
        <v>95.1</v>
      </c>
      <c r="AF724" s="7">
        <f t="shared" si="257"/>
        <v>95.1</v>
      </c>
      <c r="AG724" t="str">
        <f>_xlfn.XLOOKUP(H724, 'Customer Data'!A724,'Customer Data'!B724)</f>
        <v>Customer_724</v>
      </c>
      <c r="AH724" t="str">
        <f>_xlfn.XLOOKUP(H724,'Customer Data'!A724,'Customer Data'!C724)</f>
        <v>Female</v>
      </c>
      <c r="AI724">
        <f>_xlfn.XLOOKUP(H724,'Customer Data'!A724,'Customer Data'!D724)</f>
        <v>29</v>
      </c>
      <c r="AJ724" t="str">
        <f>_xlfn.XLOOKUP(H724,'Customer Data'!A724,'Customer Data'!E724)</f>
        <v>Abuja</v>
      </c>
      <c r="AK724" t="str">
        <f>VLOOKUP(K724,'Product Category'!A:B,2,FALSE)</f>
        <v>Electronics</v>
      </c>
      <c r="AL724">
        <f>VLOOKUP(Z724,Coupons!A:B,2,FALSE)</f>
        <v>0.15</v>
      </c>
      <c r="AM724" s="7">
        <f t="shared" si="258"/>
        <v>14.264999999999999</v>
      </c>
      <c r="AN724" s="7">
        <f t="shared" si="259"/>
        <v>66.569999999999993</v>
      </c>
      <c r="AO724" s="7">
        <f t="shared" si="260"/>
        <v>66.569999999999993</v>
      </c>
      <c r="AP724" s="7">
        <f t="shared" si="261"/>
        <v>80.834999999999994</v>
      </c>
      <c r="AQ724" s="7">
        <f t="shared" si="262"/>
        <v>14.265000000000001</v>
      </c>
      <c r="AR724" s="12">
        <f t="shared" si="263"/>
        <v>1.2142857142857144</v>
      </c>
    </row>
    <row r="725" spans="1:44" x14ac:dyDescent="0.35">
      <c r="A725" t="s">
        <v>737</v>
      </c>
      <c r="B725">
        <f t="shared" si="242"/>
        <v>200723</v>
      </c>
      <c r="C725" s="2">
        <v>45269</v>
      </c>
      <c r="D725" s="4">
        <v>45269</v>
      </c>
      <c r="E725">
        <f t="shared" si="243"/>
        <v>2023</v>
      </c>
      <c r="F725" s="4" t="str">
        <f t="shared" si="244"/>
        <v>December</v>
      </c>
      <c r="G725" s="4" t="str">
        <f t="shared" si="245"/>
        <v>Saturday</v>
      </c>
      <c r="H725" t="s">
        <v>1934</v>
      </c>
      <c r="I725">
        <f t="shared" si="246"/>
        <v>14455</v>
      </c>
      <c r="J725" t="s">
        <v>2409</v>
      </c>
      <c r="K725" t="str">
        <f t="shared" si="248"/>
        <v>Desk</v>
      </c>
      <c r="L725">
        <v>3</v>
      </c>
      <c r="M725">
        <v>54.95</v>
      </c>
      <c r="N725" s="7">
        <f t="shared" si="247"/>
        <v>54.95</v>
      </c>
      <c r="O725" t="s">
        <v>2471</v>
      </c>
      <c r="P725" t="str">
        <f t="shared" si="249"/>
        <v>385</v>
      </c>
      <c r="Q725" t="str">
        <f t="shared" si="250"/>
        <v>Main St</v>
      </c>
      <c r="R725" t="s">
        <v>3069</v>
      </c>
      <c r="S725" t="str">
        <f t="shared" si="251"/>
        <v>Cash</v>
      </c>
      <c r="T725" t="s">
        <v>3072</v>
      </c>
      <c r="U725" t="str">
        <f t="shared" si="252"/>
        <v>Returned</v>
      </c>
      <c r="V725" t="s">
        <v>3798</v>
      </c>
      <c r="W725" t="str">
        <f t="shared" si="253"/>
        <v>50933724</v>
      </c>
      <c r="X725">
        <v>8</v>
      </c>
      <c r="Y725" t="s">
        <v>4275</v>
      </c>
      <c r="Z725" t="str">
        <f t="shared" si="254"/>
        <v>SAVE10</v>
      </c>
      <c r="AA725" t="str">
        <f t="shared" si="255"/>
        <v>YES</v>
      </c>
      <c r="AB725" t="s">
        <v>4279</v>
      </c>
      <c r="AC725" t="str">
        <f t="shared" si="256"/>
        <v>Referral</v>
      </c>
      <c r="AD725">
        <v>164.85</v>
      </c>
      <c r="AE725" s="7">
        <v>164.85</v>
      </c>
      <c r="AF725" s="7">
        <f t="shared" si="257"/>
        <v>164.85000000000002</v>
      </c>
      <c r="AG725" t="str">
        <f>_xlfn.XLOOKUP(H725, 'Customer Data'!A725,'Customer Data'!B725)</f>
        <v>Customer_725</v>
      </c>
      <c r="AH725" t="str">
        <f>_xlfn.XLOOKUP(H725,'Customer Data'!A725,'Customer Data'!C725)</f>
        <v>Female</v>
      </c>
      <c r="AI725">
        <f>_xlfn.XLOOKUP(H725,'Customer Data'!A725,'Customer Data'!D725)</f>
        <v>28</v>
      </c>
      <c r="AJ725" t="str">
        <f>_xlfn.XLOOKUP(H725,'Customer Data'!A725,'Customer Data'!E725)</f>
        <v>Port-Harcourt</v>
      </c>
      <c r="AK725" t="str">
        <f>VLOOKUP(K725,'Product Category'!A:B,2,FALSE)</f>
        <v>Furniture</v>
      </c>
      <c r="AL725">
        <f>VLOOKUP(Z725,Coupons!A:B,2,FALSE)</f>
        <v>0.1</v>
      </c>
      <c r="AM725" s="7">
        <f t="shared" si="258"/>
        <v>16.484999999999999</v>
      </c>
      <c r="AN725" s="7">
        <f t="shared" si="259"/>
        <v>38.464999999999996</v>
      </c>
      <c r="AO725" s="7">
        <f t="shared" si="260"/>
        <v>115.39499999999998</v>
      </c>
      <c r="AP725" s="7">
        <f t="shared" si="261"/>
        <v>148.36500000000001</v>
      </c>
      <c r="AQ725" s="7">
        <f t="shared" si="262"/>
        <v>32.970000000000027</v>
      </c>
      <c r="AR725" s="12">
        <f t="shared" si="263"/>
        <v>1.285714285714286</v>
      </c>
    </row>
    <row r="726" spans="1:44" x14ac:dyDescent="0.35">
      <c r="A726" t="s">
        <v>738</v>
      </c>
      <c r="B726">
        <f t="shared" si="242"/>
        <v>200724</v>
      </c>
      <c r="C726" s="2">
        <v>45583</v>
      </c>
      <c r="D726" s="4">
        <v>45583</v>
      </c>
      <c r="E726">
        <f t="shared" si="243"/>
        <v>2024</v>
      </c>
      <c r="F726" s="4" t="str">
        <f t="shared" si="244"/>
        <v>October</v>
      </c>
      <c r="G726" s="4" t="str">
        <f t="shared" si="245"/>
        <v>Friday</v>
      </c>
      <c r="H726" t="s">
        <v>1935</v>
      </c>
      <c r="I726">
        <f t="shared" si="246"/>
        <v>63150</v>
      </c>
      <c r="J726" t="s">
        <v>2407</v>
      </c>
      <c r="K726" t="str">
        <f t="shared" si="248"/>
        <v>Printer</v>
      </c>
      <c r="L726">
        <v>3</v>
      </c>
      <c r="M726">
        <v>136.97</v>
      </c>
      <c r="N726" s="7">
        <f t="shared" si="247"/>
        <v>136.97</v>
      </c>
      <c r="O726" t="s">
        <v>2667</v>
      </c>
      <c r="P726" t="str">
        <f t="shared" si="249"/>
        <v>326</v>
      </c>
      <c r="Q726" t="str">
        <f t="shared" si="250"/>
        <v>Main St</v>
      </c>
      <c r="R726" t="s">
        <v>3067</v>
      </c>
      <c r="S726" t="str">
        <f t="shared" si="251"/>
        <v>Credit Card</v>
      </c>
      <c r="T726" t="s">
        <v>3072</v>
      </c>
      <c r="U726" t="str">
        <f t="shared" si="252"/>
        <v>Returned</v>
      </c>
      <c r="V726" t="s">
        <v>3799</v>
      </c>
      <c r="W726" t="str">
        <f t="shared" si="253"/>
        <v>19348078</v>
      </c>
      <c r="X726">
        <v>4</v>
      </c>
      <c r="Y726" t="s">
        <v>4276</v>
      </c>
      <c r="Z726" t="str">
        <f t="shared" si="254"/>
        <v>FREESHIP</v>
      </c>
      <c r="AA726" t="str">
        <f t="shared" si="255"/>
        <v>YES</v>
      </c>
      <c r="AB726" t="s">
        <v>4279</v>
      </c>
      <c r="AC726" t="str">
        <f t="shared" si="256"/>
        <v>Referral</v>
      </c>
      <c r="AD726">
        <v>410.91</v>
      </c>
      <c r="AE726" s="7">
        <v>410.91</v>
      </c>
      <c r="AF726" s="7">
        <f t="shared" si="257"/>
        <v>410.90999999999997</v>
      </c>
      <c r="AG726" t="str">
        <f>_xlfn.XLOOKUP(H726, 'Customer Data'!A726,'Customer Data'!B726)</f>
        <v>Customer_726</v>
      </c>
      <c r="AH726" t="str">
        <f>_xlfn.XLOOKUP(H726,'Customer Data'!A726,'Customer Data'!C726)</f>
        <v>Male</v>
      </c>
      <c r="AI726">
        <f>_xlfn.XLOOKUP(H726,'Customer Data'!A726,'Customer Data'!D726)</f>
        <v>44</v>
      </c>
      <c r="AJ726" t="str">
        <f>_xlfn.XLOOKUP(H726,'Customer Data'!A726,'Customer Data'!E726)</f>
        <v>Abuja</v>
      </c>
      <c r="AK726" t="str">
        <f>VLOOKUP(K726,'Product Category'!A:B,2,FALSE)</f>
        <v>Electronics</v>
      </c>
      <c r="AL726">
        <f>VLOOKUP(Z726,Coupons!A:B,2,FALSE)</f>
        <v>0</v>
      </c>
      <c r="AM726" s="7">
        <f t="shared" si="258"/>
        <v>0</v>
      </c>
      <c r="AN726" s="7">
        <f t="shared" si="259"/>
        <v>95.878999999999991</v>
      </c>
      <c r="AO726" s="7">
        <f t="shared" si="260"/>
        <v>287.63699999999994</v>
      </c>
      <c r="AP726" s="7">
        <f t="shared" si="261"/>
        <v>410.90999999999997</v>
      </c>
      <c r="AQ726" s="7">
        <f t="shared" si="262"/>
        <v>123.27300000000002</v>
      </c>
      <c r="AR726" s="12">
        <f t="shared" si="263"/>
        <v>1.4285714285714288</v>
      </c>
    </row>
    <row r="727" spans="1:44" x14ac:dyDescent="0.35">
      <c r="A727" t="s">
        <v>739</v>
      </c>
      <c r="B727">
        <f t="shared" si="242"/>
        <v>200725</v>
      </c>
      <c r="C727" s="2">
        <v>44997</v>
      </c>
      <c r="D727" s="4">
        <v>44997</v>
      </c>
      <c r="E727">
        <f t="shared" si="243"/>
        <v>2023</v>
      </c>
      <c r="F727" s="4" t="str">
        <f t="shared" si="244"/>
        <v>March</v>
      </c>
      <c r="G727" s="4" t="str">
        <f t="shared" si="245"/>
        <v>Sunday</v>
      </c>
      <c r="H727" t="s">
        <v>1936</v>
      </c>
      <c r="I727">
        <f t="shared" si="246"/>
        <v>95269</v>
      </c>
      <c r="J727" t="s">
        <v>2406</v>
      </c>
      <c r="K727" t="str">
        <f t="shared" si="248"/>
        <v>Chair</v>
      </c>
      <c r="L727">
        <v>2</v>
      </c>
      <c r="M727">
        <v>194.85</v>
      </c>
      <c r="N727" s="7">
        <f t="shared" si="247"/>
        <v>194.85</v>
      </c>
      <c r="O727" t="s">
        <v>2787</v>
      </c>
      <c r="P727" t="str">
        <f t="shared" si="249"/>
        <v>372</v>
      </c>
      <c r="Q727" t="str">
        <f t="shared" si="250"/>
        <v>Main St</v>
      </c>
      <c r="R727" t="s">
        <v>3068</v>
      </c>
      <c r="S727" t="str">
        <f t="shared" si="251"/>
        <v>Gift Card</v>
      </c>
      <c r="T727" t="s">
        <v>3072</v>
      </c>
      <c r="U727" t="str">
        <f t="shared" si="252"/>
        <v>Returned</v>
      </c>
      <c r="V727" t="s">
        <v>3800</v>
      </c>
      <c r="W727" t="str">
        <f t="shared" si="253"/>
        <v>45670926</v>
      </c>
      <c r="X727">
        <v>5</v>
      </c>
      <c r="Z727" t="str">
        <f t="shared" si="254"/>
        <v>NO COUPON</v>
      </c>
      <c r="AA727" t="str">
        <f t="shared" si="255"/>
        <v>NO</v>
      </c>
      <c r="AB727" t="s">
        <v>4279</v>
      </c>
      <c r="AC727" t="str">
        <f t="shared" si="256"/>
        <v>Referral</v>
      </c>
      <c r="AD727">
        <v>389.7</v>
      </c>
      <c r="AE727" s="7">
        <v>389.7</v>
      </c>
      <c r="AF727" s="7">
        <f t="shared" si="257"/>
        <v>389.7</v>
      </c>
      <c r="AG727" t="str">
        <f>_xlfn.XLOOKUP(H727, 'Customer Data'!A727,'Customer Data'!B727)</f>
        <v>Customer_727</v>
      </c>
      <c r="AH727" t="str">
        <f>_xlfn.XLOOKUP(H727,'Customer Data'!A727,'Customer Data'!C727)</f>
        <v>Female</v>
      </c>
      <c r="AI727">
        <f>_xlfn.XLOOKUP(H727,'Customer Data'!A727,'Customer Data'!D727)</f>
        <v>24</v>
      </c>
      <c r="AJ727" t="str">
        <f>_xlfn.XLOOKUP(H727,'Customer Data'!A727,'Customer Data'!E727)</f>
        <v>Lagos</v>
      </c>
      <c r="AK727" t="str">
        <f>VLOOKUP(K727,'Product Category'!A:B,2,FALSE)</f>
        <v>Furniture</v>
      </c>
      <c r="AL727">
        <f>VLOOKUP(Z727,Coupons!A:B,2,FALSE)</f>
        <v>0</v>
      </c>
      <c r="AM727" s="7">
        <f t="shared" si="258"/>
        <v>0</v>
      </c>
      <c r="AN727" s="7">
        <f t="shared" si="259"/>
        <v>136.39499999999998</v>
      </c>
      <c r="AO727" s="7">
        <f t="shared" si="260"/>
        <v>272.78999999999996</v>
      </c>
      <c r="AP727" s="7">
        <f t="shared" si="261"/>
        <v>389.7</v>
      </c>
      <c r="AQ727" s="7">
        <f t="shared" si="262"/>
        <v>116.91000000000003</v>
      </c>
      <c r="AR727" s="12">
        <f t="shared" si="263"/>
        <v>1.4285714285714288</v>
      </c>
    </row>
    <row r="728" spans="1:44" x14ac:dyDescent="0.35">
      <c r="A728" t="s">
        <v>740</v>
      </c>
      <c r="B728">
        <f t="shared" si="242"/>
        <v>200726</v>
      </c>
      <c r="C728" s="2">
        <v>45590</v>
      </c>
      <c r="D728" s="4">
        <v>45590</v>
      </c>
      <c r="E728">
        <f t="shared" si="243"/>
        <v>2024</v>
      </c>
      <c r="F728" s="4" t="str">
        <f t="shared" si="244"/>
        <v>October</v>
      </c>
      <c r="G728" s="4" t="str">
        <f t="shared" si="245"/>
        <v>Friday</v>
      </c>
      <c r="H728" t="s">
        <v>1937</v>
      </c>
      <c r="I728">
        <f t="shared" si="246"/>
        <v>18105</v>
      </c>
      <c r="J728" t="s">
        <v>2408</v>
      </c>
      <c r="K728" t="str">
        <f t="shared" si="248"/>
        <v>Laptop</v>
      </c>
      <c r="L728">
        <v>4</v>
      </c>
      <c r="M728">
        <v>583.02</v>
      </c>
      <c r="N728" s="7">
        <f t="shared" si="247"/>
        <v>583.02</v>
      </c>
      <c r="O728" t="s">
        <v>2894</v>
      </c>
      <c r="P728" t="str">
        <f t="shared" si="249"/>
        <v>338</v>
      </c>
      <c r="Q728" t="str">
        <f t="shared" si="250"/>
        <v>Main St</v>
      </c>
      <c r="R728" t="s">
        <v>3066</v>
      </c>
      <c r="S728" t="str">
        <f t="shared" si="251"/>
        <v>Online</v>
      </c>
      <c r="T728" t="s">
        <v>3073</v>
      </c>
      <c r="U728" t="str">
        <f t="shared" si="252"/>
        <v>Delivered</v>
      </c>
      <c r="V728" t="s">
        <v>3801</v>
      </c>
      <c r="W728" t="str">
        <f t="shared" si="253"/>
        <v>94006117</v>
      </c>
      <c r="X728">
        <v>4</v>
      </c>
      <c r="Y728" t="s">
        <v>4276</v>
      </c>
      <c r="Z728" t="str">
        <f t="shared" si="254"/>
        <v>FREESHIP</v>
      </c>
      <c r="AA728" t="str">
        <f t="shared" si="255"/>
        <v>YES</v>
      </c>
      <c r="AB728" t="s">
        <v>4281</v>
      </c>
      <c r="AC728" t="str">
        <f t="shared" si="256"/>
        <v>Facebook</v>
      </c>
      <c r="AD728">
        <v>2332.08</v>
      </c>
      <c r="AE728" s="7">
        <v>2332.08</v>
      </c>
      <c r="AF728" s="7">
        <f t="shared" si="257"/>
        <v>2332.08</v>
      </c>
      <c r="AG728" t="str">
        <f>_xlfn.XLOOKUP(H728, 'Customer Data'!A728,'Customer Data'!B728)</f>
        <v>Customer_728</v>
      </c>
      <c r="AH728" t="str">
        <f>_xlfn.XLOOKUP(H728,'Customer Data'!A728,'Customer Data'!C728)</f>
        <v>Male</v>
      </c>
      <c r="AI728">
        <f>_xlfn.XLOOKUP(H728,'Customer Data'!A728,'Customer Data'!D728)</f>
        <v>39</v>
      </c>
      <c r="AJ728" t="str">
        <f>_xlfn.XLOOKUP(H728,'Customer Data'!A728,'Customer Data'!E728)</f>
        <v>Lagos</v>
      </c>
      <c r="AK728" t="str">
        <f>VLOOKUP(K728,'Product Category'!A:B,2,FALSE)</f>
        <v>Electronics</v>
      </c>
      <c r="AL728">
        <f>VLOOKUP(Z728,Coupons!A:B,2,FALSE)</f>
        <v>0</v>
      </c>
      <c r="AM728" s="7">
        <f t="shared" si="258"/>
        <v>0</v>
      </c>
      <c r="AN728" s="7">
        <f t="shared" si="259"/>
        <v>408.11399999999998</v>
      </c>
      <c r="AO728" s="7">
        <f t="shared" si="260"/>
        <v>1632.4559999999999</v>
      </c>
      <c r="AP728" s="7">
        <f t="shared" si="261"/>
        <v>2332.08</v>
      </c>
      <c r="AQ728" s="7">
        <f t="shared" si="262"/>
        <v>699.62400000000002</v>
      </c>
      <c r="AR728" s="12">
        <f t="shared" si="263"/>
        <v>1.4285714285714286</v>
      </c>
    </row>
    <row r="729" spans="1:44" x14ac:dyDescent="0.35">
      <c r="A729" t="s">
        <v>741</v>
      </c>
      <c r="B729">
        <f t="shared" si="242"/>
        <v>200727</v>
      </c>
      <c r="C729" s="2">
        <v>45564</v>
      </c>
      <c r="D729" s="4">
        <v>45564</v>
      </c>
      <c r="E729">
        <f t="shared" si="243"/>
        <v>2024</v>
      </c>
      <c r="F729" s="4" t="str">
        <f t="shared" si="244"/>
        <v>September</v>
      </c>
      <c r="G729" s="4" t="str">
        <f t="shared" si="245"/>
        <v>Sunday</v>
      </c>
      <c r="H729" t="s">
        <v>1938</v>
      </c>
      <c r="I729">
        <f t="shared" si="246"/>
        <v>29063</v>
      </c>
      <c r="J729" t="s">
        <v>2406</v>
      </c>
      <c r="K729" t="str">
        <f t="shared" si="248"/>
        <v>Chair</v>
      </c>
      <c r="L729">
        <v>5</v>
      </c>
      <c r="M729">
        <v>95.75</v>
      </c>
      <c r="N729" s="7">
        <f t="shared" si="247"/>
        <v>95.75</v>
      </c>
      <c r="O729" t="s">
        <v>2748</v>
      </c>
      <c r="P729" t="str">
        <f t="shared" si="249"/>
        <v>379</v>
      </c>
      <c r="Q729" t="str">
        <f t="shared" si="250"/>
        <v>Main St</v>
      </c>
      <c r="R729" t="s">
        <v>3066</v>
      </c>
      <c r="S729" t="str">
        <f t="shared" si="251"/>
        <v>Online</v>
      </c>
      <c r="T729" t="s">
        <v>3070</v>
      </c>
      <c r="U729" t="str">
        <f t="shared" si="252"/>
        <v>Shipped</v>
      </c>
      <c r="V729" t="s">
        <v>3802</v>
      </c>
      <c r="W729" t="str">
        <f t="shared" si="253"/>
        <v>92745947</v>
      </c>
      <c r="X729">
        <v>8</v>
      </c>
      <c r="Y729" t="s">
        <v>4275</v>
      </c>
      <c r="Z729" t="str">
        <f t="shared" si="254"/>
        <v>SAVE10</v>
      </c>
      <c r="AA729" t="str">
        <f t="shared" si="255"/>
        <v>YES</v>
      </c>
      <c r="AB729" t="s">
        <v>4278</v>
      </c>
      <c r="AC729" t="str">
        <f t="shared" si="256"/>
        <v>Instagram</v>
      </c>
      <c r="AD729">
        <v>478.75</v>
      </c>
      <c r="AE729" s="7">
        <v>478.75</v>
      </c>
      <c r="AF729" s="7">
        <f t="shared" si="257"/>
        <v>478.75</v>
      </c>
      <c r="AG729" t="str">
        <f>_xlfn.XLOOKUP(H729, 'Customer Data'!A729,'Customer Data'!B729)</f>
        <v>Customer_729</v>
      </c>
      <c r="AH729" t="str">
        <f>_xlfn.XLOOKUP(H729,'Customer Data'!A729,'Customer Data'!C729)</f>
        <v>Male</v>
      </c>
      <c r="AI729">
        <f>_xlfn.XLOOKUP(H729,'Customer Data'!A729,'Customer Data'!D729)</f>
        <v>42</v>
      </c>
      <c r="AJ729" t="str">
        <f>_xlfn.XLOOKUP(H729,'Customer Data'!A729,'Customer Data'!E729)</f>
        <v>Port-Harcourt</v>
      </c>
      <c r="AK729" t="str">
        <f>VLOOKUP(K729,'Product Category'!A:B,2,FALSE)</f>
        <v>Furniture</v>
      </c>
      <c r="AL729">
        <f>VLOOKUP(Z729,Coupons!A:B,2,FALSE)</f>
        <v>0.1</v>
      </c>
      <c r="AM729" s="7">
        <f t="shared" si="258"/>
        <v>47.875</v>
      </c>
      <c r="AN729" s="7">
        <f t="shared" si="259"/>
        <v>67.024999999999991</v>
      </c>
      <c r="AO729" s="7">
        <f t="shared" si="260"/>
        <v>335.12499999999994</v>
      </c>
      <c r="AP729" s="7">
        <f t="shared" si="261"/>
        <v>430.875</v>
      </c>
      <c r="AQ729" s="7">
        <f t="shared" si="262"/>
        <v>95.750000000000057</v>
      </c>
      <c r="AR729" s="12">
        <f t="shared" si="263"/>
        <v>1.285714285714286</v>
      </c>
    </row>
    <row r="730" spans="1:44" x14ac:dyDescent="0.35">
      <c r="A730" t="s">
        <v>742</v>
      </c>
      <c r="B730">
        <f t="shared" si="242"/>
        <v>200728</v>
      </c>
      <c r="C730" s="2">
        <v>45502</v>
      </c>
      <c r="D730" s="4">
        <v>45502</v>
      </c>
      <c r="E730">
        <f t="shared" si="243"/>
        <v>2024</v>
      </c>
      <c r="F730" s="4" t="str">
        <f t="shared" si="244"/>
        <v>July</v>
      </c>
      <c r="G730" s="4" t="str">
        <f t="shared" si="245"/>
        <v>Monday</v>
      </c>
      <c r="H730" t="s">
        <v>1939</v>
      </c>
      <c r="I730">
        <f t="shared" si="246"/>
        <v>10154</v>
      </c>
      <c r="J730" t="s">
        <v>2409</v>
      </c>
      <c r="K730" t="str">
        <f t="shared" si="248"/>
        <v>Desk</v>
      </c>
      <c r="L730">
        <v>4</v>
      </c>
      <c r="M730">
        <v>325.76</v>
      </c>
      <c r="N730" s="7">
        <f t="shared" si="247"/>
        <v>325.76</v>
      </c>
      <c r="O730" t="s">
        <v>2895</v>
      </c>
      <c r="P730" t="str">
        <f t="shared" si="249"/>
        <v>827</v>
      </c>
      <c r="Q730" t="str">
        <f t="shared" si="250"/>
        <v>Main St</v>
      </c>
      <c r="R730" t="s">
        <v>3068</v>
      </c>
      <c r="S730" t="str">
        <f t="shared" si="251"/>
        <v>Gift Card</v>
      </c>
      <c r="T730" t="s">
        <v>3070</v>
      </c>
      <c r="U730" t="str">
        <f t="shared" si="252"/>
        <v>Shipped</v>
      </c>
      <c r="V730" t="s">
        <v>3803</v>
      </c>
      <c r="W730" t="str">
        <f t="shared" si="253"/>
        <v>79793300</v>
      </c>
      <c r="X730">
        <v>8</v>
      </c>
      <c r="Y730" t="s">
        <v>4277</v>
      </c>
      <c r="Z730" t="str">
        <f t="shared" si="254"/>
        <v>WINTER15</v>
      </c>
      <c r="AA730" t="str">
        <f t="shared" si="255"/>
        <v>YES</v>
      </c>
      <c r="AB730" t="s">
        <v>4280</v>
      </c>
      <c r="AC730" t="str">
        <f t="shared" si="256"/>
        <v>Email</v>
      </c>
      <c r="AD730">
        <v>1303.04</v>
      </c>
      <c r="AE730" s="7">
        <v>1303.04</v>
      </c>
      <c r="AF730" s="7">
        <f t="shared" si="257"/>
        <v>1303.04</v>
      </c>
      <c r="AG730" t="str">
        <f>_xlfn.XLOOKUP(H730, 'Customer Data'!A730,'Customer Data'!B730)</f>
        <v>Customer_730</v>
      </c>
      <c r="AH730" t="str">
        <f>_xlfn.XLOOKUP(H730,'Customer Data'!A730,'Customer Data'!C730)</f>
        <v>Female</v>
      </c>
      <c r="AI730">
        <f>_xlfn.XLOOKUP(H730,'Customer Data'!A730,'Customer Data'!D730)</f>
        <v>19</v>
      </c>
      <c r="AJ730" t="str">
        <f>_xlfn.XLOOKUP(H730,'Customer Data'!A730,'Customer Data'!E730)</f>
        <v>Owerri</v>
      </c>
      <c r="AK730" t="str">
        <f>VLOOKUP(K730,'Product Category'!A:B,2,FALSE)</f>
        <v>Furniture</v>
      </c>
      <c r="AL730">
        <f>VLOOKUP(Z730,Coupons!A:B,2,FALSE)</f>
        <v>0.15</v>
      </c>
      <c r="AM730" s="7">
        <f t="shared" si="258"/>
        <v>195.45599999999999</v>
      </c>
      <c r="AN730" s="7">
        <f t="shared" si="259"/>
        <v>228.03199999999998</v>
      </c>
      <c r="AO730" s="7">
        <f t="shared" si="260"/>
        <v>912.12799999999993</v>
      </c>
      <c r="AP730" s="7">
        <f t="shared" si="261"/>
        <v>1107.5840000000001</v>
      </c>
      <c r="AQ730" s="7">
        <f t="shared" si="262"/>
        <v>195.45600000000013</v>
      </c>
      <c r="AR730" s="12">
        <f t="shared" si="263"/>
        <v>1.2142857142857144</v>
      </c>
    </row>
    <row r="731" spans="1:44" x14ac:dyDescent="0.35">
      <c r="A731" t="s">
        <v>743</v>
      </c>
      <c r="B731">
        <f t="shared" si="242"/>
        <v>200729</v>
      </c>
      <c r="C731" s="2">
        <v>45177</v>
      </c>
      <c r="D731" s="4">
        <v>45177</v>
      </c>
      <c r="E731">
        <f t="shared" si="243"/>
        <v>2023</v>
      </c>
      <c r="F731" s="4" t="str">
        <f t="shared" si="244"/>
        <v>September</v>
      </c>
      <c r="G731" s="4" t="str">
        <f t="shared" si="245"/>
        <v>Friday</v>
      </c>
      <c r="H731" t="s">
        <v>1940</v>
      </c>
      <c r="I731">
        <f t="shared" si="246"/>
        <v>36997</v>
      </c>
      <c r="J731" t="s">
        <v>2404</v>
      </c>
      <c r="K731" t="str">
        <f t="shared" si="248"/>
        <v>Phone</v>
      </c>
      <c r="L731">
        <v>4</v>
      </c>
      <c r="M731">
        <v>186.41</v>
      </c>
      <c r="N731" s="7">
        <f t="shared" si="247"/>
        <v>186.41</v>
      </c>
      <c r="O731" t="s">
        <v>2555</v>
      </c>
      <c r="P731" t="str">
        <f t="shared" si="249"/>
        <v>819</v>
      </c>
      <c r="Q731" t="str">
        <f t="shared" si="250"/>
        <v>Main St</v>
      </c>
      <c r="R731" t="s">
        <v>3068</v>
      </c>
      <c r="S731" t="str">
        <f t="shared" si="251"/>
        <v>Gift Card</v>
      </c>
      <c r="T731" t="s">
        <v>3074</v>
      </c>
      <c r="U731" t="str">
        <f t="shared" si="252"/>
        <v>Pending</v>
      </c>
      <c r="V731" t="s">
        <v>3804</v>
      </c>
      <c r="W731" t="str">
        <f t="shared" si="253"/>
        <v>92794872</v>
      </c>
      <c r="X731">
        <v>6</v>
      </c>
      <c r="Y731" t="s">
        <v>4275</v>
      </c>
      <c r="Z731" t="str">
        <f t="shared" si="254"/>
        <v>SAVE10</v>
      </c>
      <c r="AA731" t="str">
        <f t="shared" si="255"/>
        <v>YES</v>
      </c>
      <c r="AB731" t="s">
        <v>4282</v>
      </c>
      <c r="AC731" t="str">
        <f t="shared" si="256"/>
        <v>Google</v>
      </c>
      <c r="AD731">
        <v>745.64</v>
      </c>
      <c r="AE731" s="7">
        <v>745.64</v>
      </c>
      <c r="AF731" s="7">
        <f t="shared" si="257"/>
        <v>745.64</v>
      </c>
      <c r="AG731" t="str">
        <f>_xlfn.XLOOKUP(H731, 'Customer Data'!A731,'Customer Data'!B731)</f>
        <v>Customer_731</v>
      </c>
      <c r="AH731" t="str">
        <f>_xlfn.XLOOKUP(H731,'Customer Data'!A731,'Customer Data'!C731)</f>
        <v>Female</v>
      </c>
      <c r="AI731">
        <f>_xlfn.XLOOKUP(H731,'Customer Data'!A731,'Customer Data'!D731)</f>
        <v>45</v>
      </c>
      <c r="AJ731" t="str">
        <f>_xlfn.XLOOKUP(H731,'Customer Data'!A731,'Customer Data'!E731)</f>
        <v>Enugu</v>
      </c>
      <c r="AK731" t="str">
        <f>VLOOKUP(K731,'Product Category'!A:B,2,FALSE)</f>
        <v>Electronics</v>
      </c>
      <c r="AL731">
        <f>VLOOKUP(Z731,Coupons!A:B,2,FALSE)</f>
        <v>0.1</v>
      </c>
      <c r="AM731" s="7">
        <f t="shared" si="258"/>
        <v>74.564000000000007</v>
      </c>
      <c r="AN731" s="7">
        <f t="shared" si="259"/>
        <v>130.48699999999999</v>
      </c>
      <c r="AO731" s="7">
        <f t="shared" si="260"/>
        <v>521.94799999999998</v>
      </c>
      <c r="AP731" s="7">
        <f t="shared" si="261"/>
        <v>671.07600000000002</v>
      </c>
      <c r="AQ731" s="7">
        <f t="shared" si="262"/>
        <v>149.12800000000004</v>
      </c>
      <c r="AR731" s="12">
        <f t="shared" si="263"/>
        <v>1.2857142857142858</v>
      </c>
    </row>
    <row r="732" spans="1:44" x14ac:dyDescent="0.35">
      <c r="A732" t="s">
        <v>744</v>
      </c>
      <c r="B732">
        <f t="shared" si="242"/>
        <v>200730</v>
      </c>
      <c r="C732" s="2">
        <v>45710</v>
      </c>
      <c r="D732" s="4">
        <v>45710</v>
      </c>
      <c r="E732">
        <f t="shared" si="243"/>
        <v>2025</v>
      </c>
      <c r="F732" s="4" t="str">
        <f t="shared" si="244"/>
        <v>February</v>
      </c>
      <c r="G732" s="4" t="str">
        <f t="shared" si="245"/>
        <v>Saturday</v>
      </c>
      <c r="H732" t="s">
        <v>1941</v>
      </c>
      <c r="I732">
        <f t="shared" si="246"/>
        <v>77357</v>
      </c>
      <c r="J732" t="s">
        <v>2404</v>
      </c>
      <c r="K732" t="str">
        <f t="shared" si="248"/>
        <v>Phone</v>
      </c>
      <c r="L732">
        <v>1</v>
      </c>
      <c r="M732">
        <v>474.6</v>
      </c>
      <c r="N732" s="7">
        <f t="shared" si="247"/>
        <v>474.6</v>
      </c>
      <c r="O732" t="s">
        <v>2618</v>
      </c>
      <c r="P732" t="str">
        <f t="shared" si="249"/>
        <v>407</v>
      </c>
      <c r="Q732" t="str">
        <f t="shared" si="250"/>
        <v>Main St</v>
      </c>
      <c r="R732" t="s">
        <v>3065</v>
      </c>
      <c r="S732" t="str">
        <f t="shared" si="251"/>
        <v>Debit Card</v>
      </c>
      <c r="T732" t="s">
        <v>3073</v>
      </c>
      <c r="U732" t="str">
        <f t="shared" si="252"/>
        <v>Delivered</v>
      </c>
      <c r="V732" t="s">
        <v>3805</v>
      </c>
      <c r="W732" t="str">
        <f t="shared" si="253"/>
        <v>91943923</v>
      </c>
      <c r="X732">
        <v>4</v>
      </c>
      <c r="Y732" t="s">
        <v>4275</v>
      </c>
      <c r="Z732" t="str">
        <f t="shared" si="254"/>
        <v>SAVE10</v>
      </c>
      <c r="AA732" t="str">
        <f t="shared" si="255"/>
        <v>YES</v>
      </c>
      <c r="AB732" t="s">
        <v>4280</v>
      </c>
      <c r="AC732" t="str">
        <f t="shared" si="256"/>
        <v>Email</v>
      </c>
      <c r="AD732">
        <v>474.6</v>
      </c>
      <c r="AE732" s="7">
        <v>474.6</v>
      </c>
      <c r="AF732" s="7">
        <f t="shared" si="257"/>
        <v>474.6</v>
      </c>
      <c r="AG732" t="str">
        <f>_xlfn.XLOOKUP(H732, 'Customer Data'!A732,'Customer Data'!B732)</f>
        <v>Customer_732</v>
      </c>
      <c r="AH732" t="str">
        <f>_xlfn.XLOOKUP(H732,'Customer Data'!A732,'Customer Data'!C732)</f>
        <v>Female</v>
      </c>
      <c r="AI732">
        <f>_xlfn.XLOOKUP(H732,'Customer Data'!A732,'Customer Data'!D732)</f>
        <v>54</v>
      </c>
      <c r="AJ732" t="str">
        <f>_xlfn.XLOOKUP(H732,'Customer Data'!A732,'Customer Data'!E732)</f>
        <v>Owerri</v>
      </c>
      <c r="AK732" t="str">
        <f>VLOOKUP(K732,'Product Category'!A:B,2,FALSE)</f>
        <v>Electronics</v>
      </c>
      <c r="AL732">
        <f>VLOOKUP(Z732,Coupons!A:B,2,FALSE)</f>
        <v>0.1</v>
      </c>
      <c r="AM732" s="7">
        <f t="shared" si="258"/>
        <v>47.460000000000008</v>
      </c>
      <c r="AN732" s="7">
        <f t="shared" si="259"/>
        <v>332.21999999999997</v>
      </c>
      <c r="AO732" s="7">
        <f t="shared" si="260"/>
        <v>332.21999999999997</v>
      </c>
      <c r="AP732" s="7">
        <f t="shared" si="261"/>
        <v>427.14</v>
      </c>
      <c r="AQ732" s="7">
        <f t="shared" si="262"/>
        <v>94.920000000000016</v>
      </c>
      <c r="AR732" s="12">
        <f t="shared" si="263"/>
        <v>1.2857142857142858</v>
      </c>
    </row>
    <row r="733" spans="1:44" x14ac:dyDescent="0.35">
      <c r="A733" t="s">
        <v>745</v>
      </c>
      <c r="B733">
        <f t="shared" si="242"/>
        <v>200731</v>
      </c>
      <c r="C733" s="2">
        <v>45450</v>
      </c>
      <c r="D733" s="4">
        <v>45450</v>
      </c>
      <c r="E733">
        <f t="shared" si="243"/>
        <v>2024</v>
      </c>
      <c r="F733" s="4" t="str">
        <f t="shared" si="244"/>
        <v>June</v>
      </c>
      <c r="G733" s="4" t="str">
        <f t="shared" si="245"/>
        <v>Friday</v>
      </c>
      <c r="H733" t="s">
        <v>1942</v>
      </c>
      <c r="I733">
        <f t="shared" si="246"/>
        <v>71310</v>
      </c>
      <c r="J733" t="s">
        <v>2407</v>
      </c>
      <c r="K733" t="str">
        <f t="shared" si="248"/>
        <v>Printer</v>
      </c>
      <c r="L733">
        <v>5</v>
      </c>
      <c r="M733">
        <v>584.46</v>
      </c>
      <c r="N733" s="7">
        <f t="shared" si="247"/>
        <v>584.46</v>
      </c>
      <c r="O733" t="s">
        <v>2896</v>
      </c>
      <c r="P733" t="str">
        <f t="shared" si="249"/>
        <v>308</v>
      </c>
      <c r="Q733" t="str">
        <f t="shared" si="250"/>
        <v>Main St</v>
      </c>
      <c r="R733" t="s">
        <v>3067</v>
      </c>
      <c r="S733" t="str">
        <f t="shared" si="251"/>
        <v>Credit Card</v>
      </c>
      <c r="T733" t="s">
        <v>3072</v>
      </c>
      <c r="U733" t="str">
        <f t="shared" si="252"/>
        <v>Returned</v>
      </c>
      <c r="V733" t="s">
        <v>3806</v>
      </c>
      <c r="W733" t="str">
        <f t="shared" si="253"/>
        <v>48292586</v>
      </c>
      <c r="X733">
        <v>8</v>
      </c>
      <c r="Z733" t="str">
        <f t="shared" si="254"/>
        <v>NO COUPON</v>
      </c>
      <c r="AA733" t="str">
        <f t="shared" si="255"/>
        <v>NO</v>
      </c>
      <c r="AB733" t="s">
        <v>4280</v>
      </c>
      <c r="AC733" t="str">
        <f t="shared" si="256"/>
        <v>Email</v>
      </c>
      <c r="AD733">
        <v>2922.3</v>
      </c>
      <c r="AE733" s="7">
        <v>2922.3</v>
      </c>
      <c r="AF733" s="7">
        <f t="shared" si="257"/>
        <v>2922.3</v>
      </c>
      <c r="AG733" t="str">
        <f>_xlfn.XLOOKUP(H733, 'Customer Data'!A733,'Customer Data'!B733)</f>
        <v>Customer_733</v>
      </c>
      <c r="AH733" t="str">
        <f>_xlfn.XLOOKUP(H733,'Customer Data'!A733,'Customer Data'!C733)</f>
        <v>Male</v>
      </c>
      <c r="AI733">
        <f>_xlfn.XLOOKUP(H733,'Customer Data'!A733,'Customer Data'!D733)</f>
        <v>25</v>
      </c>
      <c r="AJ733" t="str">
        <f>_xlfn.XLOOKUP(H733,'Customer Data'!A733,'Customer Data'!E733)</f>
        <v>Port-Harcourt</v>
      </c>
      <c r="AK733" t="str">
        <f>VLOOKUP(K733,'Product Category'!A:B,2,FALSE)</f>
        <v>Electronics</v>
      </c>
      <c r="AL733">
        <f>VLOOKUP(Z733,Coupons!A:B,2,FALSE)</f>
        <v>0</v>
      </c>
      <c r="AM733" s="7">
        <f t="shared" si="258"/>
        <v>0</v>
      </c>
      <c r="AN733" s="7">
        <f t="shared" si="259"/>
        <v>409.12200000000001</v>
      </c>
      <c r="AO733" s="7">
        <f t="shared" si="260"/>
        <v>2045.6100000000001</v>
      </c>
      <c r="AP733" s="7">
        <f t="shared" si="261"/>
        <v>2922.3</v>
      </c>
      <c r="AQ733" s="7">
        <f t="shared" si="262"/>
        <v>876.69</v>
      </c>
      <c r="AR733" s="12">
        <f t="shared" si="263"/>
        <v>1.4285714285714286</v>
      </c>
    </row>
    <row r="734" spans="1:44" x14ac:dyDescent="0.35">
      <c r="A734" t="s">
        <v>746</v>
      </c>
      <c r="B734">
        <f t="shared" si="242"/>
        <v>200732</v>
      </c>
      <c r="C734" s="2">
        <v>45723</v>
      </c>
      <c r="D734" s="4">
        <v>45723</v>
      </c>
      <c r="E734">
        <f t="shared" si="243"/>
        <v>2025</v>
      </c>
      <c r="F734" s="4" t="str">
        <f t="shared" si="244"/>
        <v>March</v>
      </c>
      <c r="G734" s="4" t="str">
        <f t="shared" si="245"/>
        <v>Friday</v>
      </c>
      <c r="H734" t="s">
        <v>1943</v>
      </c>
      <c r="I734">
        <f t="shared" si="246"/>
        <v>80987</v>
      </c>
      <c r="J734" t="s">
        <v>2408</v>
      </c>
      <c r="K734" t="str">
        <f t="shared" si="248"/>
        <v>Laptop</v>
      </c>
      <c r="L734">
        <v>1</v>
      </c>
      <c r="M734">
        <v>132.05000000000001</v>
      </c>
      <c r="N734" s="7">
        <f t="shared" si="247"/>
        <v>132.05000000000001</v>
      </c>
      <c r="O734" t="s">
        <v>2876</v>
      </c>
      <c r="P734" t="str">
        <f t="shared" si="249"/>
        <v>787</v>
      </c>
      <c r="Q734" t="str">
        <f t="shared" si="250"/>
        <v>Main St</v>
      </c>
      <c r="R734" t="s">
        <v>3066</v>
      </c>
      <c r="S734" t="str">
        <f t="shared" si="251"/>
        <v>Online</v>
      </c>
      <c r="T734" t="s">
        <v>3073</v>
      </c>
      <c r="U734" t="str">
        <f t="shared" si="252"/>
        <v>Delivered</v>
      </c>
      <c r="V734" t="s">
        <v>3807</v>
      </c>
      <c r="W734" t="str">
        <f t="shared" si="253"/>
        <v>42187776</v>
      </c>
      <c r="X734">
        <v>2</v>
      </c>
      <c r="Z734" t="str">
        <f t="shared" si="254"/>
        <v>NO COUPON</v>
      </c>
      <c r="AA734" t="str">
        <f t="shared" si="255"/>
        <v>NO</v>
      </c>
      <c r="AB734" t="s">
        <v>4282</v>
      </c>
      <c r="AC734" t="str">
        <f t="shared" si="256"/>
        <v>Google</v>
      </c>
      <c r="AD734">
        <v>132.05000000000001</v>
      </c>
      <c r="AE734" s="7">
        <v>132.05000000000001</v>
      </c>
      <c r="AF734" s="7">
        <f t="shared" si="257"/>
        <v>132.05000000000001</v>
      </c>
      <c r="AG734" t="str">
        <f>_xlfn.XLOOKUP(H734, 'Customer Data'!A734,'Customer Data'!B734)</f>
        <v>Customer_734</v>
      </c>
      <c r="AH734" t="str">
        <f>_xlfn.XLOOKUP(H734,'Customer Data'!A734,'Customer Data'!C734)</f>
        <v>Female</v>
      </c>
      <c r="AI734">
        <f>_xlfn.XLOOKUP(H734,'Customer Data'!A734,'Customer Data'!D734)</f>
        <v>32</v>
      </c>
      <c r="AJ734" t="str">
        <f>_xlfn.XLOOKUP(H734,'Customer Data'!A734,'Customer Data'!E734)</f>
        <v>Abuja</v>
      </c>
      <c r="AK734" t="str">
        <f>VLOOKUP(K734,'Product Category'!A:B,2,FALSE)</f>
        <v>Electronics</v>
      </c>
      <c r="AL734">
        <f>VLOOKUP(Z734,Coupons!A:B,2,FALSE)</f>
        <v>0</v>
      </c>
      <c r="AM734" s="7">
        <f t="shared" si="258"/>
        <v>0</v>
      </c>
      <c r="AN734" s="7">
        <f t="shared" si="259"/>
        <v>92.435000000000002</v>
      </c>
      <c r="AO734" s="7">
        <f t="shared" si="260"/>
        <v>92.435000000000002</v>
      </c>
      <c r="AP734" s="7">
        <f t="shared" si="261"/>
        <v>132.05000000000001</v>
      </c>
      <c r="AQ734" s="7">
        <f t="shared" si="262"/>
        <v>39.615000000000009</v>
      </c>
      <c r="AR734" s="12">
        <f t="shared" si="263"/>
        <v>1.4285714285714286</v>
      </c>
    </row>
    <row r="735" spans="1:44" x14ac:dyDescent="0.35">
      <c r="A735" t="s">
        <v>747</v>
      </c>
      <c r="B735">
        <f t="shared" si="242"/>
        <v>200733</v>
      </c>
      <c r="C735" s="2">
        <v>45264</v>
      </c>
      <c r="D735" s="4">
        <v>45264</v>
      </c>
      <c r="E735">
        <f t="shared" si="243"/>
        <v>2023</v>
      </c>
      <c r="F735" s="4" t="str">
        <f t="shared" si="244"/>
        <v>December</v>
      </c>
      <c r="G735" s="4" t="str">
        <f t="shared" si="245"/>
        <v>Monday</v>
      </c>
      <c r="H735" t="s">
        <v>1944</v>
      </c>
      <c r="I735">
        <f t="shared" si="246"/>
        <v>90757</v>
      </c>
      <c r="J735" t="s">
        <v>2405</v>
      </c>
      <c r="K735" t="str">
        <f t="shared" si="248"/>
        <v>Tablet</v>
      </c>
      <c r="L735">
        <v>4</v>
      </c>
      <c r="M735">
        <v>494.84</v>
      </c>
      <c r="N735" s="7">
        <f t="shared" si="247"/>
        <v>494.84</v>
      </c>
      <c r="O735" t="s">
        <v>2869</v>
      </c>
      <c r="P735" t="str">
        <f t="shared" si="249"/>
        <v>694</v>
      </c>
      <c r="Q735" t="str">
        <f t="shared" si="250"/>
        <v>Main St</v>
      </c>
      <c r="R735" t="s">
        <v>3069</v>
      </c>
      <c r="S735" t="str">
        <f t="shared" si="251"/>
        <v>Cash</v>
      </c>
      <c r="T735" t="s">
        <v>3072</v>
      </c>
      <c r="U735" t="str">
        <f t="shared" si="252"/>
        <v>Returned</v>
      </c>
      <c r="V735" t="s">
        <v>3808</v>
      </c>
      <c r="W735" t="str">
        <f t="shared" si="253"/>
        <v>87991608</v>
      </c>
      <c r="X735">
        <v>8</v>
      </c>
      <c r="Y735" t="s">
        <v>4275</v>
      </c>
      <c r="Z735" t="str">
        <f t="shared" si="254"/>
        <v>SAVE10</v>
      </c>
      <c r="AA735" t="str">
        <f t="shared" si="255"/>
        <v>YES</v>
      </c>
      <c r="AB735" t="s">
        <v>4280</v>
      </c>
      <c r="AC735" t="str">
        <f t="shared" si="256"/>
        <v>Email</v>
      </c>
      <c r="AD735">
        <v>1979.36</v>
      </c>
      <c r="AE735" s="7">
        <v>1979.36</v>
      </c>
      <c r="AF735" s="7">
        <f t="shared" si="257"/>
        <v>1979.36</v>
      </c>
      <c r="AG735" t="str">
        <f>_xlfn.XLOOKUP(H735, 'Customer Data'!A735,'Customer Data'!B735)</f>
        <v>Customer_735</v>
      </c>
      <c r="AH735" t="str">
        <f>_xlfn.XLOOKUP(H735,'Customer Data'!A735,'Customer Data'!C735)</f>
        <v>Female</v>
      </c>
      <c r="AI735">
        <f>_xlfn.XLOOKUP(H735,'Customer Data'!A735,'Customer Data'!D735)</f>
        <v>52</v>
      </c>
      <c r="AJ735" t="str">
        <f>_xlfn.XLOOKUP(H735,'Customer Data'!A735,'Customer Data'!E735)</f>
        <v>Owerri</v>
      </c>
      <c r="AK735" t="str">
        <f>VLOOKUP(K735,'Product Category'!A:B,2,FALSE)</f>
        <v>Electronics</v>
      </c>
      <c r="AL735">
        <f>VLOOKUP(Z735,Coupons!A:B,2,FALSE)</f>
        <v>0.1</v>
      </c>
      <c r="AM735" s="7">
        <f t="shared" si="258"/>
        <v>197.93600000000001</v>
      </c>
      <c r="AN735" s="7">
        <f t="shared" si="259"/>
        <v>346.38799999999998</v>
      </c>
      <c r="AO735" s="7">
        <f t="shared" si="260"/>
        <v>1385.5519999999999</v>
      </c>
      <c r="AP735" s="7">
        <f t="shared" si="261"/>
        <v>1781.424</v>
      </c>
      <c r="AQ735" s="7">
        <f t="shared" si="262"/>
        <v>395.87200000000007</v>
      </c>
      <c r="AR735" s="12">
        <f t="shared" si="263"/>
        <v>1.2857142857142858</v>
      </c>
    </row>
    <row r="736" spans="1:44" x14ac:dyDescent="0.35">
      <c r="A736" t="s">
        <v>748</v>
      </c>
      <c r="B736">
        <f t="shared" si="242"/>
        <v>200734</v>
      </c>
      <c r="C736" s="2">
        <v>45314</v>
      </c>
      <c r="D736" s="4">
        <v>45314</v>
      </c>
      <c r="E736">
        <f t="shared" si="243"/>
        <v>2024</v>
      </c>
      <c r="F736" s="4" t="str">
        <f t="shared" si="244"/>
        <v>January</v>
      </c>
      <c r="G736" s="4" t="str">
        <f t="shared" si="245"/>
        <v>Tuesday</v>
      </c>
      <c r="H736" t="s">
        <v>1945</v>
      </c>
      <c r="I736">
        <f t="shared" si="246"/>
        <v>51898</v>
      </c>
      <c r="J736" t="s">
        <v>2407</v>
      </c>
      <c r="K736" t="str">
        <f t="shared" si="248"/>
        <v>Printer</v>
      </c>
      <c r="L736">
        <v>4</v>
      </c>
      <c r="M736">
        <v>224.61</v>
      </c>
      <c r="N736" s="7">
        <f t="shared" si="247"/>
        <v>224.61</v>
      </c>
      <c r="O736" t="s">
        <v>2655</v>
      </c>
      <c r="P736" t="str">
        <f t="shared" si="249"/>
        <v>630</v>
      </c>
      <c r="Q736" t="str">
        <f t="shared" si="250"/>
        <v>Main St</v>
      </c>
      <c r="R736" t="s">
        <v>3067</v>
      </c>
      <c r="S736" t="str">
        <f t="shared" si="251"/>
        <v>Credit Card</v>
      </c>
      <c r="T736" t="s">
        <v>3072</v>
      </c>
      <c r="U736" t="str">
        <f t="shared" si="252"/>
        <v>Returned</v>
      </c>
      <c r="V736" t="s">
        <v>3809</v>
      </c>
      <c r="W736" t="str">
        <f t="shared" si="253"/>
        <v>19767885</v>
      </c>
      <c r="X736">
        <v>6</v>
      </c>
      <c r="Y736" t="s">
        <v>4277</v>
      </c>
      <c r="Z736" t="str">
        <f t="shared" si="254"/>
        <v>WINTER15</v>
      </c>
      <c r="AA736" t="str">
        <f t="shared" si="255"/>
        <v>YES</v>
      </c>
      <c r="AB736" t="s">
        <v>4281</v>
      </c>
      <c r="AC736" t="str">
        <f t="shared" si="256"/>
        <v>Facebook</v>
      </c>
      <c r="AD736">
        <v>898.44</v>
      </c>
      <c r="AE736" s="7">
        <v>898.44</v>
      </c>
      <c r="AF736" s="7">
        <f t="shared" si="257"/>
        <v>898.44</v>
      </c>
      <c r="AG736" t="str">
        <f>_xlfn.XLOOKUP(H736, 'Customer Data'!A736,'Customer Data'!B736)</f>
        <v>Customer_736</v>
      </c>
      <c r="AH736" t="str">
        <f>_xlfn.XLOOKUP(H736,'Customer Data'!A736,'Customer Data'!C736)</f>
        <v>Female</v>
      </c>
      <c r="AI736">
        <f>_xlfn.XLOOKUP(H736,'Customer Data'!A736,'Customer Data'!D736)</f>
        <v>23</v>
      </c>
      <c r="AJ736" t="str">
        <f>_xlfn.XLOOKUP(H736,'Customer Data'!A736,'Customer Data'!E736)</f>
        <v>Owerri</v>
      </c>
      <c r="AK736" t="str">
        <f>VLOOKUP(K736,'Product Category'!A:B,2,FALSE)</f>
        <v>Electronics</v>
      </c>
      <c r="AL736">
        <f>VLOOKUP(Z736,Coupons!A:B,2,FALSE)</f>
        <v>0.15</v>
      </c>
      <c r="AM736" s="7">
        <f t="shared" si="258"/>
        <v>134.76599999999999</v>
      </c>
      <c r="AN736" s="7">
        <f t="shared" si="259"/>
        <v>157.227</v>
      </c>
      <c r="AO736" s="7">
        <f t="shared" si="260"/>
        <v>628.90800000000002</v>
      </c>
      <c r="AP736" s="7">
        <f t="shared" si="261"/>
        <v>763.67400000000009</v>
      </c>
      <c r="AQ736" s="7">
        <f t="shared" si="262"/>
        <v>134.76600000000008</v>
      </c>
      <c r="AR736" s="12">
        <f t="shared" si="263"/>
        <v>1.2142857142857144</v>
      </c>
    </row>
    <row r="737" spans="1:44" x14ac:dyDescent="0.35">
      <c r="A737" t="s">
        <v>749</v>
      </c>
      <c r="B737">
        <f t="shared" si="242"/>
        <v>200735</v>
      </c>
      <c r="C737" s="2">
        <v>45471</v>
      </c>
      <c r="D737" s="4">
        <v>45471</v>
      </c>
      <c r="E737">
        <f t="shared" si="243"/>
        <v>2024</v>
      </c>
      <c r="F737" s="4" t="str">
        <f t="shared" si="244"/>
        <v>June</v>
      </c>
      <c r="G737" s="4" t="str">
        <f t="shared" si="245"/>
        <v>Friday</v>
      </c>
      <c r="H737" t="s">
        <v>1946</v>
      </c>
      <c r="I737">
        <f t="shared" si="246"/>
        <v>94508</v>
      </c>
      <c r="J737" t="s">
        <v>2403</v>
      </c>
      <c r="K737" t="str">
        <f t="shared" si="248"/>
        <v>Monitor</v>
      </c>
      <c r="L737">
        <v>4</v>
      </c>
      <c r="M737">
        <v>44.07</v>
      </c>
      <c r="N737" s="7">
        <f t="shared" si="247"/>
        <v>44.07</v>
      </c>
      <c r="O737" t="s">
        <v>2729</v>
      </c>
      <c r="P737" t="str">
        <f t="shared" si="249"/>
        <v>359</v>
      </c>
      <c r="Q737" t="str">
        <f t="shared" si="250"/>
        <v>Main St</v>
      </c>
      <c r="R737" t="s">
        <v>3065</v>
      </c>
      <c r="S737" t="str">
        <f t="shared" si="251"/>
        <v>Debit Card</v>
      </c>
      <c r="T737" t="s">
        <v>3074</v>
      </c>
      <c r="U737" t="str">
        <f t="shared" si="252"/>
        <v>Pending</v>
      </c>
      <c r="V737" t="s">
        <v>3810</v>
      </c>
      <c r="W737" t="str">
        <f t="shared" si="253"/>
        <v>13443264</v>
      </c>
      <c r="X737">
        <v>6</v>
      </c>
      <c r="Z737" t="str">
        <f t="shared" si="254"/>
        <v>NO COUPON</v>
      </c>
      <c r="AA737" t="str">
        <f t="shared" si="255"/>
        <v>NO</v>
      </c>
      <c r="AB737" t="s">
        <v>4280</v>
      </c>
      <c r="AC737" t="str">
        <f t="shared" si="256"/>
        <v>Email</v>
      </c>
      <c r="AD737">
        <v>176.28</v>
      </c>
      <c r="AE737" s="7">
        <v>176.28</v>
      </c>
      <c r="AF737" s="7">
        <f t="shared" si="257"/>
        <v>176.28</v>
      </c>
      <c r="AG737" t="str">
        <f>_xlfn.XLOOKUP(H737, 'Customer Data'!A737,'Customer Data'!B737)</f>
        <v>Customer_737</v>
      </c>
      <c r="AH737" t="str">
        <f>_xlfn.XLOOKUP(H737,'Customer Data'!A737,'Customer Data'!C737)</f>
        <v>Female</v>
      </c>
      <c r="AI737">
        <f>_xlfn.XLOOKUP(H737,'Customer Data'!A737,'Customer Data'!D737)</f>
        <v>23</v>
      </c>
      <c r="AJ737" t="str">
        <f>_xlfn.XLOOKUP(H737,'Customer Data'!A737,'Customer Data'!E737)</f>
        <v>Port-Harcourt</v>
      </c>
      <c r="AK737" t="str">
        <f>VLOOKUP(K737,'Product Category'!A:B,2,FALSE)</f>
        <v>Electronics</v>
      </c>
      <c r="AL737">
        <f>VLOOKUP(Z737,Coupons!A:B,2,FALSE)</f>
        <v>0</v>
      </c>
      <c r="AM737" s="7">
        <f t="shared" si="258"/>
        <v>0</v>
      </c>
      <c r="AN737" s="7">
        <f t="shared" si="259"/>
        <v>30.848999999999997</v>
      </c>
      <c r="AO737" s="7">
        <f t="shared" si="260"/>
        <v>123.39599999999999</v>
      </c>
      <c r="AP737" s="7">
        <f t="shared" si="261"/>
        <v>176.28</v>
      </c>
      <c r="AQ737" s="7">
        <f t="shared" si="262"/>
        <v>52.884000000000015</v>
      </c>
      <c r="AR737" s="12">
        <f t="shared" si="263"/>
        <v>1.4285714285714288</v>
      </c>
    </row>
    <row r="738" spans="1:44" x14ac:dyDescent="0.35">
      <c r="A738" t="s">
        <v>750</v>
      </c>
      <c r="B738">
        <f t="shared" si="242"/>
        <v>200736</v>
      </c>
      <c r="C738" s="2">
        <v>45331</v>
      </c>
      <c r="D738" s="4">
        <v>45331</v>
      </c>
      <c r="E738">
        <f t="shared" si="243"/>
        <v>2024</v>
      </c>
      <c r="F738" s="4" t="str">
        <f t="shared" si="244"/>
        <v>February</v>
      </c>
      <c r="G738" s="4" t="str">
        <f t="shared" si="245"/>
        <v>Friday</v>
      </c>
      <c r="H738" t="s">
        <v>1947</v>
      </c>
      <c r="I738">
        <f t="shared" si="246"/>
        <v>59441</v>
      </c>
      <c r="J738" t="s">
        <v>2403</v>
      </c>
      <c r="K738" t="str">
        <f t="shared" si="248"/>
        <v>Monitor</v>
      </c>
      <c r="L738">
        <v>5</v>
      </c>
      <c r="M738">
        <v>418.53</v>
      </c>
      <c r="N738" s="7">
        <f t="shared" si="247"/>
        <v>418.53</v>
      </c>
      <c r="O738" t="s">
        <v>2796</v>
      </c>
      <c r="P738" t="str">
        <f t="shared" si="249"/>
        <v>696</v>
      </c>
      <c r="Q738" t="str">
        <f t="shared" si="250"/>
        <v>Main St</v>
      </c>
      <c r="R738" t="s">
        <v>3067</v>
      </c>
      <c r="S738" t="str">
        <f t="shared" si="251"/>
        <v>Credit Card</v>
      </c>
      <c r="T738" t="s">
        <v>3074</v>
      </c>
      <c r="U738" t="str">
        <f t="shared" si="252"/>
        <v>Pending</v>
      </c>
      <c r="V738" t="s">
        <v>3811</v>
      </c>
      <c r="W738" t="str">
        <f t="shared" si="253"/>
        <v>66186874</v>
      </c>
      <c r="X738">
        <v>6</v>
      </c>
      <c r="Y738" t="s">
        <v>4276</v>
      </c>
      <c r="Z738" t="str">
        <f t="shared" si="254"/>
        <v>FREESHIP</v>
      </c>
      <c r="AA738" t="str">
        <f t="shared" si="255"/>
        <v>YES</v>
      </c>
      <c r="AB738" t="s">
        <v>4282</v>
      </c>
      <c r="AC738" t="str">
        <f t="shared" si="256"/>
        <v>Google</v>
      </c>
      <c r="AD738">
        <v>2092.65</v>
      </c>
      <c r="AE738" s="7">
        <v>2092.65</v>
      </c>
      <c r="AF738" s="7">
        <f t="shared" si="257"/>
        <v>2092.6499999999996</v>
      </c>
      <c r="AG738" t="str">
        <f>_xlfn.XLOOKUP(H738, 'Customer Data'!A738,'Customer Data'!B738)</f>
        <v>Customer_738</v>
      </c>
      <c r="AH738" t="str">
        <f>_xlfn.XLOOKUP(H738,'Customer Data'!A738,'Customer Data'!C738)</f>
        <v>Male</v>
      </c>
      <c r="AI738">
        <f>_xlfn.XLOOKUP(H738,'Customer Data'!A738,'Customer Data'!D738)</f>
        <v>44</v>
      </c>
      <c r="AJ738" t="str">
        <f>_xlfn.XLOOKUP(H738,'Customer Data'!A738,'Customer Data'!E738)</f>
        <v>Lagos</v>
      </c>
      <c r="AK738" t="str">
        <f>VLOOKUP(K738,'Product Category'!A:B,2,FALSE)</f>
        <v>Electronics</v>
      </c>
      <c r="AL738">
        <f>VLOOKUP(Z738,Coupons!A:B,2,FALSE)</f>
        <v>0</v>
      </c>
      <c r="AM738" s="7">
        <f t="shared" si="258"/>
        <v>0</v>
      </c>
      <c r="AN738" s="7">
        <f t="shared" si="259"/>
        <v>292.97099999999995</v>
      </c>
      <c r="AO738" s="7">
        <f t="shared" si="260"/>
        <v>1464.8549999999998</v>
      </c>
      <c r="AP738" s="7">
        <f t="shared" si="261"/>
        <v>2092.6499999999996</v>
      </c>
      <c r="AQ738" s="7">
        <f t="shared" si="262"/>
        <v>627.79499999999985</v>
      </c>
      <c r="AR738" s="12">
        <f t="shared" si="263"/>
        <v>1.4285714285714286</v>
      </c>
    </row>
    <row r="739" spans="1:44" x14ac:dyDescent="0.35">
      <c r="A739" t="s">
        <v>751</v>
      </c>
      <c r="B739">
        <f t="shared" si="242"/>
        <v>200737</v>
      </c>
      <c r="C739" s="2">
        <v>45294</v>
      </c>
      <c r="D739" s="4">
        <v>45294</v>
      </c>
      <c r="E739">
        <f t="shared" si="243"/>
        <v>2024</v>
      </c>
      <c r="F739" s="4" t="str">
        <f t="shared" si="244"/>
        <v>January</v>
      </c>
      <c r="G739" s="4" t="str">
        <f t="shared" si="245"/>
        <v>Wednesday</v>
      </c>
      <c r="H739" t="s">
        <v>1948</v>
      </c>
      <c r="I739">
        <f t="shared" si="246"/>
        <v>91029</v>
      </c>
      <c r="J739" t="s">
        <v>2404</v>
      </c>
      <c r="K739" t="str">
        <f t="shared" si="248"/>
        <v>Phone</v>
      </c>
      <c r="L739">
        <v>4</v>
      </c>
      <c r="M739">
        <v>532.87</v>
      </c>
      <c r="N739" s="7">
        <f t="shared" si="247"/>
        <v>532.87</v>
      </c>
      <c r="O739" t="s">
        <v>2897</v>
      </c>
      <c r="P739" t="str">
        <f t="shared" si="249"/>
        <v>972</v>
      </c>
      <c r="Q739" t="str">
        <f t="shared" si="250"/>
        <v>Main St</v>
      </c>
      <c r="R739" t="s">
        <v>3069</v>
      </c>
      <c r="S739" t="str">
        <f t="shared" si="251"/>
        <v>Cash</v>
      </c>
      <c r="T739" t="s">
        <v>3074</v>
      </c>
      <c r="U739" t="str">
        <f t="shared" si="252"/>
        <v>Pending</v>
      </c>
      <c r="V739" t="s">
        <v>3812</v>
      </c>
      <c r="W739" t="str">
        <f t="shared" si="253"/>
        <v>25501930</v>
      </c>
      <c r="X739">
        <v>9</v>
      </c>
      <c r="Y739" t="s">
        <v>4276</v>
      </c>
      <c r="Z739" t="str">
        <f t="shared" si="254"/>
        <v>FREESHIP</v>
      </c>
      <c r="AA739" t="str">
        <f t="shared" si="255"/>
        <v>YES</v>
      </c>
      <c r="AB739" t="s">
        <v>4278</v>
      </c>
      <c r="AC739" t="str">
        <f t="shared" si="256"/>
        <v>Instagram</v>
      </c>
      <c r="AD739">
        <v>2131.48</v>
      </c>
      <c r="AE739" s="7">
        <v>2131.48</v>
      </c>
      <c r="AF739" s="7">
        <f t="shared" si="257"/>
        <v>2131.48</v>
      </c>
      <c r="AG739" t="str">
        <f>_xlfn.XLOOKUP(H739, 'Customer Data'!A739,'Customer Data'!B739)</f>
        <v>Customer_739</v>
      </c>
      <c r="AH739" t="str">
        <f>_xlfn.XLOOKUP(H739,'Customer Data'!A739,'Customer Data'!C739)</f>
        <v>Female</v>
      </c>
      <c r="AI739">
        <f>_xlfn.XLOOKUP(H739,'Customer Data'!A739,'Customer Data'!D739)</f>
        <v>31</v>
      </c>
      <c r="AJ739" t="str">
        <f>_xlfn.XLOOKUP(H739,'Customer Data'!A739,'Customer Data'!E739)</f>
        <v>Enugu</v>
      </c>
      <c r="AK739" t="str">
        <f>VLOOKUP(K739,'Product Category'!A:B,2,FALSE)</f>
        <v>Electronics</v>
      </c>
      <c r="AL739">
        <f>VLOOKUP(Z739,Coupons!A:B,2,FALSE)</f>
        <v>0</v>
      </c>
      <c r="AM739" s="7">
        <f t="shared" si="258"/>
        <v>0</v>
      </c>
      <c r="AN739" s="7">
        <f t="shared" si="259"/>
        <v>373.00899999999996</v>
      </c>
      <c r="AO739" s="7">
        <f t="shared" si="260"/>
        <v>1492.0359999999998</v>
      </c>
      <c r="AP739" s="7">
        <f t="shared" si="261"/>
        <v>2131.48</v>
      </c>
      <c r="AQ739" s="7">
        <f t="shared" si="262"/>
        <v>639.44400000000019</v>
      </c>
      <c r="AR739" s="12">
        <f t="shared" si="263"/>
        <v>1.4285714285714288</v>
      </c>
    </row>
    <row r="740" spans="1:44" x14ac:dyDescent="0.35">
      <c r="A740" t="s">
        <v>752</v>
      </c>
      <c r="B740">
        <f t="shared" si="242"/>
        <v>200738</v>
      </c>
      <c r="C740" s="2">
        <v>45812</v>
      </c>
      <c r="D740" s="4">
        <v>45812</v>
      </c>
      <c r="E740">
        <f t="shared" si="243"/>
        <v>2025</v>
      </c>
      <c r="F740" s="4" t="str">
        <f t="shared" si="244"/>
        <v>June</v>
      </c>
      <c r="G740" s="4" t="str">
        <f t="shared" si="245"/>
        <v>Wednesday</v>
      </c>
      <c r="H740" t="s">
        <v>1949</v>
      </c>
      <c r="I740">
        <f t="shared" si="246"/>
        <v>96261</v>
      </c>
      <c r="J740" t="s">
        <v>2404</v>
      </c>
      <c r="K740" t="str">
        <f t="shared" si="248"/>
        <v>Phone</v>
      </c>
      <c r="L740">
        <v>2</v>
      </c>
      <c r="M740">
        <v>485.37</v>
      </c>
      <c r="N740" s="7">
        <f t="shared" si="247"/>
        <v>485.37</v>
      </c>
      <c r="O740" t="s">
        <v>2898</v>
      </c>
      <c r="P740" t="str">
        <f t="shared" si="249"/>
        <v>264</v>
      </c>
      <c r="Q740" t="str">
        <f t="shared" si="250"/>
        <v>Main St</v>
      </c>
      <c r="R740" t="s">
        <v>3067</v>
      </c>
      <c r="S740" t="str">
        <f t="shared" si="251"/>
        <v>Credit Card</v>
      </c>
      <c r="T740" t="s">
        <v>3070</v>
      </c>
      <c r="U740" t="str">
        <f t="shared" si="252"/>
        <v>Shipped</v>
      </c>
      <c r="V740" t="s">
        <v>3813</v>
      </c>
      <c r="W740" t="str">
        <f t="shared" si="253"/>
        <v>44998396</v>
      </c>
      <c r="X740">
        <v>5</v>
      </c>
      <c r="Y740" t="s">
        <v>4275</v>
      </c>
      <c r="Z740" t="str">
        <f t="shared" si="254"/>
        <v>SAVE10</v>
      </c>
      <c r="AA740" t="str">
        <f t="shared" si="255"/>
        <v>YES</v>
      </c>
      <c r="AB740" t="s">
        <v>4280</v>
      </c>
      <c r="AC740" t="str">
        <f t="shared" si="256"/>
        <v>Email</v>
      </c>
      <c r="AD740">
        <v>970.74</v>
      </c>
      <c r="AE740" s="7">
        <v>970.74</v>
      </c>
      <c r="AF740" s="7">
        <f t="shared" si="257"/>
        <v>970.74</v>
      </c>
      <c r="AG740" t="str">
        <f>_xlfn.XLOOKUP(H740, 'Customer Data'!A740,'Customer Data'!B740)</f>
        <v>Customer_740</v>
      </c>
      <c r="AH740" t="str">
        <f>_xlfn.XLOOKUP(H740,'Customer Data'!A740,'Customer Data'!C740)</f>
        <v>Female</v>
      </c>
      <c r="AI740">
        <f>_xlfn.XLOOKUP(H740,'Customer Data'!A740,'Customer Data'!D740)</f>
        <v>32</v>
      </c>
      <c r="AJ740" t="str">
        <f>_xlfn.XLOOKUP(H740,'Customer Data'!A740,'Customer Data'!E740)</f>
        <v>Lagos</v>
      </c>
      <c r="AK740" t="str">
        <f>VLOOKUP(K740,'Product Category'!A:B,2,FALSE)</f>
        <v>Electronics</v>
      </c>
      <c r="AL740">
        <f>VLOOKUP(Z740,Coupons!A:B,2,FALSE)</f>
        <v>0.1</v>
      </c>
      <c r="AM740" s="7">
        <f t="shared" si="258"/>
        <v>97.074000000000012</v>
      </c>
      <c r="AN740" s="7">
        <f t="shared" si="259"/>
        <v>339.75899999999996</v>
      </c>
      <c r="AO740" s="7">
        <f t="shared" si="260"/>
        <v>679.51799999999992</v>
      </c>
      <c r="AP740" s="7">
        <f t="shared" si="261"/>
        <v>873.66599999999994</v>
      </c>
      <c r="AQ740" s="7">
        <f t="shared" si="262"/>
        <v>194.14800000000002</v>
      </c>
      <c r="AR740" s="12">
        <f t="shared" si="263"/>
        <v>1.2857142857142858</v>
      </c>
    </row>
    <row r="741" spans="1:44" x14ac:dyDescent="0.35">
      <c r="A741" t="s">
        <v>753</v>
      </c>
      <c r="B741">
        <f t="shared" si="242"/>
        <v>200739</v>
      </c>
      <c r="C741" s="2">
        <v>45456</v>
      </c>
      <c r="D741" s="4">
        <v>45456</v>
      </c>
      <c r="E741">
        <f t="shared" si="243"/>
        <v>2024</v>
      </c>
      <c r="F741" s="4" t="str">
        <f t="shared" si="244"/>
        <v>June</v>
      </c>
      <c r="G741" s="4" t="str">
        <f t="shared" si="245"/>
        <v>Thursday</v>
      </c>
      <c r="H741" t="s">
        <v>1950</v>
      </c>
      <c r="I741">
        <f t="shared" si="246"/>
        <v>35123</v>
      </c>
      <c r="J741" t="s">
        <v>2404</v>
      </c>
      <c r="K741" t="str">
        <f t="shared" si="248"/>
        <v>Phone</v>
      </c>
      <c r="L741">
        <v>4</v>
      </c>
      <c r="M741">
        <v>386.73</v>
      </c>
      <c r="N741" s="7">
        <f t="shared" si="247"/>
        <v>386.73</v>
      </c>
      <c r="O741" t="s">
        <v>2532</v>
      </c>
      <c r="P741" t="str">
        <f t="shared" si="249"/>
        <v>513</v>
      </c>
      <c r="Q741" t="str">
        <f t="shared" si="250"/>
        <v>Main St</v>
      </c>
      <c r="R741" t="s">
        <v>3069</v>
      </c>
      <c r="S741" t="str">
        <f t="shared" si="251"/>
        <v>Cash</v>
      </c>
      <c r="T741" t="s">
        <v>3073</v>
      </c>
      <c r="U741" t="str">
        <f t="shared" si="252"/>
        <v>Delivered</v>
      </c>
      <c r="V741" t="s">
        <v>3814</v>
      </c>
      <c r="W741" t="str">
        <f t="shared" si="253"/>
        <v>58979275</v>
      </c>
      <c r="X741">
        <v>4</v>
      </c>
      <c r="Y741" t="s">
        <v>4275</v>
      </c>
      <c r="Z741" t="str">
        <f t="shared" si="254"/>
        <v>SAVE10</v>
      </c>
      <c r="AA741" t="str">
        <f t="shared" si="255"/>
        <v>YES</v>
      </c>
      <c r="AB741" t="s">
        <v>4281</v>
      </c>
      <c r="AC741" t="str">
        <f t="shared" si="256"/>
        <v>Facebook</v>
      </c>
      <c r="AD741">
        <v>1546.92</v>
      </c>
      <c r="AE741" s="7">
        <v>1546.92</v>
      </c>
      <c r="AF741" s="7">
        <f t="shared" si="257"/>
        <v>1546.92</v>
      </c>
      <c r="AG741" t="str">
        <f>_xlfn.XLOOKUP(H741, 'Customer Data'!A741,'Customer Data'!B741)</f>
        <v>Customer_741</v>
      </c>
      <c r="AH741" t="str">
        <f>_xlfn.XLOOKUP(H741,'Customer Data'!A741,'Customer Data'!C741)</f>
        <v>Female</v>
      </c>
      <c r="AI741">
        <f>_xlfn.XLOOKUP(H741,'Customer Data'!A741,'Customer Data'!D741)</f>
        <v>54</v>
      </c>
      <c r="AJ741" t="str">
        <f>_xlfn.XLOOKUP(H741,'Customer Data'!A741,'Customer Data'!E741)</f>
        <v>Abuja</v>
      </c>
      <c r="AK741" t="str">
        <f>VLOOKUP(K741,'Product Category'!A:B,2,FALSE)</f>
        <v>Electronics</v>
      </c>
      <c r="AL741">
        <f>VLOOKUP(Z741,Coupons!A:B,2,FALSE)</f>
        <v>0.1</v>
      </c>
      <c r="AM741" s="7">
        <f t="shared" si="258"/>
        <v>154.69200000000001</v>
      </c>
      <c r="AN741" s="7">
        <f t="shared" si="259"/>
        <v>270.71100000000001</v>
      </c>
      <c r="AO741" s="7">
        <f t="shared" si="260"/>
        <v>1082.8440000000001</v>
      </c>
      <c r="AP741" s="7">
        <f t="shared" si="261"/>
        <v>1392.2280000000001</v>
      </c>
      <c r="AQ741" s="7">
        <f t="shared" si="262"/>
        <v>309.38400000000001</v>
      </c>
      <c r="AR741" s="12">
        <f t="shared" si="263"/>
        <v>1.2857142857142858</v>
      </c>
    </row>
    <row r="742" spans="1:44" x14ac:dyDescent="0.35">
      <c r="A742" t="s">
        <v>754</v>
      </c>
      <c r="B742">
        <f t="shared" si="242"/>
        <v>200740</v>
      </c>
      <c r="C742" s="2">
        <v>45493</v>
      </c>
      <c r="D742" s="4">
        <v>45493</v>
      </c>
      <c r="E742">
        <f t="shared" si="243"/>
        <v>2024</v>
      </c>
      <c r="F742" s="4" t="str">
        <f t="shared" si="244"/>
        <v>July</v>
      </c>
      <c r="G742" s="4" t="str">
        <f t="shared" si="245"/>
        <v>Saturday</v>
      </c>
      <c r="H742" t="s">
        <v>1951</v>
      </c>
      <c r="I742">
        <f t="shared" si="246"/>
        <v>10892</v>
      </c>
      <c r="J742" t="s">
        <v>2409</v>
      </c>
      <c r="K742" t="str">
        <f t="shared" si="248"/>
        <v>Desk</v>
      </c>
      <c r="L742">
        <v>2</v>
      </c>
      <c r="M742">
        <v>377.47</v>
      </c>
      <c r="N742" s="7">
        <f t="shared" si="247"/>
        <v>377.47</v>
      </c>
      <c r="O742" t="s">
        <v>2749</v>
      </c>
      <c r="P742" t="str">
        <f t="shared" si="249"/>
        <v>433</v>
      </c>
      <c r="Q742" t="str">
        <f t="shared" si="250"/>
        <v>Main St</v>
      </c>
      <c r="R742" t="s">
        <v>3069</v>
      </c>
      <c r="S742" t="str">
        <f t="shared" si="251"/>
        <v>Cash</v>
      </c>
      <c r="T742" t="s">
        <v>3074</v>
      </c>
      <c r="U742" t="str">
        <f t="shared" si="252"/>
        <v>Pending</v>
      </c>
      <c r="V742" t="s">
        <v>3815</v>
      </c>
      <c r="W742" t="str">
        <f t="shared" si="253"/>
        <v>76154554</v>
      </c>
      <c r="X742">
        <v>7</v>
      </c>
      <c r="Z742" t="str">
        <f t="shared" si="254"/>
        <v>NO COUPON</v>
      </c>
      <c r="AA742" t="str">
        <f t="shared" si="255"/>
        <v>NO</v>
      </c>
      <c r="AB742" t="s">
        <v>4282</v>
      </c>
      <c r="AC742" t="str">
        <f t="shared" si="256"/>
        <v>Google</v>
      </c>
      <c r="AD742">
        <v>754.94</v>
      </c>
      <c r="AE742" s="7">
        <v>754.94</v>
      </c>
      <c r="AF742" s="7">
        <f t="shared" si="257"/>
        <v>754.94</v>
      </c>
      <c r="AG742" t="str">
        <f>_xlfn.XLOOKUP(H742, 'Customer Data'!A742,'Customer Data'!B742)</f>
        <v>Customer_742</v>
      </c>
      <c r="AH742" t="str">
        <f>_xlfn.XLOOKUP(H742,'Customer Data'!A742,'Customer Data'!C742)</f>
        <v>Female</v>
      </c>
      <c r="AI742">
        <f>_xlfn.XLOOKUP(H742,'Customer Data'!A742,'Customer Data'!D742)</f>
        <v>41</v>
      </c>
      <c r="AJ742" t="str">
        <f>_xlfn.XLOOKUP(H742,'Customer Data'!A742,'Customer Data'!E742)</f>
        <v>Abuja</v>
      </c>
      <c r="AK742" t="str">
        <f>VLOOKUP(K742,'Product Category'!A:B,2,FALSE)</f>
        <v>Furniture</v>
      </c>
      <c r="AL742">
        <f>VLOOKUP(Z742,Coupons!A:B,2,FALSE)</f>
        <v>0</v>
      </c>
      <c r="AM742" s="7">
        <f t="shared" si="258"/>
        <v>0</v>
      </c>
      <c r="AN742" s="7">
        <f t="shared" si="259"/>
        <v>264.22899999999998</v>
      </c>
      <c r="AO742" s="7">
        <f t="shared" si="260"/>
        <v>528.45799999999997</v>
      </c>
      <c r="AP742" s="7">
        <f t="shared" si="261"/>
        <v>754.94</v>
      </c>
      <c r="AQ742" s="7">
        <f t="shared" si="262"/>
        <v>226.48200000000008</v>
      </c>
      <c r="AR742" s="12">
        <f t="shared" si="263"/>
        <v>1.4285714285714288</v>
      </c>
    </row>
    <row r="743" spans="1:44" x14ac:dyDescent="0.35">
      <c r="A743" t="s">
        <v>755</v>
      </c>
      <c r="B743">
        <f t="shared" si="242"/>
        <v>200741</v>
      </c>
      <c r="C743" s="2">
        <v>45680</v>
      </c>
      <c r="D743" s="4">
        <v>45680</v>
      </c>
      <c r="E743">
        <f t="shared" si="243"/>
        <v>2025</v>
      </c>
      <c r="F743" s="4" t="str">
        <f t="shared" si="244"/>
        <v>January</v>
      </c>
      <c r="G743" s="4" t="str">
        <f t="shared" si="245"/>
        <v>Thursday</v>
      </c>
      <c r="H743" t="s">
        <v>1952</v>
      </c>
      <c r="I743">
        <f t="shared" si="246"/>
        <v>99683</v>
      </c>
      <c r="J743" t="s">
        <v>2403</v>
      </c>
      <c r="K743" t="str">
        <f t="shared" si="248"/>
        <v>Monitor</v>
      </c>
      <c r="L743">
        <v>5</v>
      </c>
      <c r="M743">
        <v>332.64</v>
      </c>
      <c r="N743" s="7">
        <f t="shared" si="247"/>
        <v>332.64</v>
      </c>
      <c r="O743" t="s">
        <v>2899</v>
      </c>
      <c r="P743" t="str">
        <f t="shared" si="249"/>
        <v>945</v>
      </c>
      <c r="Q743" t="str">
        <f t="shared" si="250"/>
        <v>Main St</v>
      </c>
      <c r="R743" t="s">
        <v>3068</v>
      </c>
      <c r="S743" t="str">
        <f t="shared" si="251"/>
        <v>Gift Card</v>
      </c>
      <c r="T743" t="s">
        <v>3073</v>
      </c>
      <c r="U743" t="str">
        <f t="shared" si="252"/>
        <v>Delivered</v>
      </c>
      <c r="V743" t="s">
        <v>3816</v>
      </c>
      <c r="W743" t="str">
        <f t="shared" si="253"/>
        <v>87305883</v>
      </c>
      <c r="X743">
        <v>10</v>
      </c>
      <c r="Z743" t="str">
        <f t="shared" si="254"/>
        <v>NO COUPON</v>
      </c>
      <c r="AA743" t="str">
        <f t="shared" si="255"/>
        <v>NO</v>
      </c>
      <c r="AB743" t="s">
        <v>4279</v>
      </c>
      <c r="AC743" t="str">
        <f t="shared" si="256"/>
        <v>Referral</v>
      </c>
      <c r="AD743">
        <v>1663.2</v>
      </c>
      <c r="AE743" s="7">
        <v>1663.2</v>
      </c>
      <c r="AF743" s="7">
        <f t="shared" si="257"/>
        <v>1663.1999999999998</v>
      </c>
      <c r="AG743" t="str">
        <f>_xlfn.XLOOKUP(H743, 'Customer Data'!A743,'Customer Data'!B743)</f>
        <v>Customer_743</v>
      </c>
      <c r="AH743" t="str">
        <f>_xlfn.XLOOKUP(H743,'Customer Data'!A743,'Customer Data'!C743)</f>
        <v>Female</v>
      </c>
      <c r="AI743">
        <f>_xlfn.XLOOKUP(H743,'Customer Data'!A743,'Customer Data'!D743)</f>
        <v>43</v>
      </c>
      <c r="AJ743" t="str">
        <f>_xlfn.XLOOKUP(H743,'Customer Data'!A743,'Customer Data'!E743)</f>
        <v>Owerri</v>
      </c>
      <c r="AK743" t="str">
        <f>VLOOKUP(K743,'Product Category'!A:B,2,FALSE)</f>
        <v>Electronics</v>
      </c>
      <c r="AL743">
        <f>VLOOKUP(Z743,Coupons!A:B,2,FALSE)</f>
        <v>0</v>
      </c>
      <c r="AM743" s="7">
        <f t="shared" si="258"/>
        <v>0</v>
      </c>
      <c r="AN743" s="7">
        <f t="shared" si="259"/>
        <v>232.84799999999998</v>
      </c>
      <c r="AO743" s="7">
        <f t="shared" si="260"/>
        <v>1164.24</v>
      </c>
      <c r="AP743" s="7">
        <f t="shared" si="261"/>
        <v>1663.1999999999998</v>
      </c>
      <c r="AQ743" s="7">
        <f t="shared" si="262"/>
        <v>498.95999999999981</v>
      </c>
      <c r="AR743" s="12">
        <f t="shared" si="263"/>
        <v>1.4285714285714284</v>
      </c>
    </row>
    <row r="744" spans="1:44" x14ac:dyDescent="0.35">
      <c r="A744" t="s">
        <v>756</v>
      </c>
      <c r="B744">
        <f t="shared" si="242"/>
        <v>200742</v>
      </c>
      <c r="C744" s="2">
        <v>45626</v>
      </c>
      <c r="D744" s="4">
        <v>45626</v>
      </c>
      <c r="E744">
        <f t="shared" si="243"/>
        <v>2024</v>
      </c>
      <c r="F744" s="4" t="str">
        <f t="shared" si="244"/>
        <v>November</v>
      </c>
      <c r="G744" s="4" t="str">
        <f t="shared" si="245"/>
        <v>Saturday</v>
      </c>
      <c r="H744" t="s">
        <v>1953</v>
      </c>
      <c r="I744">
        <f t="shared" si="246"/>
        <v>41974</v>
      </c>
      <c r="J744" t="s">
        <v>2408</v>
      </c>
      <c r="K744" t="str">
        <f t="shared" si="248"/>
        <v>Laptop</v>
      </c>
      <c r="L744">
        <v>3</v>
      </c>
      <c r="M744">
        <v>699.93</v>
      </c>
      <c r="N744" s="7">
        <f t="shared" si="247"/>
        <v>699.93</v>
      </c>
      <c r="O744" t="s">
        <v>2664</v>
      </c>
      <c r="P744" t="str">
        <f t="shared" si="249"/>
        <v>726</v>
      </c>
      <c r="Q744" t="str">
        <f t="shared" si="250"/>
        <v>Main St</v>
      </c>
      <c r="R744" t="s">
        <v>3069</v>
      </c>
      <c r="S744" t="str">
        <f t="shared" si="251"/>
        <v>Cash</v>
      </c>
      <c r="T744" t="s">
        <v>3072</v>
      </c>
      <c r="U744" t="str">
        <f t="shared" si="252"/>
        <v>Returned</v>
      </c>
      <c r="V744" t="s">
        <v>3817</v>
      </c>
      <c r="W744" t="str">
        <f t="shared" si="253"/>
        <v>48051468</v>
      </c>
      <c r="X744">
        <v>7</v>
      </c>
      <c r="Y744" t="s">
        <v>4275</v>
      </c>
      <c r="Z744" t="str">
        <f t="shared" si="254"/>
        <v>SAVE10</v>
      </c>
      <c r="AA744" t="str">
        <f t="shared" si="255"/>
        <v>YES</v>
      </c>
      <c r="AB744" t="s">
        <v>4282</v>
      </c>
      <c r="AC744" t="str">
        <f t="shared" si="256"/>
        <v>Google</v>
      </c>
      <c r="AD744">
        <v>2099.79</v>
      </c>
      <c r="AE744" s="7">
        <v>2099.79</v>
      </c>
      <c r="AF744" s="7">
        <f t="shared" si="257"/>
        <v>2099.79</v>
      </c>
      <c r="AG744" t="str">
        <f>_xlfn.XLOOKUP(H744, 'Customer Data'!A744,'Customer Data'!B744)</f>
        <v>Customer_744</v>
      </c>
      <c r="AH744" t="str">
        <f>_xlfn.XLOOKUP(H744,'Customer Data'!A744,'Customer Data'!C744)</f>
        <v>Male</v>
      </c>
      <c r="AI744">
        <f>_xlfn.XLOOKUP(H744,'Customer Data'!A744,'Customer Data'!D744)</f>
        <v>48</v>
      </c>
      <c r="AJ744" t="str">
        <f>_xlfn.XLOOKUP(H744,'Customer Data'!A744,'Customer Data'!E744)</f>
        <v>Kano</v>
      </c>
      <c r="AK744" t="str">
        <f>VLOOKUP(K744,'Product Category'!A:B,2,FALSE)</f>
        <v>Electronics</v>
      </c>
      <c r="AL744">
        <f>VLOOKUP(Z744,Coupons!A:B,2,FALSE)</f>
        <v>0.1</v>
      </c>
      <c r="AM744" s="7">
        <f t="shared" si="258"/>
        <v>209.97900000000001</v>
      </c>
      <c r="AN744" s="7">
        <f t="shared" si="259"/>
        <v>489.95099999999991</v>
      </c>
      <c r="AO744" s="7">
        <f t="shared" si="260"/>
        <v>1469.8529999999996</v>
      </c>
      <c r="AP744" s="7">
        <f t="shared" si="261"/>
        <v>1889.8109999999999</v>
      </c>
      <c r="AQ744" s="7">
        <f t="shared" si="262"/>
        <v>419.95800000000031</v>
      </c>
      <c r="AR744" s="12">
        <f t="shared" si="263"/>
        <v>1.285714285714286</v>
      </c>
    </row>
    <row r="745" spans="1:44" x14ac:dyDescent="0.35">
      <c r="A745" t="s">
        <v>757</v>
      </c>
      <c r="B745">
        <f t="shared" si="242"/>
        <v>200743</v>
      </c>
      <c r="C745" s="2">
        <v>45565</v>
      </c>
      <c r="D745" s="4">
        <v>45565</v>
      </c>
      <c r="E745">
        <f t="shared" si="243"/>
        <v>2024</v>
      </c>
      <c r="F745" s="4" t="str">
        <f t="shared" si="244"/>
        <v>September</v>
      </c>
      <c r="G745" s="4" t="str">
        <f t="shared" si="245"/>
        <v>Monday</v>
      </c>
      <c r="H745" t="s">
        <v>1954</v>
      </c>
      <c r="I745">
        <f t="shared" si="246"/>
        <v>23978</v>
      </c>
      <c r="J745" t="s">
        <v>2403</v>
      </c>
      <c r="K745" t="str">
        <f t="shared" si="248"/>
        <v>Monitor</v>
      </c>
      <c r="L745">
        <v>1</v>
      </c>
      <c r="M745">
        <v>576.35</v>
      </c>
      <c r="N745" s="7">
        <f t="shared" si="247"/>
        <v>576.35</v>
      </c>
      <c r="O745" t="s">
        <v>2448</v>
      </c>
      <c r="P745" t="str">
        <f t="shared" si="249"/>
        <v>549</v>
      </c>
      <c r="Q745" t="str">
        <f t="shared" si="250"/>
        <v>Main St</v>
      </c>
      <c r="R745" t="s">
        <v>3068</v>
      </c>
      <c r="S745" t="str">
        <f t="shared" si="251"/>
        <v>Gift Card</v>
      </c>
      <c r="T745" t="s">
        <v>3072</v>
      </c>
      <c r="U745" t="str">
        <f t="shared" si="252"/>
        <v>Returned</v>
      </c>
      <c r="V745" t="s">
        <v>3818</v>
      </c>
      <c r="W745" t="str">
        <f t="shared" si="253"/>
        <v>87090813</v>
      </c>
      <c r="X745">
        <v>1</v>
      </c>
      <c r="Y745" t="s">
        <v>4277</v>
      </c>
      <c r="Z745" t="str">
        <f t="shared" si="254"/>
        <v>WINTER15</v>
      </c>
      <c r="AA745" t="str">
        <f t="shared" si="255"/>
        <v>YES</v>
      </c>
      <c r="AB745" t="s">
        <v>4278</v>
      </c>
      <c r="AC745" t="str">
        <f t="shared" si="256"/>
        <v>Instagram</v>
      </c>
      <c r="AD745">
        <v>576.35</v>
      </c>
      <c r="AE745" s="7">
        <v>576.35</v>
      </c>
      <c r="AF745" s="7">
        <f t="shared" si="257"/>
        <v>576.35</v>
      </c>
      <c r="AG745" t="str">
        <f>_xlfn.XLOOKUP(H745, 'Customer Data'!A745,'Customer Data'!B745)</f>
        <v>Customer_745</v>
      </c>
      <c r="AH745" t="str">
        <f>_xlfn.XLOOKUP(H745,'Customer Data'!A745,'Customer Data'!C745)</f>
        <v>Female</v>
      </c>
      <c r="AI745">
        <f>_xlfn.XLOOKUP(H745,'Customer Data'!A745,'Customer Data'!D745)</f>
        <v>58</v>
      </c>
      <c r="AJ745" t="str">
        <f>_xlfn.XLOOKUP(H745,'Customer Data'!A745,'Customer Data'!E745)</f>
        <v>Abuja</v>
      </c>
      <c r="AK745" t="str">
        <f>VLOOKUP(K745,'Product Category'!A:B,2,FALSE)</f>
        <v>Electronics</v>
      </c>
      <c r="AL745">
        <f>VLOOKUP(Z745,Coupons!A:B,2,FALSE)</f>
        <v>0.15</v>
      </c>
      <c r="AM745" s="7">
        <f t="shared" si="258"/>
        <v>86.452500000000001</v>
      </c>
      <c r="AN745" s="7">
        <f t="shared" si="259"/>
        <v>403.44499999999999</v>
      </c>
      <c r="AO745" s="7">
        <f t="shared" si="260"/>
        <v>403.44499999999999</v>
      </c>
      <c r="AP745" s="7">
        <f t="shared" si="261"/>
        <v>489.89750000000004</v>
      </c>
      <c r="AQ745" s="7">
        <f t="shared" si="262"/>
        <v>86.452500000000043</v>
      </c>
      <c r="AR745" s="12">
        <f t="shared" si="263"/>
        <v>1.2142857142857144</v>
      </c>
    </row>
    <row r="746" spans="1:44" x14ac:dyDescent="0.35">
      <c r="A746" t="s">
        <v>758</v>
      </c>
      <c r="B746">
        <f t="shared" si="242"/>
        <v>200744</v>
      </c>
      <c r="C746" s="2">
        <v>45455</v>
      </c>
      <c r="D746" s="4">
        <v>45455</v>
      </c>
      <c r="E746">
        <f t="shared" si="243"/>
        <v>2024</v>
      </c>
      <c r="F746" s="4" t="str">
        <f t="shared" si="244"/>
        <v>June</v>
      </c>
      <c r="G746" s="4" t="str">
        <f t="shared" si="245"/>
        <v>Wednesday</v>
      </c>
      <c r="H746" t="s">
        <v>1955</v>
      </c>
      <c r="I746">
        <f t="shared" si="246"/>
        <v>10642</v>
      </c>
      <c r="J746" t="s">
        <v>2405</v>
      </c>
      <c r="K746" t="str">
        <f t="shared" si="248"/>
        <v>Tablet</v>
      </c>
      <c r="L746">
        <v>2</v>
      </c>
      <c r="M746">
        <v>461.37</v>
      </c>
      <c r="N746" s="7">
        <f t="shared" si="247"/>
        <v>461.37</v>
      </c>
      <c r="O746" t="s">
        <v>2900</v>
      </c>
      <c r="P746" t="str">
        <f t="shared" si="249"/>
        <v>200</v>
      </c>
      <c r="Q746" t="str">
        <f t="shared" si="250"/>
        <v>Main St</v>
      </c>
      <c r="R746" t="s">
        <v>3069</v>
      </c>
      <c r="S746" t="str">
        <f t="shared" si="251"/>
        <v>Cash</v>
      </c>
      <c r="T746" t="s">
        <v>3073</v>
      </c>
      <c r="U746" t="str">
        <f t="shared" si="252"/>
        <v>Delivered</v>
      </c>
      <c r="V746" t="s">
        <v>3819</v>
      </c>
      <c r="W746" t="str">
        <f t="shared" si="253"/>
        <v>98725693</v>
      </c>
      <c r="X746">
        <v>5</v>
      </c>
      <c r="Y746" t="s">
        <v>4275</v>
      </c>
      <c r="Z746" t="str">
        <f t="shared" si="254"/>
        <v>SAVE10</v>
      </c>
      <c r="AA746" t="str">
        <f t="shared" si="255"/>
        <v>YES</v>
      </c>
      <c r="AB746" t="s">
        <v>4282</v>
      </c>
      <c r="AC746" t="str">
        <f t="shared" si="256"/>
        <v>Google</v>
      </c>
      <c r="AD746">
        <v>922.74</v>
      </c>
      <c r="AE746" s="7">
        <v>922.74</v>
      </c>
      <c r="AF746" s="7">
        <f t="shared" si="257"/>
        <v>922.74</v>
      </c>
      <c r="AG746" t="str">
        <f>_xlfn.XLOOKUP(H746, 'Customer Data'!A746,'Customer Data'!B746)</f>
        <v>Customer_746</v>
      </c>
      <c r="AH746" t="str">
        <f>_xlfn.XLOOKUP(H746,'Customer Data'!A746,'Customer Data'!C746)</f>
        <v>Male</v>
      </c>
      <c r="AI746">
        <f>_xlfn.XLOOKUP(H746,'Customer Data'!A746,'Customer Data'!D746)</f>
        <v>18</v>
      </c>
      <c r="AJ746" t="str">
        <f>_xlfn.XLOOKUP(H746,'Customer Data'!A746,'Customer Data'!E746)</f>
        <v>Abuja</v>
      </c>
      <c r="AK746" t="str">
        <f>VLOOKUP(K746,'Product Category'!A:B,2,FALSE)</f>
        <v>Electronics</v>
      </c>
      <c r="AL746">
        <f>VLOOKUP(Z746,Coupons!A:B,2,FALSE)</f>
        <v>0.1</v>
      </c>
      <c r="AM746" s="7">
        <f t="shared" si="258"/>
        <v>92.274000000000001</v>
      </c>
      <c r="AN746" s="7">
        <f t="shared" si="259"/>
        <v>322.959</v>
      </c>
      <c r="AO746" s="7">
        <f t="shared" si="260"/>
        <v>645.91800000000001</v>
      </c>
      <c r="AP746" s="7">
        <f t="shared" si="261"/>
        <v>830.46600000000001</v>
      </c>
      <c r="AQ746" s="7">
        <f t="shared" si="262"/>
        <v>184.548</v>
      </c>
      <c r="AR746" s="12">
        <f t="shared" si="263"/>
        <v>1.2857142857142858</v>
      </c>
    </row>
    <row r="747" spans="1:44" x14ac:dyDescent="0.35">
      <c r="A747" t="s">
        <v>759</v>
      </c>
      <c r="B747">
        <f t="shared" si="242"/>
        <v>200745</v>
      </c>
      <c r="C747" s="2">
        <v>44987</v>
      </c>
      <c r="D747" s="4">
        <v>44987</v>
      </c>
      <c r="E747">
        <f t="shared" si="243"/>
        <v>2023</v>
      </c>
      <c r="F747" s="4" t="str">
        <f t="shared" si="244"/>
        <v>March</v>
      </c>
      <c r="G747" s="4" t="str">
        <f t="shared" si="245"/>
        <v>Thursday</v>
      </c>
      <c r="H747" t="s">
        <v>1956</v>
      </c>
      <c r="I747">
        <f t="shared" si="246"/>
        <v>73813</v>
      </c>
      <c r="J747" t="s">
        <v>2407</v>
      </c>
      <c r="K747" t="str">
        <f t="shared" si="248"/>
        <v>Printer</v>
      </c>
      <c r="L747">
        <v>4</v>
      </c>
      <c r="M747">
        <v>111.3</v>
      </c>
      <c r="N747" s="7">
        <f t="shared" si="247"/>
        <v>111.3</v>
      </c>
      <c r="O747" t="s">
        <v>2901</v>
      </c>
      <c r="P747" t="str">
        <f t="shared" si="249"/>
        <v>364</v>
      </c>
      <c r="Q747" t="str">
        <f t="shared" si="250"/>
        <v>Main St</v>
      </c>
      <c r="R747" t="s">
        <v>3065</v>
      </c>
      <c r="S747" t="str">
        <f t="shared" si="251"/>
        <v>Debit Card</v>
      </c>
      <c r="T747" t="s">
        <v>3074</v>
      </c>
      <c r="U747" t="str">
        <f t="shared" si="252"/>
        <v>Pending</v>
      </c>
      <c r="V747" t="s">
        <v>3820</v>
      </c>
      <c r="W747" t="str">
        <f t="shared" si="253"/>
        <v>89906749</v>
      </c>
      <c r="X747">
        <v>7</v>
      </c>
      <c r="Y747" t="s">
        <v>4276</v>
      </c>
      <c r="Z747" t="str">
        <f t="shared" si="254"/>
        <v>FREESHIP</v>
      </c>
      <c r="AA747" t="str">
        <f t="shared" si="255"/>
        <v>YES</v>
      </c>
      <c r="AB747" t="s">
        <v>4280</v>
      </c>
      <c r="AC747" t="str">
        <f t="shared" si="256"/>
        <v>Email</v>
      </c>
      <c r="AD747">
        <v>445.2</v>
      </c>
      <c r="AE747" s="7">
        <v>445.2</v>
      </c>
      <c r="AF747" s="7">
        <f t="shared" si="257"/>
        <v>445.2</v>
      </c>
      <c r="AG747" t="str">
        <f>_xlfn.XLOOKUP(H747, 'Customer Data'!A747,'Customer Data'!B747)</f>
        <v>Customer_747</v>
      </c>
      <c r="AH747" t="str">
        <f>_xlfn.XLOOKUP(H747,'Customer Data'!A747,'Customer Data'!C747)</f>
        <v>Female</v>
      </c>
      <c r="AI747">
        <f>_xlfn.XLOOKUP(H747,'Customer Data'!A747,'Customer Data'!D747)</f>
        <v>19</v>
      </c>
      <c r="AJ747" t="str">
        <f>_xlfn.XLOOKUP(H747,'Customer Data'!A747,'Customer Data'!E747)</f>
        <v>Abuja</v>
      </c>
      <c r="AK747" t="str">
        <f>VLOOKUP(K747,'Product Category'!A:B,2,FALSE)</f>
        <v>Electronics</v>
      </c>
      <c r="AL747">
        <f>VLOOKUP(Z747,Coupons!A:B,2,FALSE)</f>
        <v>0</v>
      </c>
      <c r="AM747" s="7">
        <f t="shared" si="258"/>
        <v>0</v>
      </c>
      <c r="AN747" s="7">
        <f t="shared" si="259"/>
        <v>77.91</v>
      </c>
      <c r="AO747" s="7">
        <f t="shared" si="260"/>
        <v>311.64</v>
      </c>
      <c r="AP747" s="7">
        <f t="shared" si="261"/>
        <v>445.2</v>
      </c>
      <c r="AQ747" s="7">
        <f t="shared" si="262"/>
        <v>133.56</v>
      </c>
      <c r="AR747" s="12">
        <f t="shared" si="263"/>
        <v>1.4285714285714286</v>
      </c>
    </row>
    <row r="748" spans="1:44" x14ac:dyDescent="0.35">
      <c r="A748" t="s">
        <v>760</v>
      </c>
      <c r="B748">
        <f t="shared" si="242"/>
        <v>200746</v>
      </c>
      <c r="C748" s="2">
        <v>45712</v>
      </c>
      <c r="D748" s="4">
        <v>45712</v>
      </c>
      <c r="E748">
        <f t="shared" si="243"/>
        <v>2025</v>
      </c>
      <c r="F748" s="4" t="str">
        <f t="shared" si="244"/>
        <v>February</v>
      </c>
      <c r="G748" s="4" t="str">
        <f t="shared" si="245"/>
        <v>Monday</v>
      </c>
      <c r="H748" t="s">
        <v>1957</v>
      </c>
      <c r="I748">
        <f t="shared" si="246"/>
        <v>32183</v>
      </c>
      <c r="J748" t="s">
        <v>2409</v>
      </c>
      <c r="K748" t="str">
        <f t="shared" si="248"/>
        <v>Desk</v>
      </c>
      <c r="L748">
        <v>3</v>
      </c>
      <c r="M748">
        <v>661.89</v>
      </c>
      <c r="N748" s="7">
        <f t="shared" si="247"/>
        <v>661.89</v>
      </c>
      <c r="O748" t="s">
        <v>2902</v>
      </c>
      <c r="P748" t="str">
        <f t="shared" si="249"/>
        <v>551</v>
      </c>
      <c r="Q748" t="str">
        <f t="shared" si="250"/>
        <v>Main St</v>
      </c>
      <c r="R748" t="s">
        <v>3066</v>
      </c>
      <c r="S748" t="str">
        <f t="shared" si="251"/>
        <v>Online</v>
      </c>
      <c r="T748" t="s">
        <v>3071</v>
      </c>
      <c r="U748" t="str">
        <f t="shared" si="252"/>
        <v>Cancelled</v>
      </c>
      <c r="V748" t="s">
        <v>3821</v>
      </c>
      <c r="W748" t="str">
        <f t="shared" si="253"/>
        <v>76287027</v>
      </c>
      <c r="X748">
        <v>6</v>
      </c>
      <c r="Y748" t="s">
        <v>4277</v>
      </c>
      <c r="Z748" t="str">
        <f t="shared" si="254"/>
        <v>WINTER15</v>
      </c>
      <c r="AA748" t="str">
        <f t="shared" si="255"/>
        <v>YES</v>
      </c>
      <c r="AB748" t="s">
        <v>4279</v>
      </c>
      <c r="AC748" t="str">
        <f t="shared" si="256"/>
        <v>Referral</v>
      </c>
      <c r="AD748">
        <v>1985.67</v>
      </c>
      <c r="AE748" s="7">
        <v>1985.67</v>
      </c>
      <c r="AF748" s="7">
        <f t="shared" si="257"/>
        <v>1985.67</v>
      </c>
      <c r="AG748" t="str">
        <f>_xlfn.XLOOKUP(H748, 'Customer Data'!A748,'Customer Data'!B748)</f>
        <v>Customer_748</v>
      </c>
      <c r="AH748" t="str">
        <f>_xlfn.XLOOKUP(H748,'Customer Data'!A748,'Customer Data'!C748)</f>
        <v>Male</v>
      </c>
      <c r="AI748">
        <f>_xlfn.XLOOKUP(H748,'Customer Data'!A748,'Customer Data'!D748)</f>
        <v>33</v>
      </c>
      <c r="AJ748" t="str">
        <f>_xlfn.XLOOKUP(H748,'Customer Data'!A748,'Customer Data'!E748)</f>
        <v>Abuja</v>
      </c>
      <c r="AK748" t="str">
        <f>VLOOKUP(K748,'Product Category'!A:B,2,FALSE)</f>
        <v>Furniture</v>
      </c>
      <c r="AL748">
        <f>VLOOKUP(Z748,Coupons!A:B,2,FALSE)</f>
        <v>0.15</v>
      </c>
      <c r="AM748" s="7">
        <f t="shared" si="258"/>
        <v>297.85050000000001</v>
      </c>
      <c r="AN748" s="7">
        <f t="shared" si="259"/>
        <v>463.32299999999998</v>
      </c>
      <c r="AO748" s="7">
        <f t="shared" si="260"/>
        <v>1389.9690000000001</v>
      </c>
      <c r="AP748" s="7">
        <f t="shared" si="261"/>
        <v>1687.8195000000001</v>
      </c>
      <c r="AQ748" s="7">
        <f t="shared" si="262"/>
        <v>297.85050000000001</v>
      </c>
      <c r="AR748" s="12">
        <f t="shared" si="263"/>
        <v>1.2142857142857142</v>
      </c>
    </row>
    <row r="749" spans="1:44" x14ac:dyDescent="0.35">
      <c r="A749" t="s">
        <v>761</v>
      </c>
      <c r="B749">
        <f t="shared" si="242"/>
        <v>200747</v>
      </c>
      <c r="C749" s="2">
        <v>45728</v>
      </c>
      <c r="D749" s="4">
        <v>45728</v>
      </c>
      <c r="E749">
        <f t="shared" si="243"/>
        <v>2025</v>
      </c>
      <c r="F749" s="4" t="str">
        <f t="shared" si="244"/>
        <v>March</v>
      </c>
      <c r="G749" s="4" t="str">
        <f t="shared" si="245"/>
        <v>Wednesday</v>
      </c>
      <c r="H749" t="s">
        <v>1958</v>
      </c>
      <c r="I749">
        <f t="shared" si="246"/>
        <v>54277</v>
      </c>
      <c r="J749" t="s">
        <v>2405</v>
      </c>
      <c r="K749" t="str">
        <f t="shared" si="248"/>
        <v>Tablet</v>
      </c>
      <c r="L749">
        <v>2</v>
      </c>
      <c r="M749">
        <v>259.58</v>
      </c>
      <c r="N749" s="7">
        <f t="shared" si="247"/>
        <v>259.58</v>
      </c>
      <c r="O749" t="s">
        <v>2903</v>
      </c>
      <c r="P749" t="str">
        <f t="shared" si="249"/>
        <v>940</v>
      </c>
      <c r="Q749" t="str">
        <f t="shared" si="250"/>
        <v>Main St</v>
      </c>
      <c r="R749" t="s">
        <v>3065</v>
      </c>
      <c r="S749" t="str">
        <f t="shared" si="251"/>
        <v>Debit Card</v>
      </c>
      <c r="T749" t="s">
        <v>3073</v>
      </c>
      <c r="U749" t="str">
        <f t="shared" si="252"/>
        <v>Delivered</v>
      </c>
      <c r="V749" t="s">
        <v>3822</v>
      </c>
      <c r="W749" t="str">
        <f t="shared" si="253"/>
        <v>26500181</v>
      </c>
      <c r="X749">
        <v>7</v>
      </c>
      <c r="Y749" t="s">
        <v>4276</v>
      </c>
      <c r="Z749" t="str">
        <f t="shared" si="254"/>
        <v>FREESHIP</v>
      </c>
      <c r="AA749" t="str">
        <f t="shared" si="255"/>
        <v>YES</v>
      </c>
      <c r="AB749" t="s">
        <v>4278</v>
      </c>
      <c r="AC749" t="str">
        <f t="shared" si="256"/>
        <v>Instagram</v>
      </c>
      <c r="AD749">
        <v>519.16</v>
      </c>
      <c r="AE749" s="7">
        <v>519.16</v>
      </c>
      <c r="AF749" s="7">
        <f t="shared" si="257"/>
        <v>519.16</v>
      </c>
      <c r="AG749" t="str">
        <f>_xlfn.XLOOKUP(H749, 'Customer Data'!A749,'Customer Data'!B749)</f>
        <v>Customer_749</v>
      </c>
      <c r="AH749" t="str">
        <f>_xlfn.XLOOKUP(H749,'Customer Data'!A749,'Customer Data'!C749)</f>
        <v>Female</v>
      </c>
      <c r="AI749">
        <f>_xlfn.XLOOKUP(H749,'Customer Data'!A749,'Customer Data'!D749)</f>
        <v>32</v>
      </c>
      <c r="AJ749" t="str">
        <f>_xlfn.XLOOKUP(H749,'Customer Data'!A749,'Customer Data'!E749)</f>
        <v>Owerri</v>
      </c>
      <c r="AK749" t="str">
        <f>VLOOKUP(K749,'Product Category'!A:B,2,FALSE)</f>
        <v>Electronics</v>
      </c>
      <c r="AL749">
        <f>VLOOKUP(Z749,Coupons!A:B,2,FALSE)</f>
        <v>0</v>
      </c>
      <c r="AM749" s="7">
        <f t="shared" si="258"/>
        <v>0</v>
      </c>
      <c r="AN749" s="7">
        <f t="shared" si="259"/>
        <v>181.70599999999999</v>
      </c>
      <c r="AO749" s="7">
        <f t="shared" si="260"/>
        <v>363.41199999999998</v>
      </c>
      <c r="AP749" s="7">
        <f t="shared" si="261"/>
        <v>519.16</v>
      </c>
      <c r="AQ749" s="7">
        <f t="shared" si="262"/>
        <v>155.74799999999999</v>
      </c>
      <c r="AR749" s="12">
        <f t="shared" si="263"/>
        <v>1.4285714285714286</v>
      </c>
    </row>
    <row r="750" spans="1:44" x14ac:dyDescent="0.35">
      <c r="A750" t="s">
        <v>762</v>
      </c>
      <c r="B750">
        <f t="shared" si="242"/>
        <v>200748</v>
      </c>
      <c r="C750" s="2">
        <v>45488</v>
      </c>
      <c r="D750" s="4">
        <v>45488</v>
      </c>
      <c r="E750">
        <f t="shared" si="243"/>
        <v>2024</v>
      </c>
      <c r="F750" s="4" t="str">
        <f t="shared" si="244"/>
        <v>July</v>
      </c>
      <c r="G750" s="4" t="str">
        <f t="shared" si="245"/>
        <v>Monday</v>
      </c>
      <c r="H750" t="s">
        <v>1959</v>
      </c>
      <c r="I750">
        <f t="shared" si="246"/>
        <v>56553</v>
      </c>
      <c r="J750" t="s">
        <v>2405</v>
      </c>
      <c r="K750" t="str">
        <f t="shared" si="248"/>
        <v>Tablet</v>
      </c>
      <c r="L750">
        <v>3</v>
      </c>
      <c r="M750">
        <v>70.81</v>
      </c>
      <c r="N750" s="7">
        <f t="shared" si="247"/>
        <v>70.81</v>
      </c>
      <c r="O750" t="s">
        <v>2789</v>
      </c>
      <c r="P750" t="str">
        <f t="shared" si="249"/>
        <v>249</v>
      </c>
      <c r="Q750" t="str">
        <f t="shared" si="250"/>
        <v>Main St</v>
      </c>
      <c r="R750" t="s">
        <v>3067</v>
      </c>
      <c r="S750" t="str">
        <f t="shared" si="251"/>
        <v>Credit Card</v>
      </c>
      <c r="T750" t="s">
        <v>3070</v>
      </c>
      <c r="U750" t="str">
        <f t="shared" si="252"/>
        <v>Shipped</v>
      </c>
      <c r="V750" t="s">
        <v>3823</v>
      </c>
      <c r="W750" t="str">
        <f t="shared" si="253"/>
        <v>37667360</v>
      </c>
      <c r="X750">
        <v>8</v>
      </c>
      <c r="Y750" t="s">
        <v>4276</v>
      </c>
      <c r="Z750" t="str">
        <f t="shared" si="254"/>
        <v>FREESHIP</v>
      </c>
      <c r="AA750" t="str">
        <f t="shared" si="255"/>
        <v>YES</v>
      </c>
      <c r="AB750" t="s">
        <v>4279</v>
      </c>
      <c r="AC750" t="str">
        <f t="shared" si="256"/>
        <v>Referral</v>
      </c>
      <c r="AD750">
        <v>212.43</v>
      </c>
      <c r="AE750" s="7">
        <v>212.43</v>
      </c>
      <c r="AF750" s="7">
        <f t="shared" si="257"/>
        <v>212.43</v>
      </c>
      <c r="AG750" t="str">
        <f>_xlfn.XLOOKUP(H750, 'Customer Data'!A750,'Customer Data'!B750)</f>
        <v>Customer_750</v>
      </c>
      <c r="AH750" t="str">
        <f>_xlfn.XLOOKUP(H750,'Customer Data'!A750,'Customer Data'!C750)</f>
        <v>Male</v>
      </c>
      <c r="AI750">
        <f>_xlfn.XLOOKUP(H750,'Customer Data'!A750,'Customer Data'!D750)</f>
        <v>49</v>
      </c>
      <c r="AJ750" t="str">
        <f>_xlfn.XLOOKUP(H750,'Customer Data'!A750,'Customer Data'!E750)</f>
        <v>Kano</v>
      </c>
      <c r="AK750" t="str">
        <f>VLOOKUP(K750,'Product Category'!A:B,2,FALSE)</f>
        <v>Electronics</v>
      </c>
      <c r="AL750">
        <f>VLOOKUP(Z750,Coupons!A:B,2,FALSE)</f>
        <v>0</v>
      </c>
      <c r="AM750" s="7">
        <f t="shared" si="258"/>
        <v>0</v>
      </c>
      <c r="AN750" s="7">
        <f t="shared" si="259"/>
        <v>49.567</v>
      </c>
      <c r="AO750" s="7">
        <f t="shared" si="260"/>
        <v>148.70099999999999</v>
      </c>
      <c r="AP750" s="7">
        <f t="shared" si="261"/>
        <v>212.43</v>
      </c>
      <c r="AQ750" s="7">
        <f t="shared" si="262"/>
        <v>63.729000000000013</v>
      </c>
      <c r="AR750" s="12">
        <f t="shared" si="263"/>
        <v>1.4285714285714286</v>
      </c>
    </row>
    <row r="751" spans="1:44" x14ac:dyDescent="0.35">
      <c r="A751" t="s">
        <v>763</v>
      </c>
      <c r="B751">
        <f t="shared" si="242"/>
        <v>200749</v>
      </c>
      <c r="C751" s="2">
        <v>45760</v>
      </c>
      <c r="D751" s="4">
        <v>45760</v>
      </c>
      <c r="E751">
        <f t="shared" si="243"/>
        <v>2025</v>
      </c>
      <c r="F751" s="4" t="str">
        <f t="shared" si="244"/>
        <v>April</v>
      </c>
      <c r="G751" s="4" t="str">
        <f t="shared" si="245"/>
        <v>Sunday</v>
      </c>
      <c r="H751" t="s">
        <v>1960</v>
      </c>
      <c r="I751">
        <f t="shared" si="246"/>
        <v>17551</v>
      </c>
      <c r="J751" t="s">
        <v>2408</v>
      </c>
      <c r="K751" t="str">
        <f t="shared" si="248"/>
        <v>Laptop</v>
      </c>
      <c r="L751">
        <v>1</v>
      </c>
      <c r="M751">
        <v>518.39</v>
      </c>
      <c r="N751" s="7">
        <f t="shared" si="247"/>
        <v>518.39</v>
      </c>
      <c r="O751" t="s">
        <v>2904</v>
      </c>
      <c r="P751" t="str">
        <f t="shared" si="249"/>
        <v>997</v>
      </c>
      <c r="Q751" t="str">
        <f t="shared" si="250"/>
        <v>Main St</v>
      </c>
      <c r="R751" t="s">
        <v>3065</v>
      </c>
      <c r="S751" t="str">
        <f t="shared" si="251"/>
        <v>Debit Card</v>
      </c>
      <c r="T751" t="s">
        <v>3074</v>
      </c>
      <c r="U751" t="str">
        <f t="shared" si="252"/>
        <v>Pending</v>
      </c>
      <c r="V751" t="s">
        <v>3824</v>
      </c>
      <c r="W751" t="str">
        <f t="shared" si="253"/>
        <v>88797170</v>
      </c>
      <c r="X751">
        <v>4</v>
      </c>
      <c r="Y751" t="s">
        <v>4276</v>
      </c>
      <c r="Z751" t="str">
        <f t="shared" si="254"/>
        <v>FREESHIP</v>
      </c>
      <c r="AA751" t="str">
        <f t="shared" si="255"/>
        <v>YES</v>
      </c>
      <c r="AB751" t="s">
        <v>4278</v>
      </c>
      <c r="AC751" t="str">
        <f t="shared" si="256"/>
        <v>Instagram</v>
      </c>
      <c r="AD751">
        <v>518.39</v>
      </c>
      <c r="AE751" s="7">
        <v>518.39</v>
      </c>
      <c r="AF751" s="7">
        <f t="shared" si="257"/>
        <v>518.39</v>
      </c>
      <c r="AG751" t="str">
        <f>_xlfn.XLOOKUP(H751, 'Customer Data'!A751,'Customer Data'!B751)</f>
        <v>Customer_751</v>
      </c>
      <c r="AH751" t="str">
        <f>_xlfn.XLOOKUP(H751,'Customer Data'!A751,'Customer Data'!C751)</f>
        <v>Male</v>
      </c>
      <c r="AI751">
        <f>_xlfn.XLOOKUP(H751,'Customer Data'!A751,'Customer Data'!D751)</f>
        <v>41</v>
      </c>
      <c r="AJ751" t="str">
        <f>_xlfn.XLOOKUP(H751,'Customer Data'!A751,'Customer Data'!E751)</f>
        <v>Abuja</v>
      </c>
      <c r="AK751" t="str">
        <f>VLOOKUP(K751,'Product Category'!A:B,2,FALSE)</f>
        <v>Electronics</v>
      </c>
      <c r="AL751">
        <f>VLOOKUP(Z751,Coupons!A:B,2,FALSE)</f>
        <v>0</v>
      </c>
      <c r="AM751" s="7">
        <f t="shared" si="258"/>
        <v>0</v>
      </c>
      <c r="AN751" s="7">
        <f t="shared" si="259"/>
        <v>362.87299999999999</v>
      </c>
      <c r="AO751" s="7">
        <f t="shared" si="260"/>
        <v>362.87299999999999</v>
      </c>
      <c r="AP751" s="7">
        <f t="shared" si="261"/>
        <v>518.39</v>
      </c>
      <c r="AQ751" s="7">
        <f t="shared" si="262"/>
        <v>155.517</v>
      </c>
      <c r="AR751" s="12">
        <f t="shared" si="263"/>
        <v>1.4285714285714286</v>
      </c>
    </row>
    <row r="752" spans="1:44" x14ac:dyDescent="0.35">
      <c r="A752" t="s">
        <v>764</v>
      </c>
      <c r="B752">
        <f t="shared" si="242"/>
        <v>200750</v>
      </c>
      <c r="C752" s="2">
        <v>44940</v>
      </c>
      <c r="D752" s="4">
        <v>44940</v>
      </c>
      <c r="E752">
        <f t="shared" si="243"/>
        <v>2023</v>
      </c>
      <c r="F752" s="4" t="str">
        <f t="shared" si="244"/>
        <v>January</v>
      </c>
      <c r="G752" s="4" t="str">
        <f t="shared" si="245"/>
        <v>Saturday</v>
      </c>
      <c r="H752" t="s">
        <v>1961</v>
      </c>
      <c r="I752">
        <f t="shared" si="246"/>
        <v>14737</v>
      </c>
      <c r="J752" t="s">
        <v>2405</v>
      </c>
      <c r="K752" t="str">
        <f t="shared" si="248"/>
        <v>Tablet</v>
      </c>
      <c r="L752">
        <v>4</v>
      </c>
      <c r="M752">
        <v>145.41</v>
      </c>
      <c r="N752" s="7">
        <f t="shared" si="247"/>
        <v>145.41</v>
      </c>
      <c r="O752" t="s">
        <v>2905</v>
      </c>
      <c r="P752" t="str">
        <f t="shared" si="249"/>
        <v>637</v>
      </c>
      <c r="Q752" t="str">
        <f t="shared" si="250"/>
        <v>Main St</v>
      </c>
      <c r="R752" t="s">
        <v>3067</v>
      </c>
      <c r="S752" t="str">
        <f t="shared" si="251"/>
        <v>Credit Card</v>
      </c>
      <c r="T752" t="s">
        <v>3072</v>
      </c>
      <c r="U752" t="str">
        <f t="shared" si="252"/>
        <v>Returned</v>
      </c>
      <c r="V752" t="s">
        <v>3825</v>
      </c>
      <c r="W752" t="str">
        <f t="shared" si="253"/>
        <v>10295115</v>
      </c>
      <c r="X752">
        <v>7</v>
      </c>
      <c r="Y752" t="s">
        <v>4276</v>
      </c>
      <c r="Z752" t="str">
        <f t="shared" si="254"/>
        <v>FREESHIP</v>
      </c>
      <c r="AA752" t="str">
        <f t="shared" si="255"/>
        <v>YES</v>
      </c>
      <c r="AB752" t="s">
        <v>4280</v>
      </c>
      <c r="AC752" t="str">
        <f t="shared" si="256"/>
        <v>Email</v>
      </c>
      <c r="AD752">
        <v>581.64</v>
      </c>
      <c r="AE752" s="7">
        <v>581.64</v>
      </c>
      <c r="AF752" s="7">
        <f t="shared" si="257"/>
        <v>581.64</v>
      </c>
      <c r="AG752" t="str">
        <f>_xlfn.XLOOKUP(H752, 'Customer Data'!A752,'Customer Data'!B752)</f>
        <v>Customer_752</v>
      </c>
      <c r="AH752" t="str">
        <f>_xlfn.XLOOKUP(H752,'Customer Data'!A752,'Customer Data'!C752)</f>
        <v>Female</v>
      </c>
      <c r="AI752">
        <f>_xlfn.XLOOKUP(H752,'Customer Data'!A752,'Customer Data'!D752)</f>
        <v>30</v>
      </c>
      <c r="AJ752" t="str">
        <f>_xlfn.XLOOKUP(H752,'Customer Data'!A752,'Customer Data'!E752)</f>
        <v>Abuja</v>
      </c>
      <c r="AK752" t="str">
        <f>VLOOKUP(K752,'Product Category'!A:B,2,FALSE)</f>
        <v>Electronics</v>
      </c>
      <c r="AL752">
        <f>VLOOKUP(Z752,Coupons!A:B,2,FALSE)</f>
        <v>0</v>
      </c>
      <c r="AM752" s="7">
        <f t="shared" si="258"/>
        <v>0</v>
      </c>
      <c r="AN752" s="7">
        <f t="shared" si="259"/>
        <v>101.78699999999999</v>
      </c>
      <c r="AO752" s="7">
        <f t="shared" si="260"/>
        <v>407.14799999999997</v>
      </c>
      <c r="AP752" s="7">
        <f t="shared" si="261"/>
        <v>581.64</v>
      </c>
      <c r="AQ752" s="7">
        <f t="shared" si="262"/>
        <v>174.49200000000002</v>
      </c>
      <c r="AR752" s="12">
        <f t="shared" si="263"/>
        <v>1.4285714285714286</v>
      </c>
    </row>
    <row r="753" spans="1:44" x14ac:dyDescent="0.35">
      <c r="A753" t="s">
        <v>765</v>
      </c>
      <c r="B753">
        <f t="shared" si="242"/>
        <v>200751</v>
      </c>
      <c r="C753" s="2">
        <v>44950</v>
      </c>
      <c r="D753" s="4">
        <v>44950</v>
      </c>
      <c r="E753">
        <f t="shared" si="243"/>
        <v>2023</v>
      </c>
      <c r="F753" s="4" t="str">
        <f t="shared" si="244"/>
        <v>January</v>
      </c>
      <c r="G753" s="4" t="str">
        <f t="shared" si="245"/>
        <v>Tuesday</v>
      </c>
      <c r="H753" t="s">
        <v>1962</v>
      </c>
      <c r="I753">
        <f t="shared" si="246"/>
        <v>35168</v>
      </c>
      <c r="J753" t="s">
        <v>2405</v>
      </c>
      <c r="K753" t="str">
        <f t="shared" si="248"/>
        <v>Tablet</v>
      </c>
      <c r="L753">
        <v>2</v>
      </c>
      <c r="M753">
        <v>599.86</v>
      </c>
      <c r="N753" s="7">
        <f t="shared" si="247"/>
        <v>599.86</v>
      </c>
      <c r="O753" t="s">
        <v>2906</v>
      </c>
      <c r="P753" t="str">
        <f t="shared" si="249"/>
        <v>455</v>
      </c>
      <c r="Q753" t="str">
        <f t="shared" si="250"/>
        <v>Main St</v>
      </c>
      <c r="R753" t="s">
        <v>3068</v>
      </c>
      <c r="S753" t="str">
        <f t="shared" si="251"/>
        <v>Gift Card</v>
      </c>
      <c r="T753" t="s">
        <v>3074</v>
      </c>
      <c r="U753" t="str">
        <f t="shared" si="252"/>
        <v>Pending</v>
      </c>
      <c r="V753" t="s">
        <v>3826</v>
      </c>
      <c r="W753" t="str">
        <f t="shared" si="253"/>
        <v>76960854</v>
      </c>
      <c r="X753">
        <v>7</v>
      </c>
      <c r="Y753" t="s">
        <v>4276</v>
      </c>
      <c r="Z753" t="str">
        <f t="shared" si="254"/>
        <v>FREESHIP</v>
      </c>
      <c r="AA753" t="str">
        <f t="shared" si="255"/>
        <v>YES</v>
      </c>
      <c r="AB753" t="s">
        <v>4281</v>
      </c>
      <c r="AC753" t="str">
        <f t="shared" si="256"/>
        <v>Facebook</v>
      </c>
      <c r="AD753">
        <v>1199.72</v>
      </c>
      <c r="AE753" s="7">
        <v>1199.72</v>
      </c>
      <c r="AF753" s="7">
        <f t="shared" si="257"/>
        <v>1199.72</v>
      </c>
      <c r="AG753" t="str">
        <f>_xlfn.XLOOKUP(H753, 'Customer Data'!A753,'Customer Data'!B753)</f>
        <v>Customer_753</v>
      </c>
      <c r="AH753" t="str">
        <f>_xlfn.XLOOKUP(H753,'Customer Data'!A753,'Customer Data'!C753)</f>
        <v>Male</v>
      </c>
      <c r="AI753">
        <f>_xlfn.XLOOKUP(H753,'Customer Data'!A753,'Customer Data'!D753)</f>
        <v>21</v>
      </c>
      <c r="AJ753" t="str">
        <f>_xlfn.XLOOKUP(H753,'Customer Data'!A753,'Customer Data'!E753)</f>
        <v>Kano</v>
      </c>
      <c r="AK753" t="str">
        <f>VLOOKUP(K753,'Product Category'!A:B,2,FALSE)</f>
        <v>Electronics</v>
      </c>
      <c r="AL753">
        <f>VLOOKUP(Z753,Coupons!A:B,2,FALSE)</f>
        <v>0</v>
      </c>
      <c r="AM753" s="7">
        <f t="shared" si="258"/>
        <v>0</v>
      </c>
      <c r="AN753" s="7">
        <f t="shared" si="259"/>
        <v>419.90199999999999</v>
      </c>
      <c r="AO753" s="7">
        <f t="shared" si="260"/>
        <v>839.80399999999997</v>
      </c>
      <c r="AP753" s="7">
        <f t="shared" si="261"/>
        <v>1199.72</v>
      </c>
      <c r="AQ753" s="7">
        <f t="shared" si="262"/>
        <v>359.91600000000005</v>
      </c>
      <c r="AR753" s="12">
        <f t="shared" si="263"/>
        <v>1.4285714285714286</v>
      </c>
    </row>
    <row r="754" spans="1:44" x14ac:dyDescent="0.35">
      <c r="A754" t="s">
        <v>766</v>
      </c>
      <c r="B754">
        <f t="shared" si="242"/>
        <v>200752</v>
      </c>
      <c r="C754" s="2">
        <v>45568</v>
      </c>
      <c r="D754" s="4">
        <v>45568</v>
      </c>
      <c r="E754">
        <f t="shared" si="243"/>
        <v>2024</v>
      </c>
      <c r="F754" s="4" t="str">
        <f t="shared" si="244"/>
        <v>October</v>
      </c>
      <c r="G754" s="4" t="str">
        <f t="shared" si="245"/>
        <v>Thursday</v>
      </c>
      <c r="H754" t="s">
        <v>1963</v>
      </c>
      <c r="I754">
        <f t="shared" si="246"/>
        <v>82217</v>
      </c>
      <c r="J754" t="s">
        <v>2404</v>
      </c>
      <c r="K754" t="str">
        <f t="shared" si="248"/>
        <v>Phone</v>
      </c>
      <c r="L754">
        <v>4</v>
      </c>
      <c r="M754">
        <v>429.37</v>
      </c>
      <c r="N754" s="7">
        <f t="shared" si="247"/>
        <v>429.37</v>
      </c>
      <c r="O754" t="s">
        <v>2648</v>
      </c>
      <c r="P754" t="str">
        <f t="shared" si="249"/>
        <v>299</v>
      </c>
      <c r="Q754" t="str">
        <f t="shared" si="250"/>
        <v>Main St</v>
      </c>
      <c r="R754" t="s">
        <v>3067</v>
      </c>
      <c r="S754" t="str">
        <f t="shared" si="251"/>
        <v>Credit Card</v>
      </c>
      <c r="T754" t="s">
        <v>3073</v>
      </c>
      <c r="U754" t="str">
        <f t="shared" si="252"/>
        <v>Delivered</v>
      </c>
      <c r="V754" t="s">
        <v>3827</v>
      </c>
      <c r="W754" t="str">
        <f t="shared" si="253"/>
        <v>33305694</v>
      </c>
      <c r="X754">
        <v>8</v>
      </c>
      <c r="Y754" t="s">
        <v>4276</v>
      </c>
      <c r="Z754" t="str">
        <f t="shared" si="254"/>
        <v>FREESHIP</v>
      </c>
      <c r="AA754" t="str">
        <f t="shared" si="255"/>
        <v>YES</v>
      </c>
      <c r="AB754" t="s">
        <v>4282</v>
      </c>
      <c r="AC754" t="str">
        <f t="shared" si="256"/>
        <v>Google</v>
      </c>
      <c r="AD754">
        <v>1717.48</v>
      </c>
      <c r="AE754" s="7">
        <v>1717.48</v>
      </c>
      <c r="AF754" s="7">
        <f t="shared" si="257"/>
        <v>1717.48</v>
      </c>
      <c r="AG754" t="str">
        <f>_xlfn.XLOOKUP(H754, 'Customer Data'!A754,'Customer Data'!B754)</f>
        <v>Customer_754</v>
      </c>
      <c r="AH754" t="str">
        <f>_xlfn.XLOOKUP(H754,'Customer Data'!A754,'Customer Data'!C754)</f>
        <v>Male</v>
      </c>
      <c r="AI754">
        <f>_xlfn.XLOOKUP(H754,'Customer Data'!A754,'Customer Data'!D754)</f>
        <v>48</v>
      </c>
      <c r="AJ754" t="str">
        <f>_xlfn.XLOOKUP(H754,'Customer Data'!A754,'Customer Data'!E754)</f>
        <v>Port-Harcourt</v>
      </c>
      <c r="AK754" t="str">
        <f>VLOOKUP(K754,'Product Category'!A:B,2,FALSE)</f>
        <v>Electronics</v>
      </c>
      <c r="AL754">
        <f>VLOOKUP(Z754,Coupons!A:B,2,FALSE)</f>
        <v>0</v>
      </c>
      <c r="AM754" s="7">
        <f t="shared" si="258"/>
        <v>0</v>
      </c>
      <c r="AN754" s="7">
        <f t="shared" si="259"/>
        <v>300.55899999999997</v>
      </c>
      <c r="AO754" s="7">
        <f t="shared" si="260"/>
        <v>1202.2359999999999</v>
      </c>
      <c r="AP754" s="7">
        <f t="shared" si="261"/>
        <v>1717.48</v>
      </c>
      <c r="AQ754" s="7">
        <f t="shared" si="262"/>
        <v>515.24400000000014</v>
      </c>
      <c r="AR754" s="12">
        <f t="shared" si="263"/>
        <v>1.4285714285714288</v>
      </c>
    </row>
    <row r="755" spans="1:44" x14ac:dyDescent="0.35">
      <c r="A755" t="s">
        <v>767</v>
      </c>
      <c r="B755">
        <f t="shared" si="242"/>
        <v>200753</v>
      </c>
      <c r="C755" s="2">
        <v>45406</v>
      </c>
      <c r="D755" s="4">
        <v>45406</v>
      </c>
      <c r="E755">
        <f t="shared" si="243"/>
        <v>2024</v>
      </c>
      <c r="F755" s="4" t="str">
        <f t="shared" si="244"/>
        <v>April</v>
      </c>
      <c r="G755" s="4" t="str">
        <f t="shared" si="245"/>
        <v>Wednesday</v>
      </c>
      <c r="H755" t="s">
        <v>1964</v>
      </c>
      <c r="I755">
        <f t="shared" si="246"/>
        <v>42270</v>
      </c>
      <c r="J755" t="s">
        <v>2404</v>
      </c>
      <c r="K755" t="str">
        <f t="shared" si="248"/>
        <v>Phone</v>
      </c>
      <c r="L755">
        <v>2</v>
      </c>
      <c r="M755">
        <v>241.49</v>
      </c>
      <c r="N755" s="7">
        <f t="shared" si="247"/>
        <v>241.49</v>
      </c>
      <c r="O755" t="s">
        <v>2907</v>
      </c>
      <c r="P755" t="str">
        <f t="shared" si="249"/>
        <v>864</v>
      </c>
      <c r="Q755" t="str">
        <f t="shared" si="250"/>
        <v>Main St</v>
      </c>
      <c r="R755" t="s">
        <v>3065</v>
      </c>
      <c r="S755" t="str">
        <f t="shared" si="251"/>
        <v>Debit Card</v>
      </c>
      <c r="T755" t="s">
        <v>3072</v>
      </c>
      <c r="U755" t="str">
        <f t="shared" si="252"/>
        <v>Returned</v>
      </c>
      <c r="V755" t="s">
        <v>3828</v>
      </c>
      <c r="W755" t="str">
        <f t="shared" si="253"/>
        <v>72697796</v>
      </c>
      <c r="X755">
        <v>7</v>
      </c>
      <c r="Y755" t="s">
        <v>4276</v>
      </c>
      <c r="Z755" t="str">
        <f t="shared" si="254"/>
        <v>FREESHIP</v>
      </c>
      <c r="AA755" t="str">
        <f t="shared" si="255"/>
        <v>YES</v>
      </c>
      <c r="AB755" t="s">
        <v>4278</v>
      </c>
      <c r="AC755" t="str">
        <f t="shared" si="256"/>
        <v>Instagram</v>
      </c>
      <c r="AD755">
        <v>482.98</v>
      </c>
      <c r="AE755" s="7">
        <v>482.98</v>
      </c>
      <c r="AF755" s="7">
        <f t="shared" si="257"/>
        <v>482.98</v>
      </c>
      <c r="AG755" t="str">
        <f>_xlfn.XLOOKUP(H755, 'Customer Data'!A755,'Customer Data'!B755)</f>
        <v>Customer_755</v>
      </c>
      <c r="AH755" t="str">
        <f>_xlfn.XLOOKUP(H755,'Customer Data'!A755,'Customer Data'!C755)</f>
        <v>Male</v>
      </c>
      <c r="AI755">
        <f>_xlfn.XLOOKUP(H755,'Customer Data'!A755,'Customer Data'!D755)</f>
        <v>50</v>
      </c>
      <c r="AJ755" t="str">
        <f>_xlfn.XLOOKUP(H755,'Customer Data'!A755,'Customer Data'!E755)</f>
        <v>Port-Harcourt</v>
      </c>
      <c r="AK755" t="str">
        <f>VLOOKUP(K755,'Product Category'!A:B,2,FALSE)</f>
        <v>Electronics</v>
      </c>
      <c r="AL755">
        <f>VLOOKUP(Z755,Coupons!A:B,2,FALSE)</f>
        <v>0</v>
      </c>
      <c r="AM755" s="7">
        <f t="shared" si="258"/>
        <v>0</v>
      </c>
      <c r="AN755" s="7">
        <f t="shared" si="259"/>
        <v>169.04300000000001</v>
      </c>
      <c r="AO755" s="7">
        <f t="shared" si="260"/>
        <v>338.08600000000001</v>
      </c>
      <c r="AP755" s="7">
        <f t="shared" si="261"/>
        <v>482.98</v>
      </c>
      <c r="AQ755" s="7">
        <f t="shared" si="262"/>
        <v>144.89400000000001</v>
      </c>
      <c r="AR755" s="12">
        <f t="shared" si="263"/>
        <v>1.4285714285714286</v>
      </c>
    </row>
    <row r="756" spans="1:44" x14ac:dyDescent="0.35">
      <c r="A756" t="s">
        <v>768</v>
      </c>
      <c r="B756">
        <f t="shared" si="242"/>
        <v>200754</v>
      </c>
      <c r="C756" s="2">
        <v>45808</v>
      </c>
      <c r="D756" s="4">
        <v>45808</v>
      </c>
      <c r="E756">
        <f t="shared" si="243"/>
        <v>2025</v>
      </c>
      <c r="F756" s="4" t="str">
        <f t="shared" si="244"/>
        <v>May</v>
      </c>
      <c r="G756" s="4" t="str">
        <f t="shared" si="245"/>
        <v>Saturday</v>
      </c>
      <c r="H756" t="s">
        <v>1965</v>
      </c>
      <c r="I756">
        <f t="shared" si="246"/>
        <v>48846</v>
      </c>
      <c r="J756" t="s">
        <v>2407</v>
      </c>
      <c r="K756" t="str">
        <f t="shared" si="248"/>
        <v>Printer</v>
      </c>
      <c r="L756">
        <v>2</v>
      </c>
      <c r="M756">
        <v>452.05</v>
      </c>
      <c r="N756" s="7">
        <f t="shared" si="247"/>
        <v>452.05</v>
      </c>
      <c r="O756" t="s">
        <v>2908</v>
      </c>
      <c r="P756" t="str">
        <f t="shared" si="249"/>
        <v>983</v>
      </c>
      <c r="Q756" t="str">
        <f t="shared" si="250"/>
        <v>Main St</v>
      </c>
      <c r="R756" t="s">
        <v>3067</v>
      </c>
      <c r="S756" t="str">
        <f t="shared" si="251"/>
        <v>Credit Card</v>
      </c>
      <c r="T756" t="s">
        <v>3072</v>
      </c>
      <c r="U756" t="str">
        <f t="shared" si="252"/>
        <v>Returned</v>
      </c>
      <c r="V756" t="s">
        <v>3829</v>
      </c>
      <c r="W756" t="str">
        <f t="shared" si="253"/>
        <v>52804097</v>
      </c>
      <c r="X756">
        <v>3</v>
      </c>
      <c r="Y756" t="s">
        <v>4277</v>
      </c>
      <c r="Z756" t="str">
        <f t="shared" si="254"/>
        <v>WINTER15</v>
      </c>
      <c r="AA756" t="str">
        <f t="shared" si="255"/>
        <v>YES</v>
      </c>
      <c r="AB756" t="s">
        <v>4280</v>
      </c>
      <c r="AC756" t="str">
        <f t="shared" si="256"/>
        <v>Email</v>
      </c>
      <c r="AD756">
        <v>904.1</v>
      </c>
      <c r="AE756" s="7">
        <v>904.1</v>
      </c>
      <c r="AF756" s="7">
        <f t="shared" si="257"/>
        <v>904.1</v>
      </c>
      <c r="AG756" t="str">
        <f>_xlfn.XLOOKUP(H756, 'Customer Data'!A756,'Customer Data'!B756)</f>
        <v>Customer_756</v>
      </c>
      <c r="AH756" t="str">
        <f>_xlfn.XLOOKUP(H756,'Customer Data'!A756,'Customer Data'!C756)</f>
        <v>Female</v>
      </c>
      <c r="AI756">
        <f>_xlfn.XLOOKUP(H756,'Customer Data'!A756,'Customer Data'!D756)</f>
        <v>33</v>
      </c>
      <c r="AJ756" t="str">
        <f>_xlfn.XLOOKUP(H756,'Customer Data'!A756,'Customer Data'!E756)</f>
        <v>Enugu</v>
      </c>
      <c r="AK756" t="str">
        <f>VLOOKUP(K756,'Product Category'!A:B,2,FALSE)</f>
        <v>Electronics</v>
      </c>
      <c r="AL756">
        <f>VLOOKUP(Z756,Coupons!A:B,2,FALSE)</f>
        <v>0.15</v>
      </c>
      <c r="AM756" s="7">
        <f t="shared" si="258"/>
        <v>135.61500000000001</v>
      </c>
      <c r="AN756" s="7">
        <f t="shared" si="259"/>
        <v>316.435</v>
      </c>
      <c r="AO756" s="7">
        <f t="shared" si="260"/>
        <v>632.87</v>
      </c>
      <c r="AP756" s="7">
        <f t="shared" si="261"/>
        <v>768.48500000000001</v>
      </c>
      <c r="AQ756" s="7">
        <f t="shared" si="262"/>
        <v>135.61500000000001</v>
      </c>
      <c r="AR756" s="12">
        <f t="shared" si="263"/>
        <v>1.2142857142857142</v>
      </c>
    </row>
    <row r="757" spans="1:44" x14ac:dyDescent="0.35">
      <c r="A757" t="s">
        <v>769</v>
      </c>
      <c r="B757">
        <f t="shared" si="242"/>
        <v>200755</v>
      </c>
      <c r="C757" s="2">
        <v>45090</v>
      </c>
      <c r="D757" s="4">
        <v>45090</v>
      </c>
      <c r="E757">
        <f t="shared" si="243"/>
        <v>2023</v>
      </c>
      <c r="F757" s="4" t="str">
        <f t="shared" si="244"/>
        <v>June</v>
      </c>
      <c r="G757" s="4" t="str">
        <f t="shared" si="245"/>
        <v>Tuesday</v>
      </c>
      <c r="H757" t="s">
        <v>1966</v>
      </c>
      <c r="I757">
        <f t="shared" si="246"/>
        <v>54160</v>
      </c>
      <c r="J757" t="s">
        <v>2409</v>
      </c>
      <c r="K757" t="str">
        <f t="shared" si="248"/>
        <v>Desk</v>
      </c>
      <c r="L757">
        <v>3</v>
      </c>
      <c r="M757">
        <v>336.71</v>
      </c>
      <c r="N757" s="7">
        <f t="shared" si="247"/>
        <v>336.71</v>
      </c>
      <c r="O757" t="s">
        <v>2909</v>
      </c>
      <c r="P757" t="str">
        <f t="shared" si="249"/>
        <v>658</v>
      </c>
      <c r="Q757" t="str">
        <f t="shared" si="250"/>
        <v>Main St</v>
      </c>
      <c r="R757" t="s">
        <v>3067</v>
      </c>
      <c r="S757" t="str">
        <f t="shared" si="251"/>
        <v>Credit Card</v>
      </c>
      <c r="T757" t="s">
        <v>3074</v>
      </c>
      <c r="U757" t="str">
        <f t="shared" si="252"/>
        <v>Pending</v>
      </c>
      <c r="V757" t="s">
        <v>3830</v>
      </c>
      <c r="W757" t="str">
        <f t="shared" si="253"/>
        <v>60515972</v>
      </c>
      <c r="X757">
        <v>4</v>
      </c>
      <c r="Z757" t="str">
        <f t="shared" si="254"/>
        <v>NO COUPON</v>
      </c>
      <c r="AA757" t="str">
        <f t="shared" si="255"/>
        <v>NO</v>
      </c>
      <c r="AB757" t="s">
        <v>4280</v>
      </c>
      <c r="AC757" t="str">
        <f t="shared" si="256"/>
        <v>Email</v>
      </c>
      <c r="AD757">
        <v>1010.13</v>
      </c>
      <c r="AE757" s="7">
        <v>1010.13</v>
      </c>
      <c r="AF757" s="7">
        <f t="shared" si="257"/>
        <v>1010.1299999999999</v>
      </c>
      <c r="AG757" t="str">
        <f>_xlfn.XLOOKUP(H757, 'Customer Data'!A757,'Customer Data'!B757)</f>
        <v>Customer_757</v>
      </c>
      <c r="AH757" t="str">
        <f>_xlfn.XLOOKUP(H757,'Customer Data'!A757,'Customer Data'!C757)</f>
        <v>Female</v>
      </c>
      <c r="AI757">
        <f>_xlfn.XLOOKUP(H757,'Customer Data'!A757,'Customer Data'!D757)</f>
        <v>57</v>
      </c>
      <c r="AJ757" t="str">
        <f>_xlfn.XLOOKUP(H757,'Customer Data'!A757,'Customer Data'!E757)</f>
        <v>Abuja</v>
      </c>
      <c r="AK757" t="str">
        <f>VLOOKUP(K757,'Product Category'!A:B,2,FALSE)</f>
        <v>Furniture</v>
      </c>
      <c r="AL757">
        <f>VLOOKUP(Z757,Coupons!A:B,2,FALSE)</f>
        <v>0</v>
      </c>
      <c r="AM757" s="7">
        <f t="shared" si="258"/>
        <v>0</v>
      </c>
      <c r="AN757" s="7">
        <f t="shared" si="259"/>
        <v>235.69699999999997</v>
      </c>
      <c r="AO757" s="7">
        <f t="shared" si="260"/>
        <v>707.09099999999989</v>
      </c>
      <c r="AP757" s="7">
        <f t="shared" si="261"/>
        <v>1010.1299999999999</v>
      </c>
      <c r="AQ757" s="7">
        <f t="shared" si="262"/>
        <v>303.03899999999999</v>
      </c>
      <c r="AR757" s="12">
        <f t="shared" si="263"/>
        <v>1.4285714285714286</v>
      </c>
    </row>
    <row r="758" spans="1:44" x14ac:dyDescent="0.35">
      <c r="A758" t="s">
        <v>770</v>
      </c>
      <c r="B758">
        <f t="shared" si="242"/>
        <v>200756</v>
      </c>
      <c r="C758" s="2">
        <v>45470</v>
      </c>
      <c r="D758" s="4">
        <v>45470</v>
      </c>
      <c r="E758">
        <f t="shared" si="243"/>
        <v>2024</v>
      </c>
      <c r="F758" s="4" t="str">
        <f t="shared" si="244"/>
        <v>June</v>
      </c>
      <c r="G758" s="4" t="str">
        <f t="shared" si="245"/>
        <v>Thursday</v>
      </c>
      <c r="H758" t="s">
        <v>1967</v>
      </c>
      <c r="I758">
        <f t="shared" si="246"/>
        <v>14080</v>
      </c>
      <c r="J758" t="s">
        <v>2404</v>
      </c>
      <c r="K758" t="str">
        <f t="shared" si="248"/>
        <v>Phone</v>
      </c>
      <c r="L758">
        <v>1</v>
      </c>
      <c r="M758">
        <v>283.69</v>
      </c>
      <c r="N758" s="7">
        <f t="shared" si="247"/>
        <v>283.69</v>
      </c>
      <c r="O758" t="s">
        <v>2464</v>
      </c>
      <c r="P758" t="str">
        <f t="shared" si="249"/>
        <v>202</v>
      </c>
      <c r="Q758" t="str">
        <f t="shared" si="250"/>
        <v>Main St</v>
      </c>
      <c r="R758" t="s">
        <v>3068</v>
      </c>
      <c r="S758" t="str">
        <f t="shared" si="251"/>
        <v>Gift Card</v>
      </c>
      <c r="T758" t="s">
        <v>3070</v>
      </c>
      <c r="U758" t="str">
        <f t="shared" si="252"/>
        <v>Shipped</v>
      </c>
      <c r="V758" t="s">
        <v>3831</v>
      </c>
      <c r="W758" t="str">
        <f t="shared" si="253"/>
        <v>93163682</v>
      </c>
      <c r="X758">
        <v>6</v>
      </c>
      <c r="Z758" t="str">
        <f t="shared" si="254"/>
        <v>NO COUPON</v>
      </c>
      <c r="AA758" t="str">
        <f t="shared" si="255"/>
        <v>NO</v>
      </c>
      <c r="AB758" t="s">
        <v>4282</v>
      </c>
      <c r="AC758" t="str">
        <f t="shared" si="256"/>
        <v>Google</v>
      </c>
      <c r="AD758">
        <v>283.69</v>
      </c>
      <c r="AE758" s="7">
        <v>283.69</v>
      </c>
      <c r="AF758" s="7">
        <f t="shared" si="257"/>
        <v>283.69</v>
      </c>
      <c r="AG758" t="str">
        <f>_xlfn.XLOOKUP(H758, 'Customer Data'!A758,'Customer Data'!B758)</f>
        <v>Customer_758</v>
      </c>
      <c r="AH758" t="str">
        <f>_xlfn.XLOOKUP(H758,'Customer Data'!A758,'Customer Data'!C758)</f>
        <v>Male</v>
      </c>
      <c r="AI758">
        <f>_xlfn.XLOOKUP(H758,'Customer Data'!A758,'Customer Data'!D758)</f>
        <v>31</v>
      </c>
      <c r="AJ758" t="str">
        <f>_xlfn.XLOOKUP(H758,'Customer Data'!A758,'Customer Data'!E758)</f>
        <v>Port-Harcourt</v>
      </c>
      <c r="AK758" t="str">
        <f>VLOOKUP(K758,'Product Category'!A:B,2,FALSE)</f>
        <v>Electronics</v>
      </c>
      <c r="AL758">
        <f>VLOOKUP(Z758,Coupons!A:B,2,FALSE)</f>
        <v>0</v>
      </c>
      <c r="AM758" s="7">
        <f t="shared" si="258"/>
        <v>0</v>
      </c>
      <c r="AN758" s="7">
        <f t="shared" si="259"/>
        <v>198.583</v>
      </c>
      <c r="AO758" s="7">
        <f t="shared" si="260"/>
        <v>198.583</v>
      </c>
      <c r="AP758" s="7">
        <f t="shared" si="261"/>
        <v>283.69</v>
      </c>
      <c r="AQ758" s="7">
        <f t="shared" si="262"/>
        <v>85.106999999999999</v>
      </c>
      <c r="AR758" s="12">
        <f t="shared" si="263"/>
        <v>1.4285714285714286</v>
      </c>
    </row>
    <row r="759" spans="1:44" x14ac:dyDescent="0.35">
      <c r="A759" t="s">
        <v>771</v>
      </c>
      <c r="B759">
        <f t="shared" si="242"/>
        <v>200757</v>
      </c>
      <c r="C759" s="2">
        <v>45344</v>
      </c>
      <c r="D759" s="4">
        <v>45344</v>
      </c>
      <c r="E759">
        <f t="shared" si="243"/>
        <v>2024</v>
      </c>
      <c r="F759" s="4" t="str">
        <f t="shared" si="244"/>
        <v>February</v>
      </c>
      <c r="G759" s="4" t="str">
        <f t="shared" si="245"/>
        <v>Thursday</v>
      </c>
      <c r="H759" t="s">
        <v>1968</v>
      </c>
      <c r="I759">
        <f t="shared" si="246"/>
        <v>81074</v>
      </c>
      <c r="J759" t="s">
        <v>2409</v>
      </c>
      <c r="K759" t="str">
        <f t="shared" si="248"/>
        <v>Desk</v>
      </c>
      <c r="L759">
        <v>1</v>
      </c>
      <c r="M759">
        <v>157.72</v>
      </c>
      <c r="N759" s="7">
        <f t="shared" si="247"/>
        <v>157.72</v>
      </c>
      <c r="O759" t="s">
        <v>2581</v>
      </c>
      <c r="P759" t="str">
        <f t="shared" si="249"/>
        <v>597</v>
      </c>
      <c r="Q759" t="str">
        <f t="shared" si="250"/>
        <v>Main St</v>
      </c>
      <c r="R759" t="s">
        <v>3065</v>
      </c>
      <c r="S759" t="str">
        <f t="shared" si="251"/>
        <v>Debit Card</v>
      </c>
      <c r="T759" t="s">
        <v>3073</v>
      </c>
      <c r="U759" t="str">
        <f t="shared" si="252"/>
        <v>Delivered</v>
      </c>
      <c r="V759" t="s">
        <v>3832</v>
      </c>
      <c r="W759" t="str">
        <f t="shared" si="253"/>
        <v>91105190</v>
      </c>
      <c r="X759">
        <v>2</v>
      </c>
      <c r="Y759" t="s">
        <v>4276</v>
      </c>
      <c r="Z759" t="str">
        <f t="shared" si="254"/>
        <v>FREESHIP</v>
      </c>
      <c r="AA759" t="str">
        <f t="shared" si="255"/>
        <v>YES</v>
      </c>
      <c r="AB759" t="s">
        <v>4282</v>
      </c>
      <c r="AC759" t="str">
        <f t="shared" si="256"/>
        <v>Google</v>
      </c>
      <c r="AD759">
        <v>157.72</v>
      </c>
      <c r="AE759" s="7">
        <v>157.72</v>
      </c>
      <c r="AF759" s="7">
        <f t="shared" si="257"/>
        <v>157.72</v>
      </c>
      <c r="AG759" t="str">
        <f>_xlfn.XLOOKUP(H759, 'Customer Data'!A759,'Customer Data'!B759)</f>
        <v>Customer_759</v>
      </c>
      <c r="AH759" t="str">
        <f>_xlfn.XLOOKUP(H759,'Customer Data'!A759,'Customer Data'!C759)</f>
        <v>Female</v>
      </c>
      <c r="AI759">
        <f>_xlfn.XLOOKUP(H759,'Customer Data'!A759,'Customer Data'!D759)</f>
        <v>55</v>
      </c>
      <c r="AJ759" t="str">
        <f>_xlfn.XLOOKUP(H759,'Customer Data'!A759,'Customer Data'!E759)</f>
        <v>Lagos</v>
      </c>
      <c r="AK759" t="str">
        <f>VLOOKUP(K759,'Product Category'!A:B,2,FALSE)</f>
        <v>Furniture</v>
      </c>
      <c r="AL759">
        <f>VLOOKUP(Z759,Coupons!A:B,2,FALSE)</f>
        <v>0</v>
      </c>
      <c r="AM759" s="7">
        <f t="shared" si="258"/>
        <v>0</v>
      </c>
      <c r="AN759" s="7">
        <f t="shared" si="259"/>
        <v>110.404</v>
      </c>
      <c r="AO759" s="7">
        <f t="shared" si="260"/>
        <v>110.404</v>
      </c>
      <c r="AP759" s="7">
        <f t="shared" si="261"/>
        <v>157.72</v>
      </c>
      <c r="AQ759" s="7">
        <f t="shared" si="262"/>
        <v>47.316000000000003</v>
      </c>
      <c r="AR759" s="12">
        <f t="shared" si="263"/>
        <v>1.4285714285714286</v>
      </c>
    </row>
    <row r="760" spans="1:44" x14ac:dyDescent="0.35">
      <c r="A760" t="s">
        <v>772</v>
      </c>
      <c r="B760">
        <f t="shared" si="242"/>
        <v>200758</v>
      </c>
      <c r="C760" s="2">
        <v>45011</v>
      </c>
      <c r="D760" s="4">
        <v>45011</v>
      </c>
      <c r="E760">
        <f t="shared" si="243"/>
        <v>2023</v>
      </c>
      <c r="F760" s="4" t="str">
        <f t="shared" si="244"/>
        <v>March</v>
      </c>
      <c r="G760" s="4" t="str">
        <f t="shared" si="245"/>
        <v>Sunday</v>
      </c>
      <c r="H760" t="s">
        <v>1969</v>
      </c>
      <c r="I760">
        <f t="shared" si="246"/>
        <v>69021</v>
      </c>
      <c r="J760" t="s">
        <v>2405</v>
      </c>
      <c r="K760" t="str">
        <f t="shared" si="248"/>
        <v>Tablet</v>
      </c>
      <c r="L760">
        <v>3</v>
      </c>
      <c r="M760">
        <v>624.84</v>
      </c>
      <c r="N760" s="7">
        <f t="shared" si="247"/>
        <v>624.84</v>
      </c>
      <c r="O760" t="s">
        <v>2479</v>
      </c>
      <c r="P760" t="str">
        <f t="shared" si="249"/>
        <v>917</v>
      </c>
      <c r="Q760" t="str">
        <f t="shared" si="250"/>
        <v>Main St</v>
      </c>
      <c r="R760" t="s">
        <v>3067</v>
      </c>
      <c r="S760" t="str">
        <f t="shared" si="251"/>
        <v>Credit Card</v>
      </c>
      <c r="T760" t="s">
        <v>3071</v>
      </c>
      <c r="U760" t="str">
        <f t="shared" si="252"/>
        <v>Cancelled</v>
      </c>
      <c r="V760" t="s">
        <v>3833</v>
      </c>
      <c r="W760" t="str">
        <f t="shared" si="253"/>
        <v>57148510</v>
      </c>
      <c r="X760">
        <v>8</v>
      </c>
      <c r="Y760" t="s">
        <v>4277</v>
      </c>
      <c r="Z760" t="str">
        <f t="shared" si="254"/>
        <v>WINTER15</v>
      </c>
      <c r="AA760" t="str">
        <f t="shared" si="255"/>
        <v>YES</v>
      </c>
      <c r="AB760" t="s">
        <v>4281</v>
      </c>
      <c r="AC760" t="str">
        <f t="shared" si="256"/>
        <v>Facebook</v>
      </c>
      <c r="AD760">
        <v>1874.52</v>
      </c>
      <c r="AE760" s="7">
        <v>1874.52</v>
      </c>
      <c r="AF760" s="7">
        <f t="shared" si="257"/>
        <v>1874.52</v>
      </c>
      <c r="AG760" t="str">
        <f>_xlfn.XLOOKUP(H760, 'Customer Data'!A760,'Customer Data'!B760)</f>
        <v>Customer_760</v>
      </c>
      <c r="AH760" t="str">
        <f>_xlfn.XLOOKUP(H760,'Customer Data'!A760,'Customer Data'!C760)</f>
        <v>Female</v>
      </c>
      <c r="AI760">
        <f>_xlfn.XLOOKUP(H760,'Customer Data'!A760,'Customer Data'!D760)</f>
        <v>54</v>
      </c>
      <c r="AJ760" t="str">
        <f>_xlfn.XLOOKUP(H760,'Customer Data'!A760,'Customer Data'!E760)</f>
        <v>Owerri</v>
      </c>
      <c r="AK760" t="str">
        <f>VLOOKUP(K760,'Product Category'!A:B,2,FALSE)</f>
        <v>Electronics</v>
      </c>
      <c r="AL760">
        <f>VLOOKUP(Z760,Coupons!A:B,2,FALSE)</f>
        <v>0.15</v>
      </c>
      <c r="AM760" s="7">
        <f t="shared" si="258"/>
        <v>281.178</v>
      </c>
      <c r="AN760" s="7">
        <f t="shared" si="259"/>
        <v>437.38799999999998</v>
      </c>
      <c r="AO760" s="7">
        <f t="shared" si="260"/>
        <v>1312.164</v>
      </c>
      <c r="AP760" s="7">
        <f t="shared" si="261"/>
        <v>1593.3420000000001</v>
      </c>
      <c r="AQ760" s="7">
        <f t="shared" si="262"/>
        <v>281.17800000000011</v>
      </c>
      <c r="AR760" s="12">
        <f t="shared" si="263"/>
        <v>1.2142857142857144</v>
      </c>
    </row>
    <row r="761" spans="1:44" x14ac:dyDescent="0.35">
      <c r="A761" t="s">
        <v>773</v>
      </c>
      <c r="B761">
        <f t="shared" si="242"/>
        <v>200759</v>
      </c>
      <c r="C761" s="2">
        <v>45131</v>
      </c>
      <c r="D761" s="4">
        <v>45131</v>
      </c>
      <c r="E761">
        <f t="shared" si="243"/>
        <v>2023</v>
      </c>
      <c r="F761" s="4" t="str">
        <f t="shared" si="244"/>
        <v>July</v>
      </c>
      <c r="G761" s="4" t="str">
        <f t="shared" si="245"/>
        <v>Monday</v>
      </c>
      <c r="H761" t="s">
        <v>1970</v>
      </c>
      <c r="I761">
        <f t="shared" si="246"/>
        <v>96283</v>
      </c>
      <c r="J761" t="s">
        <v>2409</v>
      </c>
      <c r="K761" t="str">
        <f t="shared" si="248"/>
        <v>Desk</v>
      </c>
      <c r="L761">
        <v>3</v>
      </c>
      <c r="M761">
        <v>308.01</v>
      </c>
      <c r="N761" s="7">
        <f t="shared" si="247"/>
        <v>308.01</v>
      </c>
      <c r="O761" t="s">
        <v>2910</v>
      </c>
      <c r="P761" t="str">
        <f t="shared" si="249"/>
        <v>366</v>
      </c>
      <c r="Q761" t="str">
        <f t="shared" si="250"/>
        <v>Main St</v>
      </c>
      <c r="R761" t="s">
        <v>3069</v>
      </c>
      <c r="S761" t="str">
        <f t="shared" si="251"/>
        <v>Cash</v>
      </c>
      <c r="T761" t="s">
        <v>3074</v>
      </c>
      <c r="U761" t="str">
        <f t="shared" si="252"/>
        <v>Pending</v>
      </c>
      <c r="V761" t="s">
        <v>3834</v>
      </c>
      <c r="W761" t="str">
        <f t="shared" si="253"/>
        <v>91784124</v>
      </c>
      <c r="X761">
        <v>3</v>
      </c>
      <c r="Y761" t="s">
        <v>4276</v>
      </c>
      <c r="Z761" t="str">
        <f t="shared" si="254"/>
        <v>FREESHIP</v>
      </c>
      <c r="AA761" t="str">
        <f t="shared" si="255"/>
        <v>YES</v>
      </c>
      <c r="AB761" t="s">
        <v>4281</v>
      </c>
      <c r="AC761" t="str">
        <f t="shared" si="256"/>
        <v>Facebook</v>
      </c>
      <c r="AD761">
        <v>924.03</v>
      </c>
      <c r="AE761" s="7">
        <v>924.03</v>
      </c>
      <c r="AF761" s="7">
        <f t="shared" si="257"/>
        <v>924.03</v>
      </c>
      <c r="AG761" t="str">
        <f>_xlfn.XLOOKUP(H761, 'Customer Data'!A761,'Customer Data'!B761)</f>
        <v>Customer_761</v>
      </c>
      <c r="AH761" t="str">
        <f>_xlfn.XLOOKUP(H761,'Customer Data'!A761,'Customer Data'!C761)</f>
        <v>Male</v>
      </c>
      <c r="AI761">
        <f>_xlfn.XLOOKUP(H761,'Customer Data'!A761,'Customer Data'!D761)</f>
        <v>30</v>
      </c>
      <c r="AJ761" t="str">
        <f>_xlfn.XLOOKUP(H761,'Customer Data'!A761,'Customer Data'!E761)</f>
        <v>Lagos</v>
      </c>
      <c r="AK761" t="str">
        <f>VLOOKUP(K761,'Product Category'!A:B,2,FALSE)</f>
        <v>Furniture</v>
      </c>
      <c r="AL761">
        <f>VLOOKUP(Z761,Coupons!A:B,2,FALSE)</f>
        <v>0</v>
      </c>
      <c r="AM761" s="7">
        <f t="shared" si="258"/>
        <v>0</v>
      </c>
      <c r="AN761" s="7">
        <f t="shared" si="259"/>
        <v>215.60699999999997</v>
      </c>
      <c r="AO761" s="7">
        <f t="shared" si="260"/>
        <v>646.82099999999991</v>
      </c>
      <c r="AP761" s="7">
        <f t="shared" si="261"/>
        <v>924.03</v>
      </c>
      <c r="AQ761" s="7">
        <f t="shared" si="262"/>
        <v>277.20900000000006</v>
      </c>
      <c r="AR761" s="12">
        <f t="shared" si="263"/>
        <v>1.4285714285714288</v>
      </c>
    </row>
    <row r="762" spans="1:44" x14ac:dyDescent="0.35">
      <c r="A762" t="s">
        <v>774</v>
      </c>
      <c r="B762">
        <f t="shared" si="242"/>
        <v>200760</v>
      </c>
      <c r="C762" s="2">
        <v>45706</v>
      </c>
      <c r="D762" s="4">
        <v>45706</v>
      </c>
      <c r="E762">
        <f t="shared" si="243"/>
        <v>2025</v>
      </c>
      <c r="F762" s="4" t="str">
        <f t="shared" si="244"/>
        <v>February</v>
      </c>
      <c r="G762" s="4" t="str">
        <f t="shared" si="245"/>
        <v>Tuesday</v>
      </c>
      <c r="H762" t="s">
        <v>1971</v>
      </c>
      <c r="I762">
        <f t="shared" si="246"/>
        <v>96636</v>
      </c>
      <c r="J762" t="s">
        <v>2409</v>
      </c>
      <c r="K762" t="str">
        <f t="shared" si="248"/>
        <v>Desk</v>
      </c>
      <c r="L762">
        <v>1</v>
      </c>
      <c r="M762">
        <v>39.56</v>
      </c>
      <c r="N762" s="7">
        <f t="shared" si="247"/>
        <v>39.56</v>
      </c>
      <c r="O762" t="s">
        <v>2570</v>
      </c>
      <c r="P762" t="str">
        <f t="shared" si="249"/>
        <v>283</v>
      </c>
      <c r="Q762" t="str">
        <f t="shared" si="250"/>
        <v>Main St</v>
      </c>
      <c r="R762" t="s">
        <v>3065</v>
      </c>
      <c r="S762" t="str">
        <f t="shared" si="251"/>
        <v>Debit Card</v>
      </c>
      <c r="T762" t="s">
        <v>3071</v>
      </c>
      <c r="U762" t="str">
        <f t="shared" si="252"/>
        <v>Cancelled</v>
      </c>
      <c r="V762" t="s">
        <v>3835</v>
      </c>
      <c r="W762" t="str">
        <f t="shared" si="253"/>
        <v>73324346</v>
      </c>
      <c r="X762">
        <v>5</v>
      </c>
      <c r="Z762" t="str">
        <f t="shared" si="254"/>
        <v>NO COUPON</v>
      </c>
      <c r="AA762" t="str">
        <f t="shared" si="255"/>
        <v>NO</v>
      </c>
      <c r="AB762" t="s">
        <v>4282</v>
      </c>
      <c r="AC762" t="str">
        <f t="shared" si="256"/>
        <v>Google</v>
      </c>
      <c r="AD762">
        <v>39.56</v>
      </c>
      <c r="AE762" s="7">
        <v>39.56</v>
      </c>
      <c r="AF762" s="7">
        <f t="shared" si="257"/>
        <v>39.56</v>
      </c>
      <c r="AG762" t="str">
        <f>_xlfn.XLOOKUP(H762, 'Customer Data'!A762,'Customer Data'!B762)</f>
        <v>Customer_762</v>
      </c>
      <c r="AH762" t="str">
        <f>_xlfn.XLOOKUP(H762,'Customer Data'!A762,'Customer Data'!C762)</f>
        <v>Female</v>
      </c>
      <c r="AI762">
        <f>_xlfn.XLOOKUP(H762,'Customer Data'!A762,'Customer Data'!D762)</f>
        <v>39</v>
      </c>
      <c r="AJ762" t="str">
        <f>_xlfn.XLOOKUP(H762,'Customer Data'!A762,'Customer Data'!E762)</f>
        <v>Owerri</v>
      </c>
      <c r="AK762" t="str">
        <f>VLOOKUP(K762,'Product Category'!A:B,2,FALSE)</f>
        <v>Furniture</v>
      </c>
      <c r="AL762">
        <f>VLOOKUP(Z762,Coupons!A:B,2,FALSE)</f>
        <v>0</v>
      </c>
      <c r="AM762" s="7">
        <f t="shared" si="258"/>
        <v>0</v>
      </c>
      <c r="AN762" s="7">
        <f t="shared" si="259"/>
        <v>27.692</v>
      </c>
      <c r="AO762" s="7">
        <f t="shared" si="260"/>
        <v>27.692</v>
      </c>
      <c r="AP762" s="7">
        <f t="shared" si="261"/>
        <v>39.56</v>
      </c>
      <c r="AQ762" s="7">
        <f t="shared" si="262"/>
        <v>11.868000000000002</v>
      </c>
      <c r="AR762" s="12">
        <f t="shared" si="263"/>
        <v>1.4285714285714286</v>
      </c>
    </row>
    <row r="763" spans="1:44" x14ac:dyDescent="0.35">
      <c r="A763" t="s">
        <v>775</v>
      </c>
      <c r="B763">
        <f t="shared" si="242"/>
        <v>200761</v>
      </c>
      <c r="C763" s="2">
        <v>45079</v>
      </c>
      <c r="D763" s="4">
        <v>45079</v>
      </c>
      <c r="E763">
        <f t="shared" si="243"/>
        <v>2023</v>
      </c>
      <c r="F763" s="4" t="str">
        <f t="shared" si="244"/>
        <v>June</v>
      </c>
      <c r="G763" s="4" t="str">
        <f t="shared" si="245"/>
        <v>Friday</v>
      </c>
      <c r="H763" t="s">
        <v>1972</v>
      </c>
      <c r="I763">
        <f t="shared" si="246"/>
        <v>37235</v>
      </c>
      <c r="J763" t="s">
        <v>2409</v>
      </c>
      <c r="K763" t="str">
        <f t="shared" si="248"/>
        <v>Desk</v>
      </c>
      <c r="L763">
        <v>4</v>
      </c>
      <c r="M763">
        <v>37.76</v>
      </c>
      <c r="N763" s="7">
        <f t="shared" si="247"/>
        <v>37.76</v>
      </c>
      <c r="O763" t="s">
        <v>2911</v>
      </c>
      <c r="P763" t="str">
        <f t="shared" si="249"/>
        <v>217</v>
      </c>
      <c r="Q763" t="str">
        <f t="shared" si="250"/>
        <v>Main St</v>
      </c>
      <c r="R763" t="s">
        <v>3065</v>
      </c>
      <c r="S763" t="str">
        <f t="shared" si="251"/>
        <v>Debit Card</v>
      </c>
      <c r="T763" t="s">
        <v>3073</v>
      </c>
      <c r="U763" t="str">
        <f t="shared" si="252"/>
        <v>Delivered</v>
      </c>
      <c r="V763" t="s">
        <v>3836</v>
      </c>
      <c r="W763" t="str">
        <f t="shared" si="253"/>
        <v>67789367</v>
      </c>
      <c r="X763">
        <v>7</v>
      </c>
      <c r="Z763" t="str">
        <f t="shared" si="254"/>
        <v>NO COUPON</v>
      </c>
      <c r="AA763" t="str">
        <f t="shared" si="255"/>
        <v>NO</v>
      </c>
      <c r="AB763" t="s">
        <v>4282</v>
      </c>
      <c r="AC763" t="str">
        <f t="shared" si="256"/>
        <v>Google</v>
      </c>
      <c r="AD763">
        <v>151.04</v>
      </c>
      <c r="AE763" s="7">
        <v>151.04</v>
      </c>
      <c r="AF763" s="7">
        <f t="shared" si="257"/>
        <v>151.04</v>
      </c>
      <c r="AG763" t="str">
        <f>_xlfn.XLOOKUP(H763, 'Customer Data'!A763,'Customer Data'!B763)</f>
        <v>Customer_763</v>
      </c>
      <c r="AH763" t="str">
        <f>_xlfn.XLOOKUP(H763,'Customer Data'!A763,'Customer Data'!C763)</f>
        <v>Male</v>
      </c>
      <c r="AI763">
        <f>_xlfn.XLOOKUP(H763,'Customer Data'!A763,'Customer Data'!D763)</f>
        <v>27</v>
      </c>
      <c r="AJ763" t="str">
        <f>_xlfn.XLOOKUP(H763,'Customer Data'!A763,'Customer Data'!E763)</f>
        <v>Port-Harcourt</v>
      </c>
      <c r="AK763" t="str">
        <f>VLOOKUP(K763,'Product Category'!A:B,2,FALSE)</f>
        <v>Furniture</v>
      </c>
      <c r="AL763">
        <f>VLOOKUP(Z763,Coupons!A:B,2,FALSE)</f>
        <v>0</v>
      </c>
      <c r="AM763" s="7">
        <f t="shared" si="258"/>
        <v>0</v>
      </c>
      <c r="AN763" s="7">
        <f t="shared" si="259"/>
        <v>26.431999999999999</v>
      </c>
      <c r="AO763" s="7">
        <f t="shared" si="260"/>
        <v>105.72799999999999</v>
      </c>
      <c r="AP763" s="7">
        <f t="shared" si="261"/>
        <v>151.04</v>
      </c>
      <c r="AQ763" s="7">
        <f t="shared" si="262"/>
        <v>45.311999999999998</v>
      </c>
      <c r="AR763" s="12">
        <f t="shared" si="263"/>
        <v>1.4285714285714286</v>
      </c>
    </row>
    <row r="764" spans="1:44" x14ac:dyDescent="0.35">
      <c r="A764" t="s">
        <v>776</v>
      </c>
      <c r="B764">
        <f t="shared" si="242"/>
        <v>200762</v>
      </c>
      <c r="C764" s="2">
        <v>45552</v>
      </c>
      <c r="D764" s="4">
        <v>45552</v>
      </c>
      <c r="E764">
        <f t="shared" si="243"/>
        <v>2024</v>
      </c>
      <c r="F764" s="4" t="str">
        <f t="shared" si="244"/>
        <v>September</v>
      </c>
      <c r="G764" s="4" t="str">
        <f t="shared" si="245"/>
        <v>Tuesday</v>
      </c>
      <c r="H764" t="s">
        <v>1973</v>
      </c>
      <c r="I764">
        <f t="shared" si="246"/>
        <v>12444</v>
      </c>
      <c r="J764" t="s">
        <v>2404</v>
      </c>
      <c r="K764" t="str">
        <f t="shared" si="248"/>
        <v>Phone</v>
      </c>
      <c r="L764">
        <v>3</v>
      </c>
      <c r="M764">
        <v>76.959999999999994</v>
      </c>
      <c r="N764" s="7">
        <f t="shared" si="247"/>
        <v>76.959999999999994</v>
      </c>
      <c r="O764" t="s">
        <v>2494</v>
      </c>
      <c r="P764" t="str">
        <f t="shared" si="249"/>
        <v>611</v>
      </c>
      <c r="Q764" t="str">
        <f t="shared" si="250"/>
        <v>Main St</v>
      </c>
      <c r="R764" t="s">
        <v>3069</v>
      </c>
      <c r="S764" t="str">
        <f t="shared" si="251"/>
        <v>Cash</v>
      </c>
      <c r="T764" t="s">
        <v>3072</v>
      </c>
      <c r="U764" t="str">
        <f t="shared" si="252"/>
        <v>Returned</v>
      </c>
      <c r="V764" t="s">
        <v>3837</v>
      </c>
      <c r="W764" t="str">
        <f t="shared" si="253"/>
        <v>97621403</v>
      </c>
      <c r="X764">
        <v>8</v>
      </c>
      <c r="Y764" t="s">
        <v>4276</v>
      </c>
      <c r="Z764" t="str">
        <f t="shared" si="254"/>
        <v>FREESHIP</v>
      </c>
      <c r="AA764" t="str">
        <f t="shared" si="255"/>
        <v>YES</v>
      </c>
      <c r="AB764" t="s">
        <v>4280</v>
      </c>
      <c r="AC764" t="str">
        <f t="shared" si="256"/>
        <v>Email</v>
      </c>
      <c r="AD764">
        <v>230.88</v>
      </c>
      <c r="AE764" s="7">
        <v>230.88</v>
      </c>
      <c r="AF764" s="7">
        <f t="shared" si="257"/>
        <v>230.88</v>
      </c>
      <c r="AG764" t="str">
        <f>_xlfn.XLOOKUP(H764, 'Customer Data'!A764,'Customer Data'!B764)</f>
        <v>Customer_764</v>
      </c>
      <c r="AH764" t="str">
        <f>_xlfn.XLOOKUP(H764,'Customer Data'!A764,'Customer Data'!C764)</f>
        <v>Male</v>
      </c>
      <c r="AI764">
        <f>_xlfn.XLOOKUP(H764,'Customer Data'!A764,'Customer Data'!D764)</f>
        <v>47</v>
      </c>
      <c r="AJ764" t="str">
        <f>_xlfn.XLOOKUP(H764,'Customer Data'!A764,'Customer Data'!E764)</f>
        <v>Enugu</v>
      </c>
      <c r="AK764" t="str">
        <f>VLOOKUP(K764,'Product Category'!A:B,2,FALSE)</f>
        <v>Electronics</v>
      </c>
      <c r="AL764">
        <f>VLOOKUP(Z764,Coupons!A:B,2,FALSE)</f>
        <v>0</v>
      </c>
      <c r="AM764" s="7">
        <f t="shared" si="258"/>
        <v>0</v>
      </c>
      <c r="AN764" s="7">
        <f t="shared" si="259"/>
        <v>53.871999999999993</v>
      </c>
      <c r="AO764" s="7">
        <f t="shared" si="260"/>
        <v>161.61599999999999</v>
      </c>
      <c r="AP764" s="7">
        <f t="shared" si="261"/>
        <v>230.88</v>
      </c>
      <c r="AQ764" s="7">
        <f t="shared" si="262"/>
        <v>69.26400000000001</v>
      </c>
      <c r="AR764" s="12">
        <f t="shared" si="263"/>
        <v>1.4285714285714286</v>
      </c>
    </row>
    <row r="765" spans="1:44" x14ac:dyDescent="0.35">
      <c r="A765" t="s">
        <v>777</v>
      </c>
      <c r="B765">
        <f t="shared" si="242"/>
        <v>200763</v>
      </c>
      <c r="C765" s="2">
        <v>45022</v>
      </c>
      <c r="D765" s="4">
        <v>45022</v>
      </c>
      <c r="E765">
        <f t="shared" si="243"/>
        <v>2023</v>
      </c>
      <c r="F765" s="4" t="str">
        <f t="shared" si="244"/>
        <v>April</v>
      </c>
      <c r="G765" s="4" t="str">
        <f t="shared" si="245"/>
        <v>Thursday</v>
      </c>
      <c r="H765" t="s">
        <v>1974</v>
      </c>
      <c r="I765">
        <f t="shared" si="246"/>
        <v>79142</v>
      </c>
      <c r="J765" t="s">
        <v>2408</v>
      </c>
      <c r="K765" t="str">
        <f t="shared" si="248"/>
        <v>Laptop</v>
      </c>
      <c r="L765">
        <v>1</v>
      </c>
      <c r="M765">
        <v>569.96</v>
      </c>
      <c r="N765" s="7">
        <f t="shared" si="247"/>
        <v>569.96</v>
      </c>
      <c r="O765" t="s">
        <v>2501</v>
      </c>
      <c r="P765" t="str">
        <f t="shared" si="249"/>
        <v>533</v>
      </c>
      <c r="Q765" t="str">
        <f t="shared" si="250"/>
        <v>Main St</v>
      </c>
      <c r="R765" t="s">
        <v>3066</v>
      </c>
      <c r="S765" t="str">
        <f t="shared" si="251"/>
        <v>Online</v>
      </c>
      <c r="T765" t="s">
        <v>3073</v>
      </c>
      <c r="U765" t="str">
        <f t="shared" si="252"/>
        <v>Delivered</v>
      </c>
      <c r="V765" t="s">
        <v>3838</v>
      </c>
      <c r="W765" t="str">
        <f t="shared" si="253"/>
        <v>30915955</v>
      </c>
      <c r="X765">
        <v>4</v>
      </c>
      <c r="Y765" t="s">
        <v>4276</v>
      </c>
      <c r="Z765" t="str">
        <f t="shared" si="254"/>
        <v>FREESHIP</v>
      </c>
      <c r="AA765" t="str">
        <f t="shared" si="255"/>
        <v>YES</v>
      </c>
      <c r="AB765" t="s">
        <v>4280</v>
      </c>
      <c r="AC765" t="str">
        <f t="shared" si="256"/>
        <v>Email</v>
      </c>
      <c r="AD765">
        <v>569.96</v>
      </c>
      <c r="AE765" s="7">
        <v>569.96</v>
      </c>
      <c r="AF765" s="7">
        <f t="shared" si="257"/>
        <v>569.96</v>
      </c>
      <c r="AG765" t="str">
        <f>_xlfn.XLOOKUP(H765, 'Customer Data'!A765,'Customer Data'!B765)</f>
        <v>Customer_765</v>
      </c>
      <c r="AH765" t="str">
        <f>_xlfn.XLOOKUP(H765,'Customer Data'!A765,'Customer Data'!C765)</f>
        <v>Female</v>
      </c>
      <c r="AI765">
        <f>_xlfn.XLOOKUP(H765,'Customer Data'!A765,'Customer Data'!D765)</f>
        <v>46</v>
      </c>
      <c r="AJ765" t="str">
        <f>_xlfn.XLOOKUP(H765,'Customer Data'!A765,'Customer Data'!E765)</f>
        <v>Enugu</v>
      </c>
      <c r="AK765" t="str">
        <f>VLOOKUP(K765,'Product Category'!A:B,2,FALSE)</f>
        <v>Electronics</v>
      </c>
      <c r="AL765">
        <f>VLOOKUP(Z765,Coupons!A:B,2,FALSE)</f>
        <v>0</v>
      </c>
      <c r="AM765" s="7">
        <f t="shared" si="258"/>
        <v>0</v>
      </c>
      <c r="AN765" s="7">
        <f t="shared" si="259"/>
        <v>398.97199999999998</v>
      </c>
      <c r="AO765" s="7">
        <f t="shared" si="260"/>
        <v>398.97199999999998</v>
      </c>
      <c r="AP765" s="7">
        <f t="shared" si="261"/>
        <v>569.96</v>
      </c>
      <c r="AQ765" s="7">
        <f t="shared" si="262"/>
        <v>170.98800000000006</v>
      </c>
      <c r="AR765" s="12">
        <f t="shared" si="263"/>
        <v>1.4285714285714288</v>
      </c>
    </row>
    <row r="766" spans="1:44" x14ac:dyDescent="0.35">
      <c r="A766" t="s">
        <v>778</v>
      </c>
      <c r="B766">
        <f t="shared" si="242"/>
        <v>200764</v>
      </c>
      <c r="C766" s="2">
        <v>45361</v>
      </c>
      <c r="D766" s="4">
        <v>45361</v>
      </c>
      <c r="E766">
        <f t="shared" si="243"/>
        <v>2024</v>
      </c>
      <c r="F766" s="4" t="str">
        <f t="shared" si="244"/>
        <v>March</v>
      </c>
      <c r="G766" s="4" t="str">
        <f t="shared" si="245"/>
        <v>Sunday</v>
      </c>
      <c r="H766" t="s">
        <v>1975</v>
      </c>
      <c r="I766">
        <f t="shared" si="246"/>
        <v>35983</v>
      </c>
      <c r="J766" t="s">
        <v>2408</v>
      </c>
      <c r="K766" t="str">
        <f t="shared" si="248"/>
        <v>Laptop</v>
      </c>
      <c r="L766">
        <v>5</v>
      </c>
      <c r="M766">
        <v>627.42999999999995</v>
      </c>
      <c r="N766" s="7">
        <f t="shared" si="247"/>
        <v>627.42999999999995</v>
      </c>
      <c r="O766" t="s">
        <v>2565</v>
      </c>
      <c r="P766" t="str">
        <f t="shared" si="249"/>
        <v>806</v>
      </c>
      <c r="Q766" t="str">
        <f t="shared" si="250"/>
        <v>Main St</v>
      </c>
      <c r="R766" t="s">
        <v>3067</v>
      </c>
      <c r="S766" t="str">
        <f t="shared" si="251"/>
        <v>Credit Card</v>
      </c>
      <c r="T766" t="s">
        <v>3071</v>
      </c>
      <c r="U766" t="str">
        <f t="shared" si="252"/>
        <v>Cancelled</v>
      </c>
      <c r="V766" t="s">
        <v>3839</v>
      </c>
      <c r="W766" t="str">
        <f t="shared" si="253"/>
        <v>14016163</v>
      </c>
      <c r="X766">
        <v>10</v>
      </c>
      <c r="Y766" t="s">
        <v>4276</v>
      </c>
      <c r="Z766" t="str">
        <f t="shared" si="254"/>
        <v>FREESHIP</v>
      </c>
      <c r="AA766" t="str">
        <f t="shared" si="255"/>
        <v>YES</v>
      </c>
      <c r="AB766" t="s">
        <v>4280</v>
      </c>
      <c r="AC766" t="str">
        <f t="shared" si="256"/>
        <v>Email</v>
      </c>
      <c r="AD766">
        <v>3137.15</v>
      </c>
      <c r="AE766" s="7">
        <v>3137.15</v>
      </c>
      <c r="AF766" s="7">
        <f t="shared" si="257"/>
        <v>3137.1499999999996</v>
      </c>
      <c r="AG766" t="str">
        <f>_xlfn.XLOOKUP(H766, 'Customer Data'!A766,'Customer Data'!B766)</f>
        <v>Customer_766</v>
      </c>
      <c r="AH766" t="str">
        <f>_xlfn.XLOOKUP(H766,'Customer Data'!A766,'Customer Data'!C766)</f>
        <v>Female</v>
      </c>
      <c r="AI766">
        <f>_xlfn.XLOOKUP(H766,'Customer Data'!A766,'Customer Data'!D766)</f>
        <v>30</v>
      </c>
      <c r="AJ766" t="str">
        <f>_xlfn.XLOOKUP(H766,'Customer Data'!A766,'Customer Data'!E766)</f>
        <v>Owerri</v>
      </c>
      <c r="AK766" t="str">
        <f>VLOOKUP(K766,'Product Category'!A:B,2,FALSE)</f>
        <v>Electronics</v>
      </c>
      <c r="AL766">
        <f>VLOOKUP(Z766,Coupons!A:B,2,FALSE)</f>
        <v>0</v>
      </c>
      <c r="AM766" s="7">
        <f t="shared" si="258"/>
        <v>0</v>
      </c>
      <c r="AN766" s="7">
        <f t="shared" si="259"/>
        <v>439.20099999999996</v>
      </c>
      <c r="AO766" s="7">
        <f t="shared" si="260"/>
        <v>2196.0049999999997</v>
      </c>
      <c r="AP766" s="7">
        <f t="shared" si="261"/>
        <v>3137.1499999999996</v>
      </c>
      <c r="AQ766" s="7">
        <f t="shared" si="262"/>
        <v>941.14499999999998</v>
      </c>
      <c r="AR766" s="12">
        <f t="shared" si="263"/>
        <v>1.4285714285714286</v>
      </c>
    </row>
    <row r="767" spans="1:44" x14ac:dyDescent="0.35">
      <c r="A767" t="s">
        <v>779</v>
      </c>
      <c r="B767">
        <f t="shared" si="242"/>
        <v>200765</v>
      </c>
      <c r="C767" s="2">
        <v>45205</v>
      </c>
      <c r="D767" s="4">
        <v>45205</v>
      </c>
      <c r="E767">
        <f t="shared" si="243"/>
        <v>2023</v>
      </c>
      <c r="F767" s="4" t="str">
        <f t="shared" si="244"/>
        <v>October</v>
      </c>
      <c r="G767" s="4" t="str">
        <f t="shared" si="245"/>
        <v>Friday</v>
      </c>
      <c r="H767" t="s">
        <v>1976</v>
      </c>
      <c r="I767">
        <f t="shared" si="246"/>
        <v>36150</v>
      </c>
      <c r="J767" t="s">
        <v>2408</v>
      </c>
      <c r="K767" t="str">
        <f t="shared" si="248"/>
        <v>Laptop</v>
      </c>
      <c r="L767">
        <v>2</v>
      </c>
      <c r="M767">
        <v>534.91</v>
      </c>
      <c r="N767" s="7">
        <f t="shared" si="247"/>
        <v>534.91</v>
      </c>
      <c r="O767" t="s">
        <v>2888</v>
      </c>
      <c r="P767" t="str">
        <f t="shared" si="249"/>
        <v>281</v>
      </c>
      <c r="Q767" t="str">
        <f t="shared" si="250"/>
        <v>Main St</v>
      </c>
      <c r="R767" t="s">
        <v>3065</v>
      </c>
      <c r="S767" t="str">
        <f t="shared" si="251"/>
        <v>Debit Card</v>
      </c>
      <c r="T767" t="s">
        <v>3072</v>
      </c>
      <c r="U767" t="str">
        <f t="shared" si="252"/>
        <v>Returned</v>
      </c>
      <c r="V767" t="s">
        <v>3840</v>
      </c>
      <c r="W767" t="str">
        <f t="shared" si="253"/>
        <v>96249043</v>
      </c>
      <c r="X767">
        <v>5</v>
      </c>
      <c r="Y767" t="s">
        <v>4275</v>
      </c>
      <c r="Z767" t="str">
        <f t="shared" si="254"/>
        <v>SAVE10</v>
      </c>
      <c r="AA767" t="str">
        <f t="shared" si="255"/>
        <v>YES</v>
      </c>
      <c r="AB767" t="s">
        <v>4282</v>
      </c>
      <c r="AC767" t="str">
        <f t="shared" si="256"/>
        <v>Google</v>
      </c>
      <c r="AD767">
        <v>1069.82</v>
      </c>
      <c r="AE767" s="7">
        <v>1069.82</v>
      </c>
      <c r="AF767" s="7">
        <f t="shared" si="257"/>
        <v>1069.82</v>
      </c>
      <c r="AG767" t="str">
        <f>_xlfn.XLOOKUP(H767, 'Customer Data'!A767,'Customer Data'!B767)</f>
        <v>Customer_767</v>
      </c>
      <c r="AH767" t="str">
        <f>_xlfn.XLOOKUP(H767,'Customer Data'!A767,'Customer Data'!C767)</f>
        <v>Male</v>
      </c>
      <c r="AI767">
        <f>_xlfn.XLOOKUP(H767,'Customer Data'!A767,'Customer Data'!D767)</f>
        <v>24</v>
      </c>
      <c r="AJ767" t="str">
        <f>_xlfn.XLOOKUP(H767,'Customer Data'!A767,'Customer Data'!E767)</f>
        <v>Port-Harcourt</v>
      </c>
      <c r="AK767" t="str">
        <f>VLOOKUP(K767,'Product Category'!A:B,2,FALSE)</f>
        <v>Electronics</v>
      </c>
      <c r="AL767">
        <f>VLOOKUP(Z767,Coupons!A:B,2,FALSE)</f>
        <v>0.1</v>
      </c>
      <c r="AM767" s="7">
        <f t="shared" si="258"/>
        <v>106.982</v>
      </c>
      <c r="AN767" s="7">
        <f t="shared" si="259"/>
        <v>374.43699999999995</v>
      </c>
      <c r="AO767" s="7">
        <f t="shared" si="260"/>
        <v>748.87399999999991</v>
      </c>
      <c r="AP767" s="7">
        <f t="shared" si="261"/>
        <v>962.83799999999997</v>
      </c>
      <c r="AQ767" s="7">
        <f t="shared" si="262"/>
        <v>213.96400000000006</v>
      </c>
      <c r="AR767" s="12">
        <f t="shared" si="263"/>
        <v>1.2857142857142858</v>
      </c>
    </row>
    <row r="768" spans="1:44" x14ac:dyDescent="0.35">
      <c r="A768" t="s">
        <v>780</v>
      </c>
      <c r="B768">
        <f t="shared" si="242"/>
        <v>200766</v>
      </c>
      <c r="C768" s="2">
        <v>44948</v>
      </c>
      <c r="D768" s="4">
        <v>44948</v>
      </c>
      <c r="E768">
        <f t="shared" si="243"/>
        <v>2023</v>
      </c>
      <c r="F768" s="4" t="str">
        <f t="shared" si="244"/>
        <v>January</v>
      </c>
      <c r="G768" s="4" t="str">
        <f t="shared" si="245"/>
        <v>Sunday</v>
      </c>
      <c r="H768" t="s">
        <v>1977</v>
      </c>
      <c r="I768">
        <f t="shared" si="246"/>
        <v>91454</v>
      </c>
      <c r="J768" t="s">
        <v>2407</v>
      </c>
      <c r="K768" t="str">
        <f t="shared" si="248"/>
        <v>Printer</v>
      </c>
      <c r="L768">
        <v>2</v>
      </c>
      <c r="M768">
        <v>278.88</v>
      </c>
      <c r="N768" s="7">
        <f t="shared" si="247"/>
        <v>278.88</v>
      </c>
      <c r="O768" t="s">
        <v>2704</v>
      </c>
      <c r="P768" t="str">
        <f t="shared" si="249"/>
        <v>494</v>
      </c>
      <c r="Q768" t="str">
        <f t="shared" si="250"/>
        <v>Main St</v>
      </c>
      <c r="R768" t="s">
        <v>3065</v>
      </c>
      <c r="S768" t="str">
        <f t="shared" si="251"/>
        <v>Debit Card</v>
      </c>
      <c r="T768" t="s">
        <v>3074</v>
      </c>
      <c r="U768" t="str">
        <f t="shared" si="252"/>
        <v>Pending</v>
      </c>
      <c r="V768" t="s">
        <v>3841</v>
      </c>
      <c r="W768" t="str">
        <f t="shared" si="253"/>
        <v>99985340</v>
      </c>
      <c r="X768">
        <v>3</v>
      </c>
      <c r="Y768" t="s">
        <v>4276</v>
      </c>
      <c r="Z768" t="str">
        <f t="shared" si="254"/>
        <v>FREESHIP</v>
      </c>
      <c r="AA768" t="str">
        <f t="shared" si="255"/>
        <v>YES</v>
      </c>
      <c r="AB768" t="s">
        <v>4279</v>
      </c>
      <c r="AC768" t="str">
        <f t="shared" si="256"/>
        <v>Referral</v>
      </c>
      <c r="AD768">
        <v>557.76</v>
      </c>
      <c r="AE768" s="7">
        <v>557.76</v>
      </c>
      <c r="AF768" s="7">
        <f t="shared" si="257"/>
        <v>557.76</v>
      </c>
      <c r="AG768" t="str">
        <f>_xlfn.XLOOKUP(H768, 'Customer Data'!A768,'Customer Data'!B768)</f>
        <v>Customer_768</v>
      </c>
      <c r="AH768" t="str">
        <f>_xlfn.XLOOKUP(H768,'Customer Data'!A768,'Customer Data'!C768)</f>
        <v>Male</v>
      </c>
      <c r="AI768">
        <f>_xlfn.XLOOKUP(H768,'Customer Data'!A768,'Customer Data'!D768)</f>
        <v>31</v>
      </c>
      <c r="AJ768" t="str">
        <f>_xlfn.XLOOKUP(H768,'Customer Data'!A768,'Customer Data'!E768)</f>
        <v>Enugu</v>
      </c>
      <c r="AK768" t="str">
        <f>VLOOKUP(K768,'Product Category'!A:B,2,FALSE)</f>
        <v>Electronics</v>
      </c>
      <c r="AL768">
        <f>VLOOKUP(Z768,Coupons!A:B,2,FALSE)</f>
        <v>0</v>
      </c>
      <c r="AM768" s="7">
        <f t="shared" si="258"/>
        <v>0</v>
      </c>
      <c r="AN768" s="7">
        <f t="shared" si="259"/>
        <v>195.21599999999998</v>
      </c>
      <c r="AO768" s="7">
        <f t="shared" si="260"/>
        <v>390.43199999999996</v>
      </c>
      <c r="AP768" s="7">
        <f t="shared" si="261"/>
        <v>557.76</v>
      </c>
      <c r="AQ768" s="7">
        <f t="shared" si="262"/>
        <v>167.32800000000003</v>
      </c>
      <c r="AR768" s="12">
        <f t="shared" si="263"/>
        <v>1.4285714285714286</v>
      </c>
    </row>
    <row r="769" spans="1:44" x14ac:dyDescent="0.35">
      <c r="A769" t="s">
        <v>781</v>
      </c>
      <c r="B769">
        <f t="shared" si="242"/>
        <v>200767</v>
      </c>
      <c r="C769" s="2">
        <v>45765</v>
      </c>
      <c r="D769" s="4">
        <v>45765</v>
      </c>
      <c r="E769">
        <f t="shared" si="243"/>
        <v>2025</v>
      </c>
      <c r="F769" s="4" t="str">
        <f t="shared" si="244"/>
        <v>April</v>
      </c>
      <c r="G769" s="4" t="str">
        <f t="shared" si="245"/>
        <v>Friday</v>
      </c>
      <c r="H769" t="s">
        <v>1978</v>
      </c>
      <c r="I769">
        <f t="shared" si="246"/>
        <v>19368</v>
      </c>
      <c r="J769" t="s">
        <v>2405</v>
      </c>
      <c r="K769" t="str">
        <f t="shared" si="248"/>
        <v>Tablet</v>
      </c>
      <c r="L769">
        <v>2</v>
      </c>
      <c r="M769">
        <v>323.22000000000003</v>
      </c>
      <c r="N769" s="7">
        <f t="shared" si="247"/>
        <v>323.22000000000003</v>
      </c>
      <c r="O769" t="s">
        <v>2912</v>
      </c>
      <c r="P769" t="str">
        <f t="shared" si="249"/>
        <v>517</v>
      </c>
      <c r="Q769" t="str">
        <f t="shared" si="250"/>
        <v>Main St</v>
      </c>
      <c r="R769" t="s">
        <v>3067</v>
      </c>
      <c r="S769" t="str">
        <f t="shared" si="251"/>
        <v>Credit Card</v>
      </c>
      <c r="T769" t="s">
        <v>3073</v>
      </c>
      <c r="U769" t="str">
        <f t="shared" si="252"/>
        <v>Delivered</v>
      </c>
      <c r="V769" t="s">
        <v>3842</v>
      </c>
      <c r="W769" t="str">
        <f t="shared" si="253"/>
        <v>80436037</v>
      </c>
      <c r="X769">
        <v>7</v>
      </c>
      <c r="Z769" t="str">
        <f t="shared" si="254"/>
        <v>NO COUPON</v>
      </c>
      <c r="AA769" t="str">
        <f t="shared" si="255"/>
        <v>NO</v>
      </c>
      <c r="AB769" t="s">
        <v>4278</v>
      </c>
      <c r="AC769" t="str">
        <f t="shared" si="256"/>
        <v>Instagram</v>
      </c>
      <c r="AD769">
        <v>646.44000000000005</v>
      </c>
      <c r="AE769" s="7">
        <v>646.44000000000005</v>
      </c>
      <c r="AF769" s="7">
        <f t="shared" si="257"/>
        <v>646.44000000000005</v>
      </c>
      <c r="AG769" t="str">
        <f>_xlfn.XLOOKUP(H769, 'Customer Data'!A769,'Customer Data'!B769)</f>
        <v>Customer_769</v>
      </c>
      <c r="AH769" t="str">
        <f>_xlfn.XLOOKUP(H769,'Customer Data'!A769,'Customer Data'!C769)</f>
        <v>Female</v>
      </c>
      <c r="AI769">
        <f>_xlfn.XLOOKUP(H769,'Customer Data'!A769,'Customer Data'!D769)</f>
        <v>47</v>
      </c>
      <c r="AJ769" t="str">
        <f>_xlfn.XLOOKUP(H769,'Customer Data'!A769,'Customer Data'!E769)</f>
        <v>Lagos</v>
      </c>
      <c r="AK769" t="str">
        <f>VLOOKUP(K769,'Product Category'!A:B,2,FALSE)</f>
        <v>Electronics</v>
      </c>
      <c r="AL769">
        <f>VLOOKUP(Z769,Coupons!A:B,2,FALSE)</f>
        <v>0</v>
      </c>
      <c r="AM769" s="7">
        <f t="shared" si="258"/>
        <v>0</v>
      </c>
      <c r="AN769" s="7">
        <f t="shared" si="259"/>
        <v>226.25399999999999</v>
      </c>
      <c r="AO769" s="7">
        <f t="shared" si="260"/>
        <v>452.50799999999998</v>
      </c>
      <c r="AP769" s="7">
        <f t="shared" si="261"/>
        <v>646.44000000000005</v>
      </c>
      <c r="AQ769" s="7">
        <f t="shared" si="262"/>
        <v>193.93200000000007</v>
      </c>
      <c r="AR769" s="12">
        <f t="shared" si="263"/>
        <v>1.4285714285714288</v>
      </c>
    </row>
    <row r="770" spans="1:44" x14ac:dyDescent="0.35">
      <c r="A770" t="s">
        <v>782</v>
      </c>
      <c r="B770">
        <f t="shared" ref="B770:B833" si="264">(RIGHT(A770, LEN(A770)-3))*1</f>
        <v>200768</v>
      </c>
      <c r="C770" s="2">
        <v>45173</v>
      </c>
      <c r="D770" s="4">
        <v>45173</v>
      </c>
      <c r="E770">
        <f t="shared" ref="E770:E833" si="265">(TEXT(D770, "yyyy"))*1</f>
        <v>2023</v>
      </c>
      <c r="F770" s="4" t="str">
        <f t="shared" ref="F770:F833" si="266">TEXT(D770, "mmmm")</f>
        <v>September</v>
      </c>
      <c r="G770" s="4" t="str">
        <f t="shared" ref="G770:G833" si="267">TEXT(D770, "dddd")</f>
        <v>Monday</v>
      </c>
      <c r="H770" t="s">
        <v>1979</v>
      </c>
      <c r="I770">
        <f t="shared" ref="I770:I833" si="268">(RIGHT(H770, LEN(H770)-1))*1</f>
        <v>35987</v>
      </c>
      <c r="J770" t="s">
        <v>2405</v>
      </c>
      <c r="K770" t="str">
        <f t="shared" si="248"/>
        <v>Tablet</v>
      </c>
      <c r="L770">
        <v>5</v>
      </c>
      <c r="M770">
        <v>653.46</v>
      </c>
      <c r="N770" s="7">
        <f t="shared" ref="N770:N833" si="269">(TRIM(PROPER(M770)))*1</f>
        <v>653.46</v>
      </c>
      <c r="O770" t="s">
        <v>2913</v>
      </c>
      <c r="P770" t="str">
        <f t="shared" si="249"/>
        <v>165</v>
      </c>
      <c r="Q770" t="str">
        <f t="shared" si="250"/>
        <v>Main St</v>
      </c>
      <c r="R770" t="s">
        <v>3069</v>
      </c>
      <c r="S770" t="str">
        <f t="shared" si="251"/>
        <v>Cash</v>
      </c>
      <c r="T770" t="s">
        <v>3071</v>
      </c>
      <c r="U770" t="str">
        <f t="shared" si="252"/>
        <v>Cancelled</v>
      </c>
      <c r="V770" t="s">
        <v>3843</v>
      </c>
      <c r="W770" t="str">
        <f t="shared" si="253"/>
        <v>28918815</v>
      </c>
      <c r="X770">
        <v>9</v>
      </c>
      <c r="Y770" t="s">
        <v>4277</v>
      </c>
      <c r="Z770" t="str">
        <f t="shared" si="254"/>
        <v>WINTER15</v>
      </c>
      <c r="AA770" t="str">
        <f t="shared" si="255"/>
        <v>YES</v>
      </c>
      <c r="AB770" t="s">
        <v>4280</v>
      </c>
      <c r="AC770" t="str">
        <f t="shared" si="256"/>
        <v>Email</v>
      </c>
      <c r="AD770">
        <v>3267.3</v>
      </c>
      <c r="AE770" s="7">
        <v>3267.3</v>
      </c>
      <c r="AF770" s="7">
        <f t="shared" si="257"/>
        <v>3267.3</v>
      </c>
      <c r="AG770" t="str">
        <f>_xlfn.XLOOKUP(H770, 'Customer Data'!A770,'Customer Data'!B770)</f>
        <v>Customer_770</v>
      </c>
      <c r="AH770" t="str">
        <f>_xlfn.XLOOKUP(H770,'Customer Data'!A770,'Customer Data'!C770)</f>
        <v>Male</v>
      </c>
      <c r="AI770">
        <f>_xlfn.XLOOKUP(H770,'Customer Data'!A770,'Customer Data'!D770)</f>
        <v>23</v>
      </c>
      <c r="AJ770" t="str">
        <f>_xlfn.XLOOKUP(H770,'Customer Data'!A770,'Customer Data'!E770)</f>
        <v>Lagos</v>
      </c>
      <c r="AK770" t="str">
        <f>VLOOKUP(K770,'Product Category'!A:B,2,FALSE)</f>
        <v>Electronics</v>
      </c>
      <c r="AL770">
        <f>VLOOKUP(Z770,Coupons!A:B,2,FALSE)</f>
        <v>0.15</v>
      </c>
      <c r="AM770" s="7">
        <f t="shared" si="258"/>
        <v>490.09500000000003</v>
      </c>
      <c r="AN770" s="7">
        <f t="shared" si="259"/>
        <v>457.42199999999997</v>
      </c>
      <c r="AO770" s="7">
        <f t="shared" si="260"/>
        <v>2287.1099999999997</v>
      </c>
      <c r="AP770" s="7">
        <f t="shared" si="261"/>
        <v>2777.2049999999999</v>
      </c>
      <c r="AQ770" s="7">
        <f t="shared" si="262"/>
        <v>490.09500000000025</v>
      </c>
      <c r="AR770" s="12">
        <f t="shared" si="263"/>
        <v>1.2142857142857144</v>
      </c>
    </row>
    <row r="771" spans="1:44" x14ac:dyDescent="0.35">
      <c r="A771" t="s">
        <v>783</v>
      </c>
      <c r="B771">
        <f t="shared" si="264"/>
        <v>200769</v>
      </c>
      <c r="C771" s="2">
        <v>45113</v>
      </c>
      <c r="D771" s="4">
        <v>45113</v>
      </c>
      <c r="E771">
        <f t="shared" si="265"/>
        <v>2023</v>
      </c>
      <c r="F771" s="4" t="str">
        <f t="shared" si="266"/>
        <v>July</v>
      </c>
      <c r="G771" s="4" t="str">
        <f t="shared" si="267"/>
        <v>Thursday</v>
      </c>
      <c r="H771" t="s">
        <v>1980</v>
      </c>
      <c r="I771">
        <f t="shared" si="268"/>
        <v>13366</v>
      </c>
      <c r="J771" t="s">
        <v>2407</v>
      </c>
      <c r="K771" t="str">
        <f t="shared" ref="K771:K834" si="270">TRIM(PROPER(J771))</f>
        <v>Printer</v>
      </c>
      <c r="L771">
        <v>4</v>
      </c>
      <c r="M771">
        <v>678.55</v>
      </c>
      <c r="N771" s="7">
        <f t="shared" si="269"/>
        <v>678.55</v>
      </c>
      <c r="O771" t="s">
        <v>2438</v>
      </c>
      <c r="P771" t="str">
        <f t="shared" ref="P771:P834" si="271">LEFT(O771, FIND(" ", O771)-1)</f>
        <v>568</v>
      </c>
      <c r="Q771" t="str">
        <f t="shared" ref="Q771:Q834" si="272">RIGHT(O771, LEN(O771) - FIND(" ", O771))</f>
        <v>Main St</v>
      </c>
      <c r="R771" t="s">
        <v>3069</v>
      </c>
      <c r="S771" t="str">
        <f t="shared" ref="S771:S834" si="273">TRIM(PROPER(R771))</f>
        <v>Cash</v>
      </c>
      <c r="T771" t="s">
        <v>3073</v>
      </c>
      <c r="U771" t="str">
        <f t="shared" ref="U771:U834" si="274">TRIM(PROPER(T771))</f>
        <v>Delivered</v>
      </c>
      <c r="V771" t="s">
        <v>3844</v>
      </c>
      <c r="W771" t="str">
        <f t="shared" ref="W771:W834" si="275">RIGHT(V771, LEN(V771)-3)</f>
        <v>98691410</v>
      </c>
      <c r="X771">
        <v>5</v>
      </c>
      <c r="Z771" t="str">
        <f t="shared" ref="Z771:Z834" si="276">TRIM(UPPER(IF(Y771="", "NO COUPON", Y771)))</f>
        <v>NO COUPON</v>
      </c>
      <c r="AA771" t="str">
        <f t="shared" ref="AA771:AA834" si="277">IF(Z771="NO COUPON","NO","YES")</f>
        <v>NO</v>
      </c>
      <c r="AB771" t="s">
        <v>4280</v>
      </c>
      <c r="AC771" t="str">
        <f t="shared" ref="AC771:AC834" si="278">TRIM(PROPER(AB771))</f>
        <v>Email</v>
      </c>
      <c r="AD771">
        <v>2714.2</v>
      </c>
      <c r="AE771" s="7">
        <v>2714.2</v>
      </c>
      <c r="AF771" s="7">
        <f t="shared" ref="AF771:AF834" si="279">N771*L771</f>
        <v>2714.2</v>
      </c>
      <c r="AG771" t="str">
        <f>_xlfn.XLOOKUP(H771, 'Customer Data'!A771,'Customer Data'!B771)</f>
        <v>Customer_771</v>
      </c>
      <c r="AH771" t="str">
        <f>_xlfn.XLOOKUP(H771,'Customer Data'!A771,'Customer Data'!C771)</f>
        <v>Male</v>
      </c>
      <c r="AI771">
        <f>_xlfn.XLOOKUP(H771,'Customer Data'!A771,'Customer Data'!D771)</f>
        <v>42</v>
      </c>
      <c r="AJ771" t="str">
        <f>_xlfn.XLOOKUP(H771,'Customer Data'!A771,'Customer Data'!E771)</f>
        <v>Port-Harcourt</v>
      </c>
      <c r="AK771" t="str">
        <f>VLOOKUP(K771,'Product Category'!A:B,2,FALSE)</f>
        <v>Electronics</v>
      </c>
      <c r="AL771">
        <f>VLOOKUP(Z771,Coupons!A:B,2,FALSE)</f>
        <v>0</v>
      </c>
      <c r="AM771" s="7">
        <f t="shared" ref="AM771:AM834" si="280">AE771*AL771</f>
        <v>0</v>
      </c>
      <c r="AN771" s="7">
        <f t="shared" ref="AN771:AN834" si="281">N771*0.7</f>
        <v>474.98499999999996</v>
      </c>
      <c r="AO771" s="7">
        <f t="shared" ref="AO771:AO834" si="282">AN771*L771</f>
        <v>1899.9399999999998</v>
      </c>
      <c r="AP771" s="7">
        <f t="shared" ref="AP771:AP834" si="283">AF771-AM771</f>
        <v>2714.2</v>
      </c>
      <c r="AQ771" s="7">
        <f t="shared" ref="AQ771:AQ834" si="284">AP771-AO771</f>
        <v>814.26</v>
      </c>
      <c r="AR771" s="12">
        <f t="shared" ref="AR771:AR834" si="285">AP771/AO771</f>
        <v>1.4285714285714286</v>
      </c>
    </row>
    <row r="772" spans="1:44" x14ac:dyDescent="0.35">
      <c r="A772" t="s">
        <v>784</v>
      </c>
      <c r="B772">
        <f t="shared" si="264"/>
        <v>200770</v>
      </c>
      <c r="C772" s="2">
        <v>45333</v>
      </c>
      <c r="D772" s="4">
        <v>45333</v>
      </c>
      <c r="E772">
        <f t="shared" si="265"/>
        <v>2024</v>
      </c>
      <c r="F772" s="4" t="str">
        <f t="shared" si="266"/>
        <v>February</v>
      </c>
      <c r="G772" s="4" t="str">
        <f t="shared" si="267"/>
        <v>Sunday</v>
      </c>
      <c r="H772" t="s">
        <v>1981</v>
      </c>
      <c r="I772">
        <f t="shared" si="268"/>
        <v>72166</v>
      </c>
      <c r="J772" t="s">
        <v>2409</v>
      </c>
      <c r="K772" t="str">
        <f t="shared" si="270"/>
        <v>Desk</v>
      </c>
      <c r="L772">
        <v>1</v>
      </c>
      <c r="M772">
        <v>314.38</v>
      </c>
      <c r="N772" s="7">
        <f t="shared" si="269"/>
        <v>314.38</v>
      </c>
      <c r="O772" t="s">
        <v>2757</v>
      </c>
      <c r="P772" t="str">
        <f t="shared" si="271"/>
        <v>227</v>
      </c>
      <c r="Q772" t="str">
        <f t="shared" si="272"/>
        <v>Main St</v>
      </c>
      <c r="R772" t="s">
        <v>3066</v>
      </c>
      <c r="S772" t="str">
        <f t="shared" si="273"/>
        <v>Online</v>
      </c>
      <c r="T772" t="s">
        <v>3072</v>
      </c>
      <c r="U772" t="str">
        <f t="shared" si="274"/>
        <v>Returned</v>
      </c>
      <c r="V772" t="s">
        <v>3845</v>
      </c>
      <c r="W772" t="str">
        <f t="shared" si="275"/>
        <v>67733444</v>
      </c>
      <c r="X772">
        <v>6</v>
      </c>
      <c r="Z772" t="str">
        <f t="shared" si="276"/>
        <v>NO COUPON</v>
      </c>
      <c r="AA772" t="str">
        <f t="shared" si="277"/>
        <v>NO</v>
      </c>
      <c r="AB772" t="s">
        <v>4282</v>
      </c>
      <c r="AC772" t="str">
        <f t="shared" si="278"/>
        <v>Google</v>
      </c>
      <c r="AD772">
        <v>314.38</v>
      </c>
      <c r="AE772" s="7">
        <v>314.38</v>
      </c>
      <c r="AF772" s="7">
        <f t="shared" si="279"/>
        <v>314.38</v>
      </c>
      <c r="AG772" t="str">
        <f>_xlfn.XLOOKUP(H772, 'Customer Data'!A772,'Customer Data'!B772)</f>
        <v>Customer_772</v>
      </c>
      <c r="AH772" t="str">
        <f>_xlfn.XLOOKUP(H772,'Customer Data'!A772,'Customer Data'!C772)</f>
        <v>Female</v>
      </c>
      <c r="AI772">
        <f>_xlfn.XLOOKUP(H772,'Customer Data'!A772,'Customer Data'!D772)</f>
        <v>50</v>
      </c>
      <c r="AJ772" t="str">
        <f>_xlfn.XLOOKUP(H772,'Customer Data'!A772,'Customer Data'!E772)</f>
        <v>Abuja</v>
      </c>
      <c r="AK772" t="str">
        <f>VLOOKUP(K772,'Product Category'!A:B,2,FALSE)</f>
        <v>Furniture</v>
      </c>
      <c r="AL772">
        <f>VLOOKUP(Z772,Coupons!A:B,2,FALSE)</f>
        <v>0</v>
      </c>
      <c r="AM772" s="7">
        <f t="shared" si="280"/>
        <v>0</v>
      </c>
      <c r="AN772" s="7">
        <f t="shared" si="281"/>
        <v>220.06599999999997</v>
      </c>
      <c r="AO772" s="7">
        <f t="shared" si="282"/>
        <v>220.06599999999997</v>
      </c>
      <c r="AP772" s="7">
        <f t="shared" si="283"/>
        <v>314.38</v>
      </c>
      <c r="AQ772" s="7">
        <f t="shared" si="284"/>
        <v>94.314000000000021</v>
      </c>
      <c r="AR772" s="12">
        <f t="shared" si="285"/>
        <v>1.4285714285714288</v>
      </c>
    </row>
    <row r="773" spans="1:44" x14ac:dyDescent="0.35">
      <c r="A773" t="s">
        <v>785</v>
      </c>
      <c r="B773">
        <f t="shared" si="264"/>
        <v>200771</v>
      </c>
      <c r="C773" s="2">
        <v>45455</v>
      </c>
      <c r="D773" s="4">
        <v>45455</v>
      </c>
      <c r="E773">
        <f t="shared" si="265"/>
        <v>2024</v>
      </c>
      <c r="F773" s="4" t="str">
        <f t="shared" si="266"/>
        <v>June</v>
      </c>
      <c r="G773" s="4" t="str">
        <f t="shared" si="267"/>
        <v>Wednesday</v>
      </c>
      <c r="H773" t="s">
        <v>1982</v>
      </c>
      <c r="I773">
        <f t="shared" si="268"/>
        <v>20357</v>
      </c>
      <c r="J773" t="s">
        <v>2404</v>
      </c>
      <c r="K773" t="str">
        <f t="shared" si="270"/>
        <v>Phone</v>
      </c>
      <c r="L773">
        <v>3</v>
      </c>
      <c r="M773">
        <v>692.44</v>
      </c>
      <c r="N773" s="7">
        <f t="shared" si="269"/>
        <v>692.44</v>
      </c>
      <c r="O773" t="s">
        <v>2724</v>
      </c>
      <c r="P773" t="str">
        <f t="shared" si="271"/>
        <v>272</v>
      </c>
      <c r="Q773" t="str">
        <f t="shared" si="272"/>
        <v>Main St</v>
      </c>
      <c r="R773" t="s">
        <v>3065</v>
      </c>
      <c r="S773" t="str">
        <f t="shared" si="273"/>
        <v>Debit Card</v>
      </c>
      <c r="T773" t="s">
        <v>3071</v>
      </c>
      <c r="U773" t="str">
        <f t="shared" si="274"/>
        <v>Cancelled</v>
      </c>
      <c r="V773" t="s">
        <v>3846</v>
      </c>
      <c r="W773" t="str">
        <f t="shared" si="275"/>
        <v>82236408</v>
      </c>
      <c r="X773">
        <v>8</v>
      </c>
      <c r="Y773" t="s">
        <v>4276</v>
      </c>
      <c r="Z773" t="str">
        <f t="shared" si="276"/>
        <v>FREESHIP</v>
      </c>
      <c r="AA773" t="str">
        <f t="shared" si="277"/>
        <v>YES</v>
      </c>
      <c r="AB773" t="s">
        <v>4282</v>
      </c>
      <c r="AC773" t="str">
        <f t="shared" si="278"/>
        <v>Google</v>
      </c>
      <c r="AD773">
        <v>2077.3200000000002</v>
      </c>
      <c r="AE773" s="7">
        <v>2077.3200000000002</v>
      </c>
      <c r="AF773" s="7">
        <f t="shared" si="279"/>
        <v>2077.3200000000002</v>
      </c>
      <c r="AG773" t="str">
        <f>_xlfn.XLOOKUP(H773, 'Customer Data'!A773,'Customer Data'!B773)</f>
        <v>Customer_773</v>
      </c>
      <c r="AH773" t="str">
        <f>_xlfn.XLOOKUP(H773,'Customer Data'!A773,'Customer Data'!C773)</f>
        <v>Male</v>
      </c>
      <c r="AI773">
        <f>_xlfn.XLOOKUP(H773,'Customer Data'!A773,'Customer Data'!D773)</f>
        <v>54</v>
      </c>
      <c r="AJ773" t="str">
        <f>_xlfn.XLOOKUP(H773,'Customer Data'!A773,'Customer Data'!E773)</f>
        <v>Owerri</v>
      </c>
      <c r="AK773" t="str">
        <f>VLOOKUP(K773,'Product Category'!A:B,2,FALSE)</f>
        <v>Electronics</v>
      </c>
      <c r="AL773">
        <f>VLOOKUP(Z773,Coupons!A:B,2,FALSE)</f>
        <v>0</v>
      </c>
      <c r="AM773" s="7">
        <f t="shared" si="280"/>
        <v>0</v>
      </c>
      <c r="AN773" s="7">
        <f t="shared" si="281"/>
        <v>484.70800000000003</v>
      </c>
      <c r="AO773" s="7">
        <f t="shared" si="282"/>
        <v>1454.124</v>
      </c>
      <c r="AP773" s="7">
        <f t="shared" si="283"/>
        <v>2077.3200000000002</v>
      </c>
      <c r="AQ773" s="7">
        <f t="shared" si="284"/>
        <v>623.19600000000014</v>
      </c>
      <c r="AR773" s="12">
        <f t="shared" si="285"/>
        <v>1.4285714285714286</v>
      </c>
    </row>
    <row r="774" spans="1:44" x14ac:dyDescent="0.35">
      <c r="A774" t="s">
        <v>786</v>
      </c>
      <c r="B774">
        <f t="shared" si="264"/>
        <v>200772</v>
      </c>
      <c r="C774" s="2">
        <v>45501</v>
      </c>
      <c r="D774" s="4">
        <v>45501</v>
      </c>
      <c r="E774">
        <f t="shared" si="265"/>
        <v>2024</v>
      </c>
      <c r="F774" s="4" t="str">
        <f t="shared" si="266"/>
        <v>July</v>
      </c>
      <c r="G774" s="4" t="str">
        <f t="shared" si="267"/>
        <v>Sunday</v>
      </c>
      <c r="H774" t="s">
        <v>1983</v>
      </c>
      <c r="I774">
        <f t="shared" si="268"/>
        <v>33802</v>
      </c>
      <c r="J774" t="s">
        <v>2403</v>
      </c>
      <c r="K774" t="str">
        <f t="shared" si="270"/>
        <v>Monitor</v>
      </c>
      <c r="L774">
        <v>1</v>
      </c>
      <c r="M774">
        <v>604.87</v>
      </c>
      <c r="N774" s="7">
        <f t="shared" si="269"/>
        <v>604.87</v>
      </c>
      <c r="O774" t="s">
        <v>2914</v>
      </c>
      <c r="P774" t="str">
        <f t="shared" si="271"/>
        <v>461</v>
      </c>
      <c r="Q774" t="str">
        <f t="shared" si="272"/>
        <v>Main St</v>
      </c>
      <c r="R774" t="s">
        <v>3066</v>
      </c>
      <c r="S774" t="str">
        <f t="shared" si="273"/>
        <v>Online</v>
      </c>
      <c r="T774" t="s">
        <v>3073</v>
      </c>
      <c r="U774" t="str">
        <f t="shared" si="274"/>
        <v>Delivered</v>
      </c>
      <c r="V774" t="s">
        <v>3847</v>
      </c>
      <c r="W774" t="str">
        <f t="shared" si="275"/>
        <v>25799478</v>
      </c>
      <c r="X774">
        <v>4</v>
      </c>
      <c r="Z774" t="str">
        <f t="shared" si="276"/>
        <v>NO COUPON</v>
      </c>
      <c r="AA774" t="str">
        <f t="shared" si="277"/>
        <v>NO</v>
      </c>
      <c r="AB774" t="s">
        <v>4278</v>
      </c>
      <c r="AC774" t="str">
        <f t="shared" si="278"/>
        <v>Instagram</v>
      </c>
      <c r="AD774">
        <v>604.87</v>
      </c>
      <c r="AE774" s="7">
        <v>604.87</v>
      </c>
      <c r="AF774" s="7">
        <f t="shared" si="279"/>
        <v>604.87</v>
      </c>
      <c r="AG774" t="str">
        <f>_xlfn.XLOOKUP(H774, 'Customer Data'!A774,'Customer Data'!B774)</f>
        <v>Customer_774</v>
      </c>
      <c r="AH774" t="str">
        <f>_xlfn.XLOOKUP(H774,'Customer Data'!A774,'Customer Data'!C774)</f>
        <v>Male</v>
      </c>
      <c r="AI774">
        <f>_xlfn.XLOOKUP(H774,'Customer Data'!A774,'Customer Data'!D774)</f>
        <v>42</v>
      </c>
      <c r="AJ774" t="str">
        <f>_xlfn.XLOOKUP(H774,'Customer Data'!A774,'Customer Data'!E774)</f>
        <v>Abuja</v>
      </c>
      <c r="AK774" t="str">
        <f>VLOOKUP(K774,'Product Category'!A:B,2,FALSE)</f>
        <v>Electronics</v>
      </c>
      <c r="AL774">
        <f>VLOOKUP(Z774,Coupons!A:B,2,FALSE)</f>
        <v>0</v>
      </c>
      <c r="AM774" s="7">
        <f t="shared" si="280"/>
        <v>0</v>
      </c>
      <c r="AN774" s="7">
        <f t="shared" si="281"/>
        <v>423.40899999999999</v>
      </c>
      <c r="AO774" s="7">
        <f t="shared" si="282"/>
        <v>423.40899999999999</v>
      </c>
      <c r="AP774" s="7">
        <f t="shared" si="283"/>
        <v>604.87</v>
      </c>
      <c r="AQ774" s="7">
        <f t="shared" si="284"/>
        <v>181.46100000000001</v>
      </c>
      <c r="AR774" s="12">
        <f t="shared" si="285"/>
        <v>1.4285714285714286</v>
      </c>
    </row>
    <row r="775" spans="1:44" x14ac:dyDescent="0.35">
      <c r="A775" t="s">
        <v>787</v>
      </c>
      <c r="B775">
        <f t="shared" si="264"/>
        <v>200773</v>
      </c>
      <c r="C775" s="2">
        <v>45836</v>
      </c>
      <c r="D775" s="4">
        <v>45836</v>
      </c>
      <c r="E775">
        <f t="shared" si="265"/>
        <v>2025</v>
      </c>
      <c r="F775" s="4" t="str">
        <f t="shared" si="266"/>
        <v>June</v>
      </c>
      <c r="G775" s="4" t="str">
        <f t="shared" si="267"/>
        <v>Saturday</v>
      </c>
      <c r="H775" t="s">
        <v>1984</v>
      </c>
      <c r="I775">
        <f t="shared" si="268"/>
        <v>99205</v>
      </c>
      <c r="J775" t="s">
        <v>2404</v>
      </c>
      <c r="K775" t="str">
        <f t="shared" si="270"/>
        <v>Phone</v>
      </c>
      <c r="L775">
        <v>2</v>
      </c>
      <c r="M775">
        <v>512.33000000000004</v>
      </c>
      <c r="N775" s="7">
        <f t="shared" si="269"/>
        <v>512.33000000000004</v>
      </c>
      <c r="O775" t="s">
        <v>2915</v>
      </c>
      <c r="P775" t="str">
        <f t="shared" si="271"/>
        <v>415</v>
      </c>
      <c r="Q775" t="str">
        <f t="shared" si="272"/>
        <v>Main St</v>
      </c>
      <c r="R775" t="s">
        <v>3069</v>
      </c>
      <c r="S775" t="str">
        <f t="shared" si="273"/>
        <v>Cash</v>
      </c>
      <c r="T775" t="s">
        <v>3071</v>
      </c>
      <c r="U775" t="str">
        <f t="shared" si="274"/>
        <v>Cancelled</v>
      </c>
      <c r="V775" t="s">
        <v>3848</v>
      </c>
      <c r="W775" t="str">
        <f t="shared" si="275"/>
        <v>48904015</v>
      </c>
      <c r="X775">
        <v>7</v>
      </c>
      <c r="Z775" t="str">
        <f t="shared" si="276"/>
        <v>NO COUPON</v>
      </c>
      <c r="AA775" t="str">
        <f t="shared" si="277"/>
        <v>NO</v>
      </c>
      <c r="AB775" t="s">
        <v>4281</v>
      </c>
      <c r="AC775" t="str">
        <f t="shared" si="278"/>
        <v>Facebook</v>
      </c>
      <c r="AD775">
        <v>1024.6600000000001</v>
      </c>
      <c r="AE775" s="7">
        <v>1024.6600000000001</v>
      </c>
      <c r="AF775" s="7">
        <f t="shared" si="279"/>
        <v>1024.6600000000001</v>
      </c>
      <c r="AG775" t="str">
        <f>_xlfn.XLOOKUP(H775, 'Customer Data'!A775,'Customer Data'!B775)</f>
        <v>Customer_775</v>
      </c>
      <c r="AH775" t="str">
        <f>_xlfn.XLOOKUP(H775,'Customer Data'!A775,'Customer Data'!C775)</f>
        <v>Male</v>
      </c>
      <c r="AI775">
        <f>_xlfn.XLOOKUP(H775,'Customer Data'!A775,'Customer Data'!D775)</f>
        <v>54</v>
      </c>
      <c r="AJ775" t="str">
        <f>_xlfn.XLOOKUP(H775,'Customer Data'!A775,'Customer Data'!E775)</f>
        <v>Lagos</v>
      </c>
      <c r="AK775" t="str">
        <f>VLOOKUP(K775,'Product Category'!A:B,2,FALSE)</f>
        <v>Electronics</v>
      </c>
      <c r="AL775">
        <f>VLOOKUP(Z775,Coupons!A:B,2,FALSE)</f>
        <v>0</v>
      </c>
      <c r="AM775" s="7">
        <f t="shared" si="280"/>
        <v>0</v>
      </c>
      <c r="AN775" s="7">
        <f t="shared" si="281"/>
        <v>358.63100000000003</v>
      </c>
      <c r="AO775" s="7">
        <f t="shared" si="282"/>
        <v>717.26200000000006</v>
      </c>
      <c r="AP775" s="7">
        <f t="shared" si="283"/>
        <v>1024.6600000000001</v>
      </c>
      <c r="AQ775" s="7">
        <f t="shared" si="284"/>
        <v>307.39800000000002</v>
      </c>
      <c r="AR775" s="12">
        <f t="shared" si="285"/>
        <v>1.4285714285714286</v>
      </c>
    </row>
    <row r="776" spans="1:44" x14ac:dyDescent="0.35">
      <c r="A776" t="s">
        <v>788</v>
      </c>
      <c r="B776">
        <f t="shared" si="264"/>
        <v>200774</v>
      </c>
      <c r="C776" s="2">
        <v>45762</v>
      </c>
      <c r="D776" s="4">
        <v>45762</v>
      </c>
      <c r="E776">
        <f t="shared" si="265"/>
        <v>2025</v>
      </c>
      <c r="F776" s="4" t="str">
        <f t="shared" si="266"/>
        <v>April</v>
      </c>
      <c r="G776" s="4" t="str">
        <f t="shared" si="267"/>
        <v>Tuesday</v>
      </c>
      <c r="H776" t="s">
        <v>1985</v>
      </c>
      <c r="I776">
        <f t="shared" si="268"/>
        <v>29701</v>
      </c>
      <c r="J776" t="s">
        <v>2406</v>
      </c>
      <c r="K776" t="str">
        <f t="shared" si="270"/>
        <v>Chair</v>
      </c>
      <c r="L776">
        <v>3</v>
      </c>
      <c r="M776">
        <v>20.54</v>
      </c>
      <c r="N776" s="7">
        <f t="shared" si="269"/>
        <v>20.54</v>
      </c>
      <c r="O776" t="s">
        <v>2916</v>
      </c>
      <c r="P776" t="str">
        <f t="shared" si="271"/>
        <v>257</v>
      </c>
      <c r="Q776" t="str">
        <f t="shared" si="272"/>
        <v>Main St</v>
      </c>
      <c r="R776" t="s">
        <v>3067</v>
      </c>
      <c r="S776" t="str">
        <f t="shared" si="273"/>
        <v>Credit Card</v>
      </c>
      <c r="T776" t="s">
        <v>3071</v>
      </c>
      <c r="U776" t="str">
        <f t="shared" si="274"/>
        <v>Cancelled</v>
      </c>
      <c r="V776" t="s">
        <v>3849</v>
      </c>
      <c r="W776" t="str">
        <f t="shared" si="275"/>
        <v>42266846</v>
      </c>
      <c r="X776">
        <v>3</v>
      </c>
      <c r="Y776" t="s">
        <v>4276</v>
      </c>
      <c r="Z776" t="str">
        <f t="shared" si="276"/>
        <v>FREESHIP</v>
      </c>
      <c r="AA776" t="str">
        <f t="shared" si="277"/>
        <v>YES</v>
      </c>
      <c r="AB776" t="s">
        <v>4278</v>
      </c>
      <c r="AC776" t="str">
        <f t="shared" si="278"/>
        <v>Instagram</v>
      </c>
      <c r="AD776">
        <v>61.62</v>
      </c>
      <c r="AE776" s="7">
        <v>61.62</v>
      </c>
      <c r="AF776" s="7">
        <f t="shared" si="279"/>
        <v>61.62</v>
      </c>
      <c r="AG776" t="str">
        <f>_xlfn.XLOOKUP(H776, 'Customer Data'!A776,'Customer Data'!B776)</f>
        <v>Customer_776</v>
      </c>
      <c r="AH776" t="str">
        <f>_xlfn.XLOOKUP(H776,'Customer Data'!A776,'Customer Data'!C776)</f>
        <v>Male</v>
      </c>
      <c r="AI776">
        <f>_xlfn.XLOOKUP(H776,'Customer Data'!A776,'Customer Data'!D776)</f>
        <v>41</v>
      </c>
      <c r="AJ776" t="str">
        <f>_xlfn.XLOOKUP(H776,'Customer Data'!A776,'Customer Data'!E776)</f>
        <v>Owerri</v>
      </c>
      <c r="AK776" t="str">
        <f>VLOOKUP(K776,'Product Category'!A:B,2,FALSE)</f>
        <v>Furniture</v>
      </c>
      <c r="AL776">
        <f>VLOOKUP(Z776,Coupons!A:B,2,FALSE)</f>
        <v>0</v>
      </c>
      <c r="AM776" s="7">
        <f t="shared" si="280"/>
        <v>0</v>
      </c>
      <c r="AN776" s="7">
        <f t="shared" si="281"/>
        <v>14.377999999999998</v>
      </c>
      <c r="AO776" s="7">
        <f t="shared" si="282"/>
        <v>43.133999999999993</v>
      </c>
      <c r="AP776" s="7">
        <f t="shared" si="283"/>
        <v>61.62</v>
      </c>
      <c r="AQ776" s="7">
        <f t="shared" si="284"/>
        <v>18.486000000000004</v>
      </c>
      <c r="AR776" s="12">
        <f t="shared" si="285"/>
        <v>1.4285714285714288</v>
      </c>
    </row>
    <row r="777" spans="1:44" x14ac:dyDescent="0.35">
      <c r="A777" t="s">
        <v>789</v>
      </c>
      <c r="B777">
        <f t="shared" si="264"/>
        <v>200775</v>
      </c>
      <c r="C777" s="2">
        <v>44989</v>
      </c>
      <c r="D777" s="4">
        <v>44989</v>
      </c>
      <c r="E777">
        <f t="shared" si="265"/>
        <v>2023</v>
      </c>
      <c r="F777" s="4" t="str">
        <f t="shared" si="266"/>
        <v>March</v>
      </c>
      <c r="G777" s="4" t="str">
        <f t="shared" si="267"/>
        <v>Saturday</v>
      </c>
      <c r="H777" t="s">
        <v>1986</v>
      </c>
      <c r="I777">
        <f t="shared" si="268"/>
        <v>73941</v>
      </c>
      <c r="J777" t="s">
        <v>2404</v>
      </c>
      <c r="K777" t="str">
        <f t="shared" si="270"/>
        <v>Phone</v>
      </c>
      <c r="L777">
        <v>2</v>
      </c>
      <c r="M777">
        <v>625.22</v>
      </c>
      <c r="N777" s="7">
        <f t="shared" si="269"/>
        <v>625.22</v>
      </c>
      <c r="O777" t="s">
        <v>2431</v>
      </c>
      <c r="P777" t="str">
        <f t="shared" si="271"/>
        <v>569</v>
      </c>
      <c r="Q777" t="str">
        <f t="shared" si="272"/>
        <v>Main St</v>
      </c>
      <c r="R777" t="s">
        <v>3066</v>
      </c>
      <c r="S777" t="str">
        <f t="shared" si="273"/>
        <v>Online</v>
      </c>
      <c r="T777" t="s">
        <v>3071</v>
      </c>
      <c r="U777" t="str">
        <f t="shared" si="274"/>
        <v>Cancelled</v>
      </c>
      <c r="V777" t="s">
        <v>3850</v>
      </c>
      <c r="W777" t="str">
        <f t="shared" si="275"/>
        <v>22051900</v>
      </c>
      <c r="X777">
        <v>5</v>
      </c>
      <c r="Z777" t="str">
        <f t="shared" si="276"/>
        <v>NO COUPON</v>
      </c>
      <c r="AA777" t="str">
        <f t="shared" si="277"/>
        <v>NO</v>
      </c>
      <c r="AB777" t="s">
        <v>4282</v>
      </c>
      <c r="AC777" t="str">
        <f t="shared" si="278"/>
        <v>Google</v>
      </c>
      <c r="AD777">
        <v>1250.44</v>
      </c>
      <c r="AE777" s="7">
        <v>1250.44</v>
      </c>
      <c r="AF777" s="7">
        <f t="shared" si="279"/>
        <v>1250.44</v>
      </c>
      <c r="AG777" t="str">
        <f>_xlfn.XLOOKUP(H777, 'Customer Data'!A777,'Customer Data'!B777)</f>
        <v>Customer_777</v>
      </c>
      <c r="AH777" t="str">
        <f>_xlfn.XLOOKUP(H777,'Customer Data'!A777,'Customer Data'!C777)</f>
        <v>Female</v>
      </c>
      <c r="AI777">
        <f>_xlfn.XLOOKUP(H777,'Customer Data'!A777,'Customer Data'!D777)</f>
        <v>30</v>
      </c>
      <c r="AJ777" t="str">
        <f>_xlfn.XLOOKUP(H777,'Customer Data'!A777,'Customer Data'!E777)</f>
        <v>Lagos</v>
      </c>
      <c r="AK777" t="str">
        <f>VLOOKUP(K777,'Product Category'!A:B,2,FALSE)</f>
        <v>Electronics</v>
      </c>
      <c r="AL777">
        <f>VLOOKUP(Z777,Coupons!A:B,2,FALSE)</f>
        <v>0</v>
      </c>
      <c r="AM777" s="7">
        <f t="shared" si="280"/>
        <v>0</v>
      </c>
      <c r="AN777" s="7">
        <f t="shared" si="281"/>
        <v>437.654</v>
      </c>
      <c r="AO777" s="7">
        <f t="shared" si="282"/>
        <v>875.30799999999999</v>
      </c>
      <c r="AP777" s="7">
        <f t="shared" si="283"/>
        <v>1250.44</v>
      </c>
      <c r="AQ777" s="7">
        <f t="shared" si="284"/>
        <v>375.13200000000006</v>
      </c>
      <c r="AR777" s="12">
        <f t="shared" si="285"/>
        <v>1.4285714285714286</v>
      </c>
    </row>
    <row r="778" spans="1:44" x14ac:dyDescent="0.35">
      <c r="A778" t="s">
        <v>790</v>
      </c>
      <c r="B778">
        <f t="shared" si="264"/>
        <v>200776</v>
      </c>
      <c r="C778" s="2">
        <v>45159</v>
      </c>
      <c r="D778" s="4">
        <v>45159</v>
      </c>
      <c r="E778">
        <f t="shared" si="265"/>
        <v>2023</v>
      </c>
      <c r="F778" s="4" t="str">
        <f t="shared" si="266"/>
        <v>August</v>
      </c>
      <c r="G778" s="4" t="str">
        <f t="shared" si="267"/>
        <v>Monday</v>
      </c>
      <c r="H778" t="s">
        <v>1987</v>
      </c>
      <c r="I778">
        <f t="shared" si="268"/>
        <v>69168</v>
      </c>
      <c r="J778" t="s">
        <v>2405</v>
      </c>
      <c r="K778" t="str">
        <f t="shared" si="270"/>
        <v>Tablet</v>
      </c>
      <c r="L778">
        <v>1</v>
      </c>
      <c r="M778">
        <v>21.19</v>
      </c>
      <c r="N778" s="7">
        <f t="shared" si="269"/>
        <v>21.19</v>
      </c>
      <c r="O778" t="s">
        <v>2917</v>
      </c>
      <c r="P778" t="str">
        <f t="shared" si="271"/>
        <v>482</v>
      </c>
      <c r="Q778" t="str">
        <f t="shared" si="272"/>
        <v>Main St</v>
      </c>
      <c r="R778" t="s">
        <v>3069</v>
      </c>
      <c r="S778" t="str">
        <f t="shared" si="273"/>
        <v>Cash</v>
      </c>
      <c r="T778" t="s">
        <v>3072</v>
      </c>
      <c r="U778" t="str">
        <f t="shared" si="274"/>
        <v>Returned</v>
      </c>
      <c r="V778" t="s">
        <v>3851</v>
      </c>
      <c r="W778" t="str">
        <f t="shared" si="275"/>
        <v>10446197</v>
      </c>
      <c r="X778">
        <v>5</v>
      </c>
      <c r="Y778" t="s">
        <v>4277</v>
      </c>
      <c r="Z778" t="str">
        <f t="shared" si="276"/>
        <v>WINTER15</v>
      </c>
      <c r="AA778" t="str">
        <f t="shared" si="277"/>
        <v>YES</v>
      </c>
      <c r="AB778" t="s">
        <v>4282</v>
      </c>
      <c r="AC778" t="str">
        <f t="shared" si="278"/>
        <v>Google</v>
      </c>
      <c r="AD778">
        <v>21.19</v>
      </c>
      <c r="AE778" s="7">
        <v>21.19</v>
      </c>
      <c r="AF778" s="7">
        <f t="shared" si="279"/>
        <v>21.19</v>
      </c>
      <c r="AG778" t="str">
        <f>_xlfn.XLOOKUP(H778, 'Customer Data'!A778,'Customer Data'!B778)</f>
        <v>Customer_778</v>
      </c>
      <c r="AH778" t="str">
        <f>_xlfn.XLOOKUP(H778,'Customer Data'!A778,'Customer Data'!C778)</f>
        <v>Female</v>
      </c>
      <c r="AI778">
        <f>_xlfn.XLOOKUP(H778,'Customer Data'!A778,'Customer Data'!D778)</f>
        <v>20</v>
      </c>
      <c r="AJ778" t="str">
        <f>_xlfn.XLOOKUP(H778,'Customer Data'!A778,'Customer Data'!E778)</f>
        <v>Abuja</v>
      </c>
      <c r="AK778" t="str">
        <f>VLOOKUP(K778,'Product Category'!A:B,2,FALSE)</f>
        <v>Electronics</v>
      </c>
      <c r="AL778">
        <f>VLOOKUP(Z778,Coupons!A:B,2,FALSE)</f>
        <v>0.15</v>
      </c>
      <c r="AM778" s="7">
        <f t="shared" si="280"/>
        <v>3.1785000000000001</v>
      </c>
      <c r="AN778" s="7">
        <f t="shared" si="281"/>
        <v>14.833</v>
      </c>
      <c r="AO778" s="7">
        <f t="shared" si="282"/>
        <v>14.833</v>
      </c>
      <c r="AP778" s="7">
        <f t="shared" si="283"/>
        <v>18.011500000000002</v>
      </c>
      <c r="AQ778" s="7">
        <f t="shared" si="284"/>
        <v>3.1785000000000014</v>
      </c>
      <c r="AR778" s="12">
        <f t="shared" si="285"/>
        <v>1.2142857142857144</v>
      </c>
    </row>
    <row r="779" spans="1:44" x14ac:dyDescent="0.35">
      <c r="A779" t="s">
        <v>791</v>
      </c>
      <c r="B779">
        <f t="shared" si="264"/>
        <v>200777</v>
      </c>
      <c r="C779" s="2">
        <v>45737</v>
      </c>
      <c r="D779" s="4">
        <v>45737</v>
      </c>
      <c r="E779">
        <f t="shared" si="265"/>
        <v>2025</v>
      </c>
      <c r="F779" s="4" t="str">
        <f t="shared" si="266"/>
        <v>March</v>
      </c>
      <c r="G779" s="4" t="str">
        <f t="shared" si="267"/>
        <v>Friday</v>
      </c>
      <c r="H779" t="s">
        <v>1988</v>
      </c>
      <c r="I779">
        <f t="shared" si="268"/>
        <v>66116</v>
      </c>
      <c r="J779" t="s">
        <v>2406</v>
      </c>
      <c r="K779" t="str">
        <f t="shared" si="270"/>
        <v>Chair</v>
      </c>
      <c r="L779">
        <v>5</v>
      </c>
      <c r="M779">
        <v>64.489999999999995</v>
      </c>
      <c r="N779" s="7">
        <f t="shared" si="269"/>
        <v>64.489999999999995</v>
      </c>
      <c r="O779" t="s">
        <v>2432</v>
      </c>
      <c r="P779" t="str">
        <f t="shared" si="271"/>
        <v>633</v>
      </c>
      <c r="Q779" t="str">
        <f t="shared" si="272"/>
        <v>Main St</v>
      </c>
      <c r="R779" t="s">
        <v>3066</v>
      </c>
      <c r="S779" t="str">
        <f t="shared" si="273"/>
        <v>Online</v>
      </c>
      <c r="T779" t="s">
        <v>3071</v>
      </c>
      <c r="U779" t="str">
        <f t="shared" si="274"/>
        <v>Cancelled</v>
      </c>
      <c r="V779" t="s">
        <v>3852</v>
      </c>
      <c r="W779" t="str">
        <f t="shared" si="275"/>
        <v>41967983</v>
      </c>
      <c r="X779">
        <v>7</v>
      </c>
      <c r="Z779" t="str">
        <f t="shared" si="276"/>
        <v>NO COUPON</v>
      </c>
      <c r="AA779" t="str">
        <f t="shared" si="277"/>
        <v>NO</v>
      </c>
      <c r="AB779" t="s">
        <v>4281</v>
      </c>
      <c r="AC779" t="str">
        <f t="shared" si="278"/>
        <v>Facebook</v>
      </c>
      <c r="AD779">
        <v>322.45</v>
      </c>
      <c r="AE779" s="7">
        <v>322.45</v>
      </c>
      <c r="AF779" s="7">
        <f t="shared" si="279"/>
        <v>322.45</v>
      </c>
      <c r="AG779" t="str">
        <f>_xlfn.XLOOKUP(H779, 'Customer Data'!A779,'Customer Data'!B779)</f>
        <v>Customer_779</v>
      </c>
      <c r="AH779" t="str">
        <f>_xlfn.XLOOKUP(H779,'Customer Data'!A779,'Customer Data'!C779)</f>
        <v>Female</v>
      </c>
      <c r="AI779">
        <f>_xlfn.XLOOKUP(H779,'Customer Data'!A779,'Customer Data'!D779)</f>
        <v>49</v>
      </c>
      <c r="AJ779" t="str">
        <f>_xlfn.XLOOKUP(H779,'Customer Data'!A779,'Customer Data'!E779)</f>
        <v>Lagos</v>
      </c>
      <c r="AK779" t="str">
        <f>VLOOKUP(K779,'Product Category'!A:B,2,FALSE)</f>
        <v>Furniture</v>
      </c>
      <c r="AL779">
        <f>VLOOKUP(Z779,Coupons!A:B,2,FALSE)</f>
        <v>0</v>
      </c>
      <c r="AM779" s="7">
        <f t="shared" si="280"/>
        <v>0</v>
      </c>
      <c r="AN779" s="7">
        <f t="shared" si="281"/>
        <v>45.142999999999994</v>
      </c>
      <c r="AO779" s="7">
        <f t="shared" si="282"/>
        <v>225.71499999999997</v>
      </c>
      <c r="AP779" s="7">
        <f t="shared" si="283"/>
        <v>322.45</v>
      </c>
      <c r="AQ779" s="7">
        <f t="shared" si="284"/>
        <v>96.735000000000014</v>
      </c>
      <c r="AR779" s="12">
        <f t="shared" si="285"/>
        <v>1.4285714285714286</v>
      </c>
    </row>
    <row r="780" spans="1:44" x14ac:dyDescent="0.35">
      <c r="A780" t="s">
        <v>792</v>
      </c>
      <c r="B780">
        <f t="shared" si="264"/>
        <v>200778</v>
      </c>
      <c r="C780" s="2">
        <v>45044</v>
      </c>
      <c r="D780" s="4">
        <v>45044</v>
      </c>
      <c r="E780">
        <f t="shared" si="265"/>
        <v>2023</v>
      </c>
      <c r="F780" s="4" t="str">
        <f t="shared" si="266"/>
        <v>April</v>
      </c>
      <c r="G780" s="4" t="str">
        <f t="shared" si="267"/>
        <v>Friday</v>
      </c>
      <c r="H780" t="s">
        <v>1989</v>
      </c>
      <c r="I780">
        <f t="shared" si="268"/>
        <v>85059</v>
      </c>
      <c r="J780" t="s">
        <v>2408</v>
      </c>
      <c r="K780" t="str">
        <f t="shared" si="270"/>
        <v>Laptop</v>
      </c>
      <c r="L780">
        <v>4</v>
      </c>
      <c r="M780">
        <v>246.85</v>
      </c>
      <c r="N780" s="7">
        <f t="shared" si="269"/>
        <v>246.85</v>
      </c>
      <c r="O780" t="s">
        <v>2918</v>
      </c>
      <c r="P780" t="str">
        <f t="shared" si="271"/>
        <v>316</v>
      </c>
      <c r="Q780" t="str">
        <f t="shared" si="272"/>
        <v>Main St</v>
      </c>
      <c r="R780" t="s">
        <v>3067</v>
      </c>
      <c r="S780" t="str">
        <f t="shared" si="273"/>
        <v>Credit Card</v>
      </c>
      <c r="T780" t="s">
        <v>3070</v>
      </c>
      <c r="U780" t="str">
        <f t="shared" si="274"/>
        <v>Shipped</v>
      </c>
      <c r="V780" t="s">
        <v>3853</v>
      </c>
      <c r="W780" t="str">
        <f t="shared" si="275"/>
        <v>56503740</v>
      </c>
      <c r="X780">
        <v>8</v>
      </c>
      <c r="Y780" t="s">
        <v>4277</v>
      </c>
      <c r="Z780" t="str">
        <f t="shared" si="276"/>
        <v>WINTER15</v>
      </c>
      <c r="AA780" t="str">
        <f t="shared" si="277"/>
        <v>YES</v>
      </c>
      <c r="AB780" t="s">
        <v>4282</v>
      </c>
      <c r="AC780" t="str">
        <f t="shared" si="278"/>
        <v>Google</v>
      </c>
      <c r="AD780">
        <v>987.4</v>
      </c>
      <c r="AE780" s="7">
        <v>987.4</v>
      </c>
      <c r="AF780" s="7">
        <f t="shared" si="279"/>
        <v>987.4</v>
      </c>
      <c r="AG780" t="str">
        <f>_xlfn.XLOOKUP(H780, 'Customer Data'!A780,'Customer Data'!B780)</f>
        <v>Customer_780</v>
      </c>
      <c r="AH780" t="str">
        <f>_xlfn.XLOOKUP(H780,'Customer Data'!A780,'Customer Data'!C780)</f>
        <v>Male</v>
      </c>
      <c r="AI780">
        <f>_xlfn.XLOOKUP(H780,'Customer Data'!A780,'Customer Data'!D780)</f>
        <v>26</v>
      </c>
      <c r="AJ780" t="str">
        <f>_xlfn.XLOOKUP(H780,'Customer Data'!A780,'Customer Data'!E780)</f>
        <v>Port-Harcourt</v>
      </c>
      <c r="AK780" t="str">
        <f>VLOOKUP(K780,'Product Category'!A:B,2,FALSE)</f>
        <v>Electronics</v>
      </c>
      <c r="AL780">
        <f>VLOOKUP(Z780,Coupons!A:B,2,FALSE)</f>
        <v>0.15</v>
      </c>
      <c r="AM780" s="7">
        <f t="shared" si="280"/>
        <v>148.10999999999999</v>
      </c>
      <c r="AN780" s="7">
        <f t="shared" si="281"/>
        <v>172.79499999999999</v>
      </c>
      <c r="AO780" s="7">
        <f t="shared" si="282"/>
        <v>691.18</v>
      </c>
      <c r="AP780" s="7">
        <f t="shared" si="283"/>
        <v>839.29</v>
      </c>
      <c r="AQ780" s="7">
        <f t="shared" si="284"/>
        <v>148.11000000000001</v>
      </c>
      <c r="AR780" s="12">
        <f t="shared" si="285"/>
        <v>1.2142857142857144</v>
      </c>
    </row>
    <row r="781" spans="1:44" x14ac:dyDescent="0.35">
      <c r="A781" t="s">
        <v>793</v>
      </c>
      <c r="B781">
        <f t="shared" si="264"/>
        <v>200779</v>
      </c>
      <c r="C781" s="2">
        <v>45261</v>
      </c>
      <c r="D781" s="4">
        <v>45261</v>
      </c>
      <c r="E781">
        <f t="shared" si="265"/>
        <v>2023</v>
      </c>
      <c r="F781" s="4" t="str">
        <f t="shared" si="266"/>
        <v>December</v>
      </c>
      <c r="G781" s="4" t="str">
        <f t="shared" si="267"/>
        <v>Friday</v>
      </c>
      <c r="H781" t="s">
        <v>1990</v>
      </c>
      <c r="I781">
        <f t="shared" si="268"/>
        <v>18076</v>
      </c>
      <c r="J781" t="s">
        <v>2404</v>
      </c>
      <c r="K781" t="str">
        <f t="shared" si="270"/>
        <v>Phone</v>
      </c>
      <c r="L781">
        <v>3</v>
      </c>
      <c r="M781">
        <v>588.74</v>
      </c>
      <c r="N781" s="7">
        <f t="shared" si="269"/>
        <v>588.74</v>
      </c>
      <c r="O781" t="s">
        <v>2919</v>
      </c>
      <c r="P781" t="str">
        <f t="shared" si="271"/>
        <v>751</v>
      </c>
      <c r="Q781" t="str">
        <f t="shared" si="272"/>
        <v>Main St</v>
      </c>
      <c r="R781" t="s">
        <v>3065</v>
      </c>
      <c r="S781" t="str">
        <f t="shared" si="273"/>
        <v>Debit Card</v>
      </c>
      <c r="T781" t="s">
        <v>3074</v>
      </c>
      <c r="U781" t="str">
        <f t="shared" si="274"/>
        <v>Pending</v>
      </c>
      <c r="V781" t="s">
        <v>3854</v>
      </c>
      <c r="W781" t="str">
        <f t="shared" si="275"/>
        <v>26661705</v>
      </c>
      <c r="X781">
        <v>8</v>
      </c>
      <c r="Y781" t="s">
        <v>4276</v>
      </c>
      <c r="Z781" t="str">
        <f t="shared" si="276"/>
        <v>FREESHIP</v>
      </c>
      <c r="AA781" t="str">
        <f t="shared" si="277"/>
        <v>YES</v>
      </c>
      <c r="AB781" t="s">
        <v>4280</v>
      </c>
      <c r="AC781" t="str">
        <f t="shared" si="278"/>
        <v>Email</v>
      </c>
      <c r="AD781">
        <v>1766.22</v>
      </c>
      <c r="AE781" s="7">
        <v>1766.22</v>
      </c>
      <c r="AF781" s="7">
        <f t="shared" si="279"/>
        <v>1766.22</v>
      </c>
      <c r="AG781" t="str">
        <f>_xlfn.XLOOKUP(H781, 'Customer Data'!A781,'Customer Data'!B781)</f>
        <v>Customer_781</v>
      </c>
      <c r="AH781" t="str">
        <f>_xlfn.XLOOKUP(H781,'Customer Data'!A781,'Customer Data'!C781)</f>
        <v>Female</v>
      </c>
      <c r="AI781">
        <f>_xlfn.XLOOKUP(H781,'Customer Data'!A781,'Customer Data'!D781)</f>
        <v>42</v>
      </c>
      <c r="AJ781" t="str">
        <f>_xlfn.XLOOKUP(H781,'Customer Data'!A781,'Customer Data'!E781)</f>
        <v>Kano</v>
      </c>
      <c r="AK781" t="str">
        <f>VLOOKUP(K781,'Product Category'!A:B,2,FALSE)</f>
        <v>Electronics</v>
      </c>
      <c r="AL781">
        <f>VLOOKUP(Z781,Coupons!A:B,2,FALSE)</f>
        <v>0</v>
      </c>
      <c r="AM781" s="7">
        <f t="shared" si="280"/>
        <v>0</v>
      </c>
      <c r="AN781" s="7">
        <f t="shared" si="281"/>
        <v>412.11799999999999</v>
      </c>
      <c r="AO781" s="7">
        <f t="shared" si="282"/>
        <v>1236.354</v>
      </c>
      <c r="AP781" s="7">
        <f t="shared" si="283"/>
        <v>1766.22</v>
      </c>
      <c r="AQ781" s="7">
        <f t="shared" si="284"/>
        <v>529.86599999999999</v>
      </c>
      <c r="AR781" s="12">
        <f t="shared" si="285"/>
        <v>1.4285714285714286</v>
      </c>
    </row>
    <row r="782" spans="1:44" x14ac:dyDescent="0.35">
      <c r="A782" t="s">
        <v>794</v>
      </c>
      <c r="B782">
        <f t="shared" si="264"/>
        <v>200780</v>
      </c>
      <c r="C782" s="2">
        <v>45382</v>
      </c>
      <c r="D782" s="4">
        <v>45382</v>
      </c>
      <c r="E782">
        <f t="shared" si="265"/>
        <v>2024</v>
      </c>
      <c r="F782" s="4" t="str">
        <f t="shared" si="266"/>
        <v>March</v>
      </c>
      <c r="G782" s="4" t="str">
        <f t="shared" si="267"/>
        <v>Sunday</v>
      </c>
      <c r="H782" t="s">
        <v>1991</v>
      </c>
      <c r="I782">
        <f t="shared" si="268"/>
        <v>41284</v>
      </c>
      <c r="J782" t="s">
        <v>2408</v>
      </c>
      <c r="K782" t="str">
        <f t="shared" si="270"/>
        <v>Laptop</v>
      </c>
      <c r="L782">
        <v>4</v>
      </c>
      <c r="M782">
        <v>184.48</v>
      </c>
      <c r="N782" s="7">
        <f t="shared" si="269"/>
        <v>184.48</v>
      </c>
      <c r="O782" t="s">
        <v>2755</v>
      </c>
      <c r="P782" t="str">
        <f t="shared" si="271"/>
        <v>661</v>
      </c>
      <c r="Q782" t="str">
        <f t="shared" si="272"/>
        <v>Main St</v>
      </c>
      <c r="R782" t="s">
        <v>3066</v>
      </c>
      <c r="S782" t="str">
        <f t="shared" si="273"/>
        <v>Online</v>
      </c>
      <c r="T782" t="s">
        <v>3071</v>
      </c>
      <c r="U782" t="str">
        <f t="shared" si="274"/>
        <v>Cancelled</v>
      </c>
      <c r="V782" t="s">
        <v>3855</v>
      </c>
      <c r="W782" t="str">
        <f t="shared" si="275"/>
        <v>73613128</v>
      </c>
      <c r="X782">
        <v>4</v>
      </c>
      <c r="Y782" t="s">
        <v>4277</v>
      </c>
      <c r="Z782" t="str">
        <f t="shared" si="276"/>
        <v>WINTER15</v>
      </c>
      <c r="AA782" t="str">
        <f t="shared" si="277"/>
        <v>YES</v>
      </c>
      <c r="AB782" t="s">
        <v>4282</v>
      </c>
      <c r="AC782" t="str">
        <f t="shared" si="278"/>
        <v>Google</v>
      </c>
      <c r="AD782">
        <v>737.92</v>
      </c>
      <c r="AE782" s="7">
        <v>737.92</v>
      </c>
      <c r="AF782" s="7">
        <f t="shared" si="279"/>
        <v>737.92</v>
      </c>
      <c r="AG782" t="str">
        <f>_xlfn.XLOOKUP(H782, 'Customer Data'!A782,'Customer Data'!B782)</f>
        <v>Customer_782</v>
      </c>
      <c r="AH782" t="str">
        <f>_xlfn.XLOOKUP(H782,'Customer Data'!A782,'Customer Data'!C782)</f>
        <v>Male</v>
      </c>
      <c r="AI782">
        <f>_xlfn.XLOOKUP(H782,'Customer Data'!A782,'Customer Data'!D782)</f>
        <v>38</v>
      </c>
      <c r="AJ782" t="str">
        <f>_xlfn.XLOOKUP(H782,'Customer Data'!A782,'Customer Data'!E782)</f>
        <v>Lagos</v>
      </c>
      <c r="AK782" t="str">
        <f>VLOOKUP(K782,'Product Category'!A:B,2,FALSE)</f>
        <v>Electronics</v>
      </c>
      <c r="AL782">
        <f>VLOOKUP(Z782,Coupons!A:B,2,FALSE)</f>
        <v>0.15</v>
      </c>
      <c r="AM782" s="7">
        <f t="shared" si="280"/>
        <v>110.68799999999999</v>
      </c>
      <c r="AN782" s="7">
        <f t="shared" si="281"/>
        <v>129.136</v>
      </c>
      <c r="AO782" s="7">
        <f t="shared" si="282"/>
        <v>516.54399999999998</v>
      </c>
      <c r="AP782" s="7">
        <f t="shared" si="283"/>
        <v>627.23199999999997</v>
      </c>
      <c r="AQ782" s="7">
        <f t="shared" si="284"/>
        <v>110.68799999999999</v>
      </c>
      <c r="AR782" s="12">
        <f t="shared" si="285"/>
        <v>1.2142857142857142</v>
      </c>
    </row>
    <row r="783" spans="1:44" x14ac:dyDescent="0.35">
      <c r="A783" t="s">
        <v>795</v>
      </c>
      <c r="B783">
        <f t="shared" si="264"/>
        <v>200781</v>
      </c>
      <c r="C783" s="2">
        <v>45301</v>
      </c>
      <c r="D783" s="4">
        <v>45301</v>
      </c>
      <c r="E783">
        <f t="shared" si="265"/>
        <v>2024</v>
      </c>
      <c r="F783" s="4" t="str">
        <f t="shared" si="266"/>
        <v>January</v>
      </c>
      <c r="G783" s="4" t="str">
        <f t="shared" si="267"/>
        <v>Wednesday</v>
      </c>
      <c r="H783" t="s">
        <v>1992</v>
      </c>
      <c r="I783">
        <f t="shared" si="268"/>
        <v>43524</v>
      </c>
      <c r="J783" t="s">
        <v>2404</v>
      </c>
      <c r="K783" t="str">
        <f t="shared" si="270"/>
        <v>Phone</v>
      </c>
      <c r="L783">
        <v>5</v>
      </c>
      <c r="M783">
        <v>524.26</v>
      </c>
      <c r="N783" s="7">
        <f t="shared" si="269"/>
        <v>524.26</v>
      </c>
      <c r="O783" t="s">
        <v>2415</v>
      </c>
      <c r="P783" t="str">
        <f t="shared" si="271"/>
        <v>934</v>
      </c>
      <c r="Q783" t="str">
        <f t="shared" si="272"/>
        <v>Main St</v>
      </c>
      <c r="R783" t="s">
        <v>3068</v>
      </c>
      <c r="S783" t="str">
        <f t="shared" si="273"/>
        <v>Gift Card</v>
      </c>
      <c r="T783" t="s">
        <v>3073</v>
      </c>
      <c r="U783" t="str">
        <f t="shared" si="274"/>
        <v>Delivered</v>
      </c>
      <c r="V783" t="s">
        <v>3856</v>
      </c>
      <c r="W783" t="str">
        <f t="shared" si="275"/>
        <v>51479426</v>
      </c>
      <c r="X783">
        <v>5</v>
      </c>
      <c r="Y783" t="s">
        <v>4276</v>
      </c>
      <c r="Z783" t="str">
        <f t="shared" si="276"/>
        <v>FREESHIP</v>
      </c>
      <c r="AA783" t="str">
        <f t="shared" si="277"/>
        <v>YES</v>
      </c>
      <c r="AB783" t="s">
        <v>4279</v>
      </c>
      <c r="AC783" t="str">
        <f t="shared" si="278"/>
        <v>Referral</v>
      </c>
      <c r="AD783">
        <v>2621.3000000000002</v>
      </c>
      <c r="AE783" s="7">
        <v>2621.3000000000002</v>
      </c>
      <c r="AF783" s="7">
        <f t="shared" si="279"/>
        <v>2621.3000000000002</v>
      </c>
      <c r="AG783" t="str">
        <f>_xlfn.XLOOKUP(H783, 'Customer Data'!A783,'Customer Data'!B783)</f>
        <v>Customer_783</v>
      </c>
      <c r="AH783" t="str">
        <f>_xlfn.XLOOKUP(H783,'Customer Data'!A783,'Customer Data'!C783)</f>
        <v>Male</v>
      </c>
      <c r="AI783">
        <f>_xlfn.XLOOKUP(H783,'Customer Data'!A783,'Customer Data'!D783)</f>
        <v>32</v>
      </c>
      <c r="AJ783" t="str">
        <f>_xlfn.XLOOKUP(H783,'Customer Data'!A783,'Customer Data'!E783)</f>
        <v>Abuja</v>
      </c>
      <c r="AK783" t="str">
        <f>VLOOKUP(K783,'Product Category'!A:B,2,FALSE)</f>
        <v>Electronics</v>
      </c>
      <c r="AL783">
        <f>VLOOKUP(Z783,Coupons!A:B,2,FALSE)</f>
        <v>0</v>
      </c>
      <c r="AM783" s="7">
        <f t="shared" si="280"/>
        <v>0</v>
      </c>
      <c r="AN783" s="7">
        <f t="shared" si="281"/>
        <v>366.98199999999997</v>
      </c>
      <c r="AO783" s="7">
        <f t="shared" si="282"/>
        <v>1834.9099999999999</v>
      </c>
      <c r="AP783" s="7">
        <f t="shared" si="283"/>
        <v>2621.3000000000002</v>
      </c>
      <c r="AQ783" s="7">
        <f t="shared" si="284"/>
        <v>786.39000000000033</v>
      </c>
      <c r="AR783" s="12">
        <f t="shared" si="285"/>
        <v>1.4285714285714288</v>
      </c>
    </row>
    <row r="784" spans="1:44" x14ac:dyDescent="0.35">
      <c r="A784" t="s">
        <v>796</v>
      </c>
      <c r="B784">
        <f t="shared" si="264"/>
        <v>200782</v>
      </c>
      <c r="C784" s="2">
        <v>45515</v>
      </c>
      <c r="D784" s="4">
        <v>45515</v>
      </c>
      <c r="E784">
        <f t="shared" si="265"/>
        <v>2024</v>
      </c>
      <c r="F784" s="4" t="str">
        <f t="shared" si="266"/>
        <v>August</v>
      </c>
      <c r="G784" s="4" t="str">
        <f t="shared" si="267"/>
        <v>Sunday</v>
      </c>
      <c r="H784" t="s">
        <v>1993</v>
      </c>
      <c r="I784">
        <f t="shared" si="268"/>
        <v>58063</v>
      </c>
      <c r="J784" t="s">
        <v>2403</v>
      </c>
      <c r="K784" t="str">
        <f t="shared" si="270"/>
        <v>Monitor</v>
      </c>
      <c r="L784">
        <v>2</v>
      </c>
      <c r="M784">
        <v>493.63</v>
      </c>
      <c r="N784" s="7">
        <f t="shared" si="269"/>
        <v>493.63</v>
      </c>
      <c r="O784" t="s">
        <v>2824</v>
      </c>
      <c r="P784" t="str">
        <f t="shared" si="271"/>
        <v>167</v>
      </c>
      <c r="Q784" t="str">
        <f t="shared" si="272"/>
        <v>Main St</v>
      </c>
      <c r="R784" t="s">
        <v>3066</v>
      </c>
      <c r="S784" t="str">
        <f t="shared" si="273"/>
        <v>Online</v>
      </c>
      <c r="T784" t="s">
        <v>3072</v>
      </c>
      <c r="U784" t="str">
        <f t="shared" si="274"/>
        <v>Returned</v>
      </c>
      <c r="V784" t="s">
        <v>3857</v>
      </c>
      <c r="W784" t="str">
        <f t="shared" si="275"/>
        <v>50548869</v>
      </c>
      <c r="X784">
        <v>6</v>
      </c>
      <c r="Y784" t="s">
        <v>4275</v>
      </c>
      <c r="Z784" t="str">
        <f t="shared" si="276"/>
        <v>SAVE10</v>
      </c>
      <c r="AA784" t="str">
        <f t="shared" si="277"/>
        <v>YES</v>
      </c>
      <c r="AB784" t="s">
        <v>4279</v>
      </c>
      <c r="AC784" t="str">
        <f t="shared" si="278"/>
        <v>Referral</v>
      </c>
      <c r="AD784">
        <v>987.26</v>
      </c>
      <c r="AE784" s="7">
        <v>987.26</v>
      </c>
      <c r="AF784" s="7">
        <f t="shared" si="279"/>
        <v>987.26</v>
      </c>
      <c r="AG784" t="str">
        <f>_xlfn.XLOOKUP(H784, 'Customer Data'!A784,'Customer Data'!B784)</f>
        <v>Customer_784</v>
      </c>
      <c r="AH784" t="str">
        <f>_xlfn.XLOOKUP(H784,'Customer Data'!A784,'Customer Data'!C784)</f>
        <v>Male</v>
      </c>
      <c r="AI784">
        <f>_xlfn.XLOOKUP(H784,'Customer Data'!A784,'Customer Data'!D784)</f>
        <v>19</v>
      </c>
      <c r="AJ784" t="str">
        <f>_xlfn.XLOOKUP(H784,'Customer Data'!A784,'Customer Data'!E784)</f>
        <v>Abuja</v>
      </c>
      <c r="AK784" t="str">
        <f>VLOOKUP(K784,'Product Category'!A:B,2,FALSE)</f>
        <v>Electronics</v>
      </c>
      <c r="AL784">
        <f>VLOOKUP(Z784,Coupons!A:B,2,FALSE)</f>
        <v>0.1</v>
      </c>
      <c r="AM784" s="7">
        <f t="shared" si="280"/>
        <v>98.725999999999999</v>
      </c>
      <c r="AN784" s="7">
        <f t="shared" si="281"/>
        <v>345.541</v>
      </c>
      <c r="AO784" s="7">
        <f t="shared" si="282"/>
        <v>691.08199999999999</v>
      </c>
      <c r="AP784" s="7">
        <f t="shared" si="283"/>
        <v>888.53399999999999</v>
      </c>
      <c r="AQ784" s="7">
        <f t="shared" si="284"/>
        <v>197.452</v>
      </c>
      <c r="AR784" s="12">
        <f t="shared" si="285"/>
        <v>1.2857142857142858</v>
      </c>
    </row>
    <row r="785" spans="1:44" x14ac:dyDescent="0.35">
      <c r="A785" t="s">
        <v>797</v>
      </c>
      <c r="B785">
        <f t="shared" si="264"/>
        <v>200783</v>
      </c>
      <c r="C785" s="2">
        <v>45803</v>
      </c>
      <c r="D785" s="4">
        <v>45803</v>
      </c>
      <c r="E785">
        <f t="shared" si="265"/>
        <v>2025</v>
      </c>
      <c r="F785" s="4" t="str">
        <f t="shared" si="266"/>
        <v>May</v>
      </c>
      <c r="G785" s="4" t="str">
        <f t="shared" si="267"/>
        <v>Monday</v>
      </c>
      <c r="H785" t="s">
        <v>1994</v>
      </c>
      <c r="I785">
        <f t="shared" si="268"/>
        <v>19937</v>
      </c>
      <c r="J785" t="s">
        <v>2407</v>
      </c>
      <c r="K785" t="str">
        <f t="shared" si="270"/>
        <v>Printer</v>
      </c>
      <c r="L785">
        <v>1</v>
      </c>
      <c r="M785">
        <v>438.34</v>
      </c>
      <c r="N785" s="7">
        <f t="shared" si="269"/>
        <v>438.34</v>
      </c>
      <c r="O785" t="s">
        <v>2888</v>
      </c>
      <c r="P785" t="str">
        <f t="shared" si="271"/>
        <v>281</v>
      </c>
      <c r="Q785" t="str">
        <f t="shared" si="272"/>
        <v>Main St</v>
      </c>
      <c r="R785" t="s">
        <v>3068</v>
      </c>
      <c r="S785" t="str">
        <f t="shared" si="273"/>
        <v>Gift Card</v>
      </c>
      <c r="T785" t="s">
        <v>3072</v>
      </c>
      <c r="U785" t="str">
        <f t="shared" si="274"/>
        <v>Returned</v>
      </c>
      <c r="V785" t="s">
        <v>3858</v>
      </c>
      <c r="W785" t="str">
        <f t="shared" si="275"/>
        <v>46990083</v>
      </c>
      <c r="X785">
        <v>5</v>
      </c>
      <c r="Y785" t="s">
        <v>4276</v>
      </c>
      <c r="Z785" t="str">
        <f t="shared" si="276"/>
        <v>FREESHIP</v>
      </c>
      <c r="AA785" t="str">
        <f t="shared" si="277"/>
        <v>YES</v>
      </c>
      <c r="AB785" t="s">
        <v>4281</v>
      </c>
      <c r="AC785" t="str">
        <f t="shared" si="278"/>
        <v>Facebook</v>
      </c>
      <c r="AD785">
        <v>438.34</v>
      </c>
      <c r="AE785" s="7">
        <v>438.34</v>
      </c>
      <c r="AF785" s="7">
        <f t="shared" si="279"/>
        <v>438.34</v>
      </c>
      <c r="AG785" t="str">
        <f>_xlfn.XLOOKUP(H785, 'Customer Data'!A785,'Customer Data'!B785)</f>
        <v>Customer_785</v>
      </c>
      <c r="AH785" t="str">
        <f>_xlfn.XLOOKUP(H785,'Customer Data'!A785,'Customer Data'!C785)</f>
        <v>Male</v>
      </c>
      <c r="AI785">
        <f>_xlfn.XLOOKUP(H785,'Customer Data'!A785,'Customer Data'!D785)</f>
        <v>52</v>
      </c>
      <c r="AJ785" t="str">
        <f>_xlfn.XLOOKUP(H785,'Customer Data'!A785,'Customer Data'!E785)</f>
        <v>Abuja</v>
      </c>
      <c r="AK785" t="str">
        <f>VLOOKUP(K785,'Product Category'!A:B,2,FALSE)</f>
        <v>Electronics</v>
      </c>
      <c r="AL785">
        <f>VLOOKUP(Z785,Coupons!A:B,2,FALSE)</f>
        <v>0</v>
      </c>
      <c r="AM785" s="7">
        <f t="shared" si="280"/>
        <v>0</v>
      </c>
      <c r="AN785" s="7">
        <f t="shared" si="281"/>
        <v>306.83799999999997</v>
      </c>
      <c r="AO785" s="7">
        <f t="shared" si="282"/>
        <v>306.83799999999997</v>
      </c>
      <c r="AP785" s="7">
        <f t="shared" si="283"/>
        <v>438.34</v>
      </c>
      <c r="AQ785" s="7">
        <f t="shared" si="284"/>
        <v>131.50200000000001</v>
      </c>
      <c r="AR785" s="12">
        <f t="shared" si="285"/>
        <v>1.4285714285714286</v>
      </c>
    </row>
    <row r="786" spans="1:44" x14ac:dyDescent="0.35">
      <c r="A786" t="s">
        <v>798</v>
      </c>
      <c r="B786">
        <f t="shared" si="264"/>
        <v>200784</v>
      </c>
      <c r="C786" s="2">
        <v>45793</v>
      </c>
      <c r="D786" s="4">
        <v>45793</v>
      </c>
      <c r="E786">
        <f t="shared" si="265"/>
        <v>2025</v>
      </c>
      <c r="F786" s="4" t="str">
        <f t="shared" si="266"/>
        <v>May</v>
      </c>
      <c r="G786" s="4" t="str">
        <f t="shared" si="267"/>
        <v>Friday</v>
      </c>
      <c r="H786" t="s">
        <v>1995</v>
      </c>
      <c r="I786">
        <f t="shared" si="268"/>
        <v>21191</v>
      </c>
      <c r="J786" t="s">
        <v>2408</v>
      </c>
      <c r="K786" t="str">
        <f t="shared" si="270"/>
        <v>Laptop</v>
      </c>
      <c r="L786">
        <v>1</v>
      </c>
      <c r="M786">
        <v>325.81</v>
      </c>
      <c r="N786" s="7">
        <f t="shared" si="269"/>
        <v>325.81</v>
      </c>
      <c r="O786" t="s">
        <v>2459</v>
      </c>
      <c r="P786" t="str">
        <f t="shared" si="271"/>
        <v>232</v>
      </c>
      <c r="Q786" t="str">
        <f t="shared" si="272"/>
        <v>Main St</v>
      </c>
      <c r="R786" t="s">
        <v>3067</v>
      </c>
      <c r="S786" t="str">
        <f t="shared" si="273"/>
        <v>Credit Card</v>
      </c>
      <c r="T786" t="s">
        <v>3074</v>
      </c>
      <c r="U786" t="str">
        <f t="shared" si="274"/>
        <v>Pending</v>
      </c>
      <c r="V786" t="s">
        <v>3859</v>
      </c>
      <c r="W786" t="str">
        <f t="shared" si="275"/>
        <v>85771230</v>
      </c>
      <c r="X786">
        <v>1</v>
      </c>
      <c r="Y786" t="s">
        <v>4277</v>
      </c>
      <c r="Z786" t="str">
        <f t="shared" si="276"/>
        <v>WINTER15</v>
      </c>
      <c r="AA786" t="str">
        <f t="shared" si="277"/>
        <v>YES</v>
      </c>
      <c r="AB786" t="s">
        <v>4279</v>
      </c>
      <c r="AC786" t="str">
        <f t="shared" si="278"/>
        <v>Referral</v>
      </c>
      <c r="AD786">
        <v>325.81</v>
      </c>
      <c r="AE786" s="7">
        <v>325.81</v>
      </c>
      <c r="AF786" s="7">
        <f t="shared" si="279"/>
        <v>325.81</v>
      </c>
      <c r="AG786" t="str">
        <f>_xlfn.XLOOKUP(H786, 'Customer Data'!A786,'Customer Data'!B786)</f>
        <v>Customer_786</v>
      </c>
      <c r="AH786" t="str">
        <f>_xlfn.XLOOKUP(H786,'Customer Data'!A786,'Customer Data'!C786)</f>
        <v>Female</v>
      </c>
      <c r="AI786">
        <f>_xlfn.XLOOKUP(H786,'Customer Data'!A786,'Customer Data'!D786)</f>
        <v>42</v>
      </c>
      <c r="AJ786" t="str">
        <f>_xlfn.XLOOKUP(H786,'Customer Data'!A786,'Customer Data'!E786)</f>
        <v>Lagos</v>
      </c>
      <c r="AK786" t="str">
        <f>VLOOKUP(K786,'Product Category'!A:B,2,FALSE)</f>
        <v>Electronics</v>
      </c>
      <c r="AL786">
        <f>VLOOKUP(Z786,Coupons!A:B,2,FALSE)</f>
        <v>0.15</v>
      </c>
      <c r="AM786" s="7">
        <f t="shared" si="280"/>
        <v>48.871499999999997</v>
      </c>
      <c r="AN786" s="7">
        <f t="shared" si="281"/>
        <v>228.06699999999998</v>
      </c>
      <c r="AO786" s="7">
        <f t="shared" si="282"/>
        <v>228.06699999999998</v>
      </c>
      <c r="AP786" s="7">
        <f t="shared" si="283"/>
        <v>276.93849999999998</v>
      </c>
      <c r="AQ786" s="7">
        <f t="shared" si="284"/>
        <v>48.871499999999997</v>
      </c>
      <c r="AR786" s="12">
        <f t="shared" si="285"/>
        <v>1.2142857142857142</v>
      </c>
    </row>
    <row r="787" spans="1:44" x14ac:dyDescent="0.35">
      <c r="A787" t="s">
        <v>799</v>
      </c>
      <c r="B787">
        <f t="shared" si="264"/>
        <v>200785</v>
      </c>
      <c r="C787" s="2">
        <v>45136</v>
      </c>
      <c r="D787" s="4">
        <v>45136</v>
      </c>
      <c r="E787">
        <f t="shared" si="265"/>
        <v>2023</v>
      </c>
      <c r="F787" s="4" t="str">
        <f t="shared" si="266"/>
        <v>July</v>
      </c>
      <c r="G787" s="4" t="str">
        <f t="shared" si="267"/>
        <v>Saturday</v>
      </c>
      <c r="H787" t="s">
        <v>1996</v>
      </c>
      <c r="I787">
        <f t="shared" si="268"/>
        <v>45862</v>
      </c>
      <c r="J787" t="s">
        <v>2406</v>
      </c>
      <c r="K787" t="str">
        <f t="shared" si="270"/>
        <v>Chair</v>
      </c>
      <c r="L787">
        <v>1</v>
      </c>
      <c r="M787">
        <v>176.1</v>
      </c>
      <c r="N787" s="7">
        <f t="shared" si="269"/>
        <v>176.1</v>
      </c>
      <c r="O787" t="s">
        <v>2920</v>
      </c>
      <c r="P787" t="str">
        <f t="shared" si="271"/>
        <v>342</v>
      </c>
      <c r="Q787" t="str">
        <f t="shared" si="272"/>
        <v>Main St</v>
      </c>
      <c r="R787" t="s">
        <v>3067</v>
      </c>
      <c r="S787" t="str">
        <f t="shared" si="273"/>
        <v>Credit Card</v>
      </c>
      <c r="T787" t="s">
        <v>3074</v>
      </c>
      <c r="U787" t="str">
        <f t="shared" si="274"/>
        <v>Pending</v>
      </c>
      <c r="V787" t="s">
        <v>3860</v>
      </c>
      <c r="W787" t="str">
        <f t="shared" si="275"/>
        <v>53089983</v>
      </c>
      <c r="X787">
        <v>1</v>
      </c>
      <c r="Y787" t="s">
        <v>4275</v>
      </c>
      <c r="Z787" t="str">
        <f t="shared" si="276"/>
        <v>SAVE10</v>
      </c>
      <c r="AA787" t="str">
        <f t="shared" si="277"/>
        <v>YES</v>
      </c>
      <c r="AB787" t="s">
        <v>4278</v>
      </c>
      <c r="AC787" t="str">
        <f t="shared" si="278"/>
        <v>Instagram</v>
      </c>
      <c r="AD787">
        <v>176.1</v>
      </c>
      <c r="AE787" s="7">
        <v>176.1</v>
      </c>
      <c r="AF787" s="7">
        <f t="shared" si="279"/>
        <v>176.1</v>
      </c>
      <c r="AG787" t="str">
        <f>_xlfn.XLOOKUP(H787, 'Customer Data'!A787,'Customer Data'!B787)</f>
        <v>Customer_787</v>
      </c>
      <c r="AH787" t="str">
        <f>_xlfn.XLOOKUP(H787,'Customer Data'!A787,'Customer Data'!C787)</f>
        <v>Female</v>
      </c>
      <c r="AI787">
        <f>_xlfn.XLOOKUP(H787,'Customer Data'!A787,'Customer Data'!D787)</f>
        <v>49</v>
      </c>
      <c r="AJ787" t="str">
        <f>_xlfn.XLOOKUP(H787,'Customer Data'!A787,'Customer Data'!E787)</f>
        <v>Abuja</v>
      </c>
      <c r="AK787" t="str">
        <f>VLOOKUP(K787,'Product Category'!A:B,2,FALSE)</f>
        <v>Furniture</v>
      </c>
      <c r="AL787">
        <f>VLOOKUP(Z787,Coupons!A:B,2,FALSE)</f>
        <v>0.1</v>
      </c>
      <c r="AM787" s="7">
        <f t="shared" si="280"/>
        <v>17.61</v>
      </c>
      <c r="AN787" s="7">
        <f t="shared" si="281"/>
        <v>123.26999999999998</v>
      </c>
      <c r="AO787" s="7">
        <f t="shared" si="282"/>
        <v>123.26999999999998</v>
      </c>
      <c r="AP787" s="7">
        <f t="shared" si="283"/>
        <v>158.49</v>
      </c>
      <c r="AQ787" s="7">
        <f t="shared" si="284"/>
        <v>35.220000000000027</v>
      </c>
      <c r="AR787" s="12">
        <f t="shared" si="285"/>
        <v>1.285714285714286</v>
      </c>
    </row>
    <row r="788" spans="1:44" x14ac:dyDescent="0.35">
      <c r="A788" t="s">
        <v>800</v>
      </c>
      <c r="B788">
        <f t="shared" si="264"/>
        <v>200786</v>
      </c>
      <c r="C788" s="2">
        <v>45161</v>
      </c>
      <c r="D788" s="4">
        <v>45161</v>
      </c>
      <c r="E788">
        <f t="shared" si="265"/>
        <v>2023</v>
      </c>
      <c r="F788" s="4" t="str">
        <f t="shared" si="266"/>
        <v>August</v>
      </c>
      <c r="G788" s="4" t="str">
        <f t="shared" si="267"/>
        <v>Wednesday</v>
      </c>
      <c r="H788" t="s">
        <v>1997</v>
      </c>
      <c r="I788">
        <f t="shared" si="268"/>
        <v>39130</v>
      </c>
      <c r="J788" t="s">
        <v>2406</v>
      </c>
      <c r="K788" t="str">
        <f t="shared" si="270"/>
        <v>Chair</v>
      </c>
      <c r="L788">
        <v>5</v>
      </c>
      <c r="M788">
        <v>45.31</v>
      </c>
      <c r="N788" s="7">
        <f t="shared" si="269"/>
        <v>45.31</v>
      </c>
      <c r="O788" t="s">
        <v>2921</v>
      </c>
      <c r="P788" t="str">
        <f t="shared" si="271"/>
        <v>774</v>
      </c>
      <c r="Q788" t="str">
        <f t="shared" si="272"/>
        <v>Main St</v>
      </c>
      <c r="R788" t="s">
        <v>3066</v>
      </c>
      <c r="S788" t="str">
        <f t="shared" si="273"/>
        <v>Online</v>
      </c>
      <c r="T788" t="s">
        <v>3071</v>
      </c>
      <c r="U788" t="str">
        <f t="shared" si="274"/>
        <v>Cancelled</v>
      </c>
      <c r="V788" t="s">
        <v>3861</v>
      </c>
      <c r="W788" t="str">
        <f t="shared" si="275"/>
        <v>99583414</v>
      </c>
      <c r="X788">
        <v>8</v>
      </c>
      <c r="Z788" t="str">
        <f t="shared" si="276"/>
        <v>NO COUPON</v>
      </c>
      <c r="AA788" t="str">
        <f t="shared" si="277"/>
        <v>NO</v>
      </c>
      <c r="AB788" t="s">
        <v>4279</v>
      </c>
      <c r="AC788" t="str">
        <f t="shared" si="278"/>
        <v>Referral</v>
      </c>
      <c r="AD788">
        <v>226.55</v>
      </c>
      <c r="AE788" s="7">
        <v>226.55</v>
      </c>
      <c r="AF788" s="7">
        <f t="shared" si="279"/>
        <v>226.55</v>
      </c>
      <c r="AG788" t="str">
        <f>_xlfn.XLOOKUP(H788, 'Customer Data'!A788,'Customer Data'!B788)</f>
        <v>Customer_788</v>
      </c>
      <c r="AH788" t="str">
        <f>_xlfn.XLOOKUP(H788,'Customer Data'!A788,'Customer Data'!C788)</f>
        <v>Female</v>
      </c>
      <c r="AI788">
        <f>_xlfn.XLOOKUP(H788,'Customer Data'!A788,'Customer Data'!D788)</f>
        <v>53</v>
      </c>
      <c r="AJ788" t="str">
        <f>_xlfn.XLOOKUP(H788,'Customer Data'!A788,'Customer Data'!E788)</f>
        <v>Enugu</v>
      </c>
      <c r="AK788" t="str">
        <f>VLOOKUP(K788,'Product Category'!A:B,2,FALSE)</f>
        <v>Furniture</v>
      </c>
      <c r="AL788">
        <f>VLOOKUP(Z788,Coupons!A:B,2,FALSE)</f>
        <v>0</v>
      </c>
      <c r="AM788" s="7">
        <f t="shared" si="280"/>
        <v>0</v>
      </c>
      <c r="AN788" s="7">
        <f t="shared" si="281"/>
        <v>31.716999999999999</v>
      </c>
      <c r="AO788" s="7">
        <f t="shared" si="282"/>
        <v>158.58499999999998</v>
      </c>
      <c r="AP788" s="7">
        <f t="shared" si="283"/>
        <v>226.55</v>
      </c>
      <c r="AQ788" s="7">
        <f t="shared" si="284"/>
        <v>67.965000000000032</v>
      </c>
      <c r="AR788" s="12">
        <f t="shared" si="285"/>
        <v>1.4285714285714288</v>
      </c>
    </row>
    <row r="789" spans="1:44" x14ac:dyDescent="0.35">
      <c r="A789" t="s">
        <v>801</v>
      </c>
      <c r="B789">
        <f t="shared" si="264"/>
        <v>200787</v>
      </c>
      <c r="C789" s="2">
        <v>45368</v>
      </c>
      <c r="D789" s="4">
        <v>45368</v>
      </c>
      <c r="E789">
        <f t="shared" si="265"/>
        <v>2024</v>
      </c>
      <c r="F789" s="4" t="str">
        <f t="shared" si="266"/>
        <v>March</v>
      </c>
      <c r="G789" s="4" t="str">
        <f t="shared" si="267"/>
        <v>Sunday</v>
      </c>
      <c r="H789" t="s">
        <v>1998</v>
      </c>
      <c r="I789">
        <f t="shared" si="268"/>
        <v>18167</v>
      </c>
      <c r="J789" t="s">
        <v>2409</v>
      </c>
      <c r="K789" t="str">
        <f t="shared" si="270"/>
        <v>Desk</v>
      </c>
      <c r="L789">
        <v>4</v>
      </c>
      <c r="M789">
        <v>221.96</v>
      </c>
      <c r="N789" s="7">
        <f t="shared" si="269"/>
        <v>221.96</v>
      </c>
      <c r="O789" t="s">
        <v>2922</v>
      </c>
      <c r="P789" t="str">
        <f t="shared" si="271"/>
        <v>193</v>
      </c>
      <c r="Q789" t="str">
        <f t="shared" si="272"/>
        <v>Main St</v>
      </c>
      <c r="R789" t="s">
        <v>3069</v>
      </c>
      <c r="S789" t="str">
        <f t="shared" si="273"/>
        <v>Cash</v>
      </c>
      <c r="T789" t="s">
        <v>3073</v>
      </c>
      <c r="U789" t="str">
        <f t="shared" si="274"/>
        <v>Delivered</v>
      </c>
      <c r="V789" t="s">
        <v>3862</v>
      </c>
      <c r="W789" t="str">
        <f t="shared" si="275"/>
        <v>36841089</v>
      </c>
      <c r="X789">
        <v>7</v>
      </c>
      <c r="Z789" t="str">
        <f t="shared" si="276"/>
        <v>NO COUPON</v>
      </c>
      <c r="AA789" t="str">
        <f t="shared" si="277"/>
        <v>NO</v>
      </c>
      <c r="AB789" t="s">
        <v>4282</v>
      </c>
      <c r="AC789" t="str">
        <f t="shared" si="278"/>
        <v>Google</v>
      </c>
      <c r="AD789">
        <v>887.84</v>
      </c>
      <c r="AE789" s="7">
        <v>887.84</v>
      </c>
      <c r="AF789" s="7">
        <f t="shared" si="279"/>
        <v>887.84</v>
      </c>
      <c r="AG789" t="str">
        <f>_xlfn.XLOOKUP(H789, 'Customer Data'!A789,'Customer Data'!B789)</f>
        <v>Customer_789</v>
      </c>
      <c r="AH789" t="str">
        <f>_xlfn.XLOOKUP(H789,'Customer Data'!A789,'Customer Data'!C789)</f>
        <v>Female</v>
      </c>
      <c r="AI789">
        <f>_xlfn.XLOOKUP(H789,'Customer Data'!A789,'Customer Data'!D789)</f>
        <v>34</v>
      </c>
      <c r="AJ789" t="str">
        <f>_xlfn.XLOOKUP(H789,'Customer Data'!A789,'Customer Data'!E789)</f>
        <v>Owerri</v>
      </c>
      <c r="AK789" t="str">
        <f>VLOOKUP(K789,'Product Category'!A:B,2,FALSE)</f>
        <v>Furniture</v>
      </c>
      <c r="AL789">
        <f>VLOOKUP(Z789,Coupons!A:B,2,FALSE)</f>
        <v>0</v>
      </c>
      <c r="AM789" s="7">
        <f t="shared" si="280"/>
        <v>0</v>
      </c>
      <c r="AN789" s="7">
        <f t="shared" si="281"/>
        <v>155.37199999999999</v>
      </c>
      <c r="AO789" s="7">
        <f t="shared" si="282"/>
        <v>621.48799999999994</v>
      </c>
      <c r="AP789" s="7">
        <f t="shared" si="283"/>
        <v>887.84</v>
      </c>
      <c r="AQ789" s="7">
        <f t="shared" si="284"/>
        <v>266.35200000000009</v>
      </c>
      <c r="AR789" s="12">
        <f t="shared" si="285"/>
        <v>1.4285714285714288</v>
      </c>
    </row>
    <row r="790" spans="1:44" x14ac:dyDescent="0.35">
      <c r="A790" t="s">
        <v>802</v>
      </c>
      <c r="B790">
        <f t="shared" si="264"/>
        <v>200788</v>
      </c>
      <c r="C790" s="2">
        <v>45232</v>
      </c>
      <c r="D790" s="4">
        <v>45232</v>
      </c>
      <c r="E790">
        <f t="shared" si="265"/>
        <v>2023</v>
      </c>
      <c r="F790" s="4" t="str">
        <f t="shared" si="266"/>
        <v>November</v>
      </c>
      <c r="G790" s="4" t="str">
        <f t="shared" si="267"/>
        <v>Thursday</v>
      </c>
      <c r="H790" t="s">
        <v>1999</v>
      </c>
      <c r="I790">
        <f t="shared" si="268"/>
        <v>47307</v>
      </c>
      <c r="J790" t="s">
        <v>2406</v>
      </c>
      <c r="K790" t="str">
        <f t="shared" si="270"/>
        <v>Chair</v>
      </c>
      <c r="L790">
        <v>2</v>
      </c>
      <c r="M790">
        <v>601.42999999999995</v>
      </c>
      <c r="N790" s="7">
        <f t="shared" si="269"/>
        <v>601.42999999999995</v>
      </c>
      <c r="O790" t="s">
        <v>2923</v>
      </c>
      <c r="P790" t="str">
        <f t="shared" si="271"/>
        <v>761</v>
      </c>
      <c r="Q790" t="str">
        <f t="shared" si="272"/>
        <v>Main St</v>
      </c>
      <c r="R790" t="s">
        <v>3066</v>
      </c>
      <c r="S790" t="str">
        <f t="shared" si="273"/>
        <v>Online</v>
      </c>
      <c r="T790" t="s">
        <v>3074</v>
      </c>
      <c r="U790" t="str">
        <f t="shared" si="274"/>
        <v>Pending</v>
      </c>
      <c r="V790" t="s">
        <v>3863</v>
      </c>
      <c r="W790" t="str">
        <f t="shared" si="275"/>
        <v>43516112</v>
      </c>
      <c r="X790">
        <v>5</v>
      </c>
      <c r="Y790" t="s">
        <v>4276</v>
      </c>
      <c r="Z790" t="str">
        <f t="shared" si="276"/>
        <v>FREESHIP</v>
      </c>
      <c r="AA790" t="str">
        <f t="shared" si="277"/>
        <v>YES</v>
      </c>
      <c r="AB790" t="s">
        <v>4278</v>
      </c>
      <c r="AC790" t="str">
        <f t="shared" si="278"/>
        <v>Instagram</v>
      </c>
      <c r="AD790">
        <v>1202.8599999999999</v>
      </c>
      <c r="AE790" s="7">
        <v>1202.8599999999999</v>
      </c>
      <c r="AF790" s="7">
        <f t="shared" si="279"/>
        <v>1202.8599999999999</v>
      </c>
      <c r="AG790" t="str">
        <f>_xlfn.XLOOKUP(H790, 'Customer Data'!A790,'Customer Data'!B790)</f>
        <v>Customer_790</v>
      </c>
      <c r="AH790" t="str">
        <f>_xlfn.XLOOKUP(H790,'Customer Data'!A790,'Customer Data'!C790)</f>
        <v>Female</v>
      </c>
      <c r="AI790">
        <f>_xlfn.XLOOKUP(H790,'Customer Data'!A790,'Customer Data'!D790)</f>
        <v>46</v>
      </c>
      <c r="AJ790" t="str">
        <f>_xlfn.XLOOKUP(H790,'Customer Data'!A790,'Customer Data'!E790)</f>
        <v>Owerri</v>
      </c>
      <c r="AK790" t="str">
        <f>VLOOKUP(K790,'Product Category'!A:B,2,FALSE)</f>
        <v>Furniture</v>
      </c>
      <c r="AL790">
        <f>VLOOKUP(Z790,Coupons!A:B,2,FALSE)</f>
        <v>0</v>
      </c>
      <c r="AM790" s="7">
        <f t="shared" si="280"/>
        <v>0</v>
      </c>
      <c r="AN790" s="7">
        <f t="shared" si="281"/>
        <v>421.00099999999992</v>
      </c>
      <c r="AO790" s="7">
        <f t="shared" si="282"/>
        <v>842.00199999999984</v>
      </c>
      <c r="AP790" s="7">
        <f t="shared" si="283"/>
        <v>1202.8599999999999</v>
      </c>
      <c r="AQ790" s="7">
        <f t="shared" si="284"/>
        <v>360.85800000000006</v>
      </c>
      <c r="AR790" s="12">
        <f t="shared" si="285"/>
        <v>1.4285714285714288</v>
      </c>
    </row>
    <row r="791" spans="1:44" x14ac:dyDescent="0.35">
      <c r="A791" t="s">
        <v>803</v>
      </c>
      <c r="B791">
        <f t="shared" si="264"/>
        <v>200789</v>
      </c>
      <c r="C791" s="2">
        <v>45155</v>
      </c>
      <c r="D791" s="4">
        <v>45155</v>
      </c>
      <c r="E791">
        <f t="shared" si="265"/>
        <v>2023</v>
      </c>
      <c r="F791" s="4" t="str">
        <f t="shared" si="266"/>
        <v>August</v>
      </c>
      <c r="G791" s="4" t="str">
        <f t="shared" si="267"/>
        <v>Thursday</v>
      </c>
      <c r="H791" t="s">
        <v>2000</v>
      </c>
      <c r="I791">
        <f t="shared" si="268"/>
        <v>57276</v>
      </c>
      <c r="J791" t="s">
        <v>2405</v>
      </c>
      <c r="K791" t="str">
        <f t="shared" si="270"/>
        <v>Tablet</v>
      </c>
      <c r="L791">
        <v>5</v>
      </c>
      <c r="M791">
        <v>691.28</v>
      </c>
      <c r="N791" s="7">
        <f t="shared" si="269"/>
        <v>691.28</v>
      </c>
      <c r="O791" t="s">
        <v>2924</v>
      </c>
      <c r="P791" t="str">
        <f t="shared" si="271"/>
        <v>183</v>
      </c>
      <c r="Q791" t="str">
        <f t="shared" si="272"/>
        <v>Main St</v>
      </c>
      <c r="R791" t="s">
        <v>3066</v>
      </c>
      <c r="S791" t="str">
        <f t="shared" si="273"/>
        <v>Online</v>
      </c>
      <c r="T791" t="s">
        <v>3073</v>
      </c>
      <c r="U791" t="str">
        <f t="shared" si="274"/>
        <v>Delivered</v>
      </c>
      <c r="V791" t="s">
        <v>3864</v>
      </c>
      <c r="W791" t="str">
        <f t="shared" si="275"/>
        <v>75899752</v>
      </c>
      <c r="X791">
        <v>10</v>
      </c>
      <c r="Y791" t="s">
        <v>4275</v>
      </c>
      <c r="Z791" t="str">
        <f t="shared" si="276"/>
        <v>SAVE10</v>
      </c>
      <c r="AA791" t="str">
        <f t="shared" si="277"/>
        <v>YES</v>
      </c>
      <c r="AB791" t="s">
        <v>4280</v>
      </c>
      <c r="AC791" t="str">
        <f t="shared" si="278"/>
        <v>Email</v>
      </c>
      <c r="AD791">
        <v>3456.4</v>
      </c>
      <c r="AE791" s="7">
        <v>3456.4</v>
      </c>
      <c r="AF791" s="7">
        <f t="shared" si="279"/>
        <v>3456.3999999999996</v>
      </c>
      <c r="AG791" t="str">
        <f>_xlfn.XLOOKUP(H791, 'Customer Data'!A791,'Customer Data'!B791)</f>
        <v>Customer_791</v>
      </c>
      <c r="AH791" t="str">
        <f>_xlfn.XLOOKUP(H791,'Customer Data'!A791,'Customer Data'!C791)</f>
        <v>Female</v>
      </c>
      <c r="AI791">
        <f>_xlfn.XLOOKUP(H791,'Customer Data'!A791,'Customer Data'!D791)</f>
        <v>38</v>
      </c>
      <c r="AJ791" t="str">
        <f>_xlfn.XLOOKUP(H791,'Customer Data'!A791,'Customer Data'!E791)</f>
        <v>Abuja</v>
      </c>
      <c r="AK791" t="str">
        <f>VLOOKUP(K791,'Product Category'!A:B,2,FALSE)</f>
        <v>Electronics</v>
      </c>
      <c r="AL791">
        <f>VLOOKUP(Z791,Coupons!A:B,2,FALSE)</f>
        <v>0.1</v>
      </c>
      <c r="AM791" s="7">
        <f t="shared" si="280"/>
        <v>345.64000000000004</v>
      </c>
      <c r="AN791" s="7">
        <f t="shared" si="281"/>
        <v>483.89599999999996</v>
      </c>
      <c r="AO791" s="7">
        <f t="shared" si="282"/>
        <v>2419.4799999999996</v>
      </c>
      <c r="AP791" s="7">
        <f t="shared" si="283"/>
        <v>3110.7599999999998</v>
      </c>
      <c r="AQ791" s="7">
        <f t="shared" si="284"/>
        <v>691.2800000000002</v>
      </c>
      <c r="AR791" s="12">
        <f t="shared" si="285"/>
        <v>1.2857142857142858</v>
      </c>
    </row>
    <row r="792" spans="1:44" x14ac:dyDescent="0.35">
      <c r="A792" t="s">
        <v>804</v>
      </c>
      <c r="B792">
        <f t="shared" si="264"/>
        <v>200790</v>
      </c>
      <c r="C792" s="2">
        <v>45549</v>
      </c>
      <c r="D792" s="4">
        <v>45549</v>
      </c>
      <c r="E792">
        <f t="shared" si="265"/>
        <v>2024</v>
      </c>
      <c r="F792" s="4" t="str">
        <f t="shared" si="266"/>
        <v>September</v>
      </c>
      <c r="G792" s="4" t="str">
        <f t="shared" si="267"/>
        <v>Saturday</v>
      </c>
      <c r="H792" t="s">
        <v>2001</v>
      </c>
      <c r="I792">
        <f t="shared" si="268"/>
        <v>38928</v>
      </c>
      <c r="J792" t="s">
        <v>2408</v>
      </c>
      <c r="K792" t="str">
        <f t="shared" si="270"/>
        <v>Laptop</v>
      </c>
      <c r="L792">
        <v>4</v>
      </c>
      <c r="M792">
        <v>417.89</v>
      </c>
      <c r="N792" s="7">
        <f t="shared" si="269"/>
        <v>417.89</v>
      </c>
      <c r="O792" t="s">
        <v>2925</v>
      </c>
      <c r="P792" t="str">
        <f t="shared" si="271"/>
        <v>302</v>
      </c>
      <c r="Q792" t="str">
        <f t="shared" si="272"/>
        <v>Main St</v>
      </c>
      <c r="R792" t="s">
        <v>3068</v>
      </c>
      <c r="S792" t="str">
        <f t="shared" si="273"/>
        <v>Gift Card</v>
      </c>
      <c r="T792" t="s">
        <v>3074</v>
      </c>
      <c r="U792" t="str">
        <f t="shared" si="274"/>
        <v>Pending</v>
      </c>
      <c r="V792" t="s">
        <v>3865</v>
      </c>
      <c r="W792" t="str">
        <f t="shared" si="275"/>
        <v>96636009</v>
      </c>
      <c r="X792">
        <v>4</v>
      </c>
      <c r="Z792" t="str">
        <f t="shared" si="276"/>
        <v>NO COUPON</v>
      </c>
      <c r="AA792" t="str">
        <f t="shared" si="277"/>
        <v>NO</v>
      </c>
      <c r="AB792" t="s">
        <v>4282</v>
      </c>
      <c r="AC792" t="str">
        <f t="shared" si="278"/>
        <v>Google</v>
      </c>
      <c r="AD792">
        <v>1671.56</v>
      </c>
      <c r="AE792" s="7">
        <v>1671.56</v>
      </c>
      <c r="AF792" s="7">
        <f t="shared" si="279"/>
        <v>1671.56</v>
      </c>
      <c r="AG792" t="str">
        <f>_xlfn.XLOOKUP(H792, 'Customer Data'!A792,'Customer Data'!B792)</f>
        <v>Customer_792</v>
      </c>
      <c r="AH792" t="str">
        <f>_xlfn.XLOOKUP(H792,'Customer Data'!A792,'Customer Data'!C792)</f>
        <v>Male</v>
      </c>
      <c r="AI792">
        <f>_xlfn.XLOOKUP(H792,'Customer Data'!A792,'Customer Data'!D792)</f>
        <v>22</v>
      </c>
      <c r="AJ792" t="str">
        <f>_xlfn.XLOOKUP(H792,'Customer Data'!A792,'Customer Data'!E792)</f>
        <v>Port-Harcourt</v>
      </c>
      <c r="AK792" t="str">
        <f>VLOOKUP(K792,'Product Category'!A:B,2,FALSE)</f>
        <v>Electronics</v>
      </c>
      <c r="AL792">
        <f>VLOOKUP(Z792,Coupons!A:B,2,FALSE)</f>
        <v>0</v>
      </c>
      <c r="AM792" s="7">
        <f t="shared" si="280"/>
        <v>0</v>
      </c>
      <c r="AN792" s="7">
        <f t="shared" si="281"/>
        <v>292.52299999999997</v>
      </c>
      <c r="AO792" s="7">
        <f t="shared" si="282"/>
        <v>1170.0919999999999</v>
      </c>
      <c r="AP792" s="7">
        <f t="shared" si="283"/>
        <v>1671.56</v>
      </c>
      <c r="AQ792" s="7">
        <f t="shared" si="284"/>
        <v>501.46800000000007</v>
      </c>
      <c r="AR792" s="12">
        <f t="shared" si="285"/>
        <v>1.4285714285714286</v>
      </c>
    </row>
    <row r="793" spans="1:44" x14ac:dyDescent="0.35">
      <c r="A793" t="s">
        <v>805</v>
      </c>
      <c r="B793">
        <f t="shared" si="264"/>
        <v>200791</v>
      </c>
      <c r="C793" s="2">
        <v>45304</v>
      </c>
      <c r="D793" s="4">
        <v>45304</v>
      </c>
      <c r="E793">
        <f t="shared" si="265"/>
        <v>2024</v>
      </c>
      <c r="F793" s="4" t="str">
        <f t="shared" si="266"/>
        <v>January</v>
      </c>
      <c r="G793" s="4" t="str">
        <f t="shared" si="267"/>
        <v>Saturday</v>
      </c>
      <c r="H793" t="s">
        <v>2002</v>
      </c>
      <c r="I793">
        <f t="shared" si="268"/>
        <v>49710</v>
      </c>
      <c r="J793" t="s">
        <v>2406</v>
      </c>
      <c r="K793" t="str">
        <f t="shared" si="270"/>
        <v>Chair</v>
      </c>
      <c r="L793">
        <v>4</v>
      </c>
      <c r="M793">
        <v>409.28</v>
      </c>
      <c r="N793" s="7">
        <f t="shared" si="269"/>
        <v>409.28</v>
      </c>
      <c r="O793" t="s">
        <v>2434</v>
      </c>
      <c r="P793" t="str">
        <f t="shared" si="271"/>
        <v>956</v>
      </c>
      <c r="Q793" t="str">
        <f t="shared" si="272"/>
        <v>Main St</v>
      </c>
      <c r="R793" t="s">
        <v>3069</v>
      </c>
      <c r="S793" t="str">
        <f t="shared" si="273"/>
        <v>Cash</v>
      </c>
      <c r="T793" t="s">
        <v>3074</v>
      </c>
      <c r="U793" t="str">
        <f t="shared" si="274"/>
        <v>Pending</v>
      </c>
      <c r="V793" t="s">
        <v>3866</v>
      </c>
      <c r="W793" t="str">
        <f t="shared" si="275"/>
        <v>92591237</v>
      </c>
      <c r="X793">
        <v>8</v>
      </c>
      <c r="Z793" t="str">
        <f t="shared" si="276"/>
        <v>NO COUPON</v>
      </c>
      <c r="AA793" t="str">
        <f t="shared" si="277"/>
        <v>NO</v>
      </c>
      <c r="AB793" t="s">
        <v>4280</v>
      </c>
      <c r="AC793" t="str">
        <f t="shared" si="278"/>
        <v>Email</v>
      </c>
      <c r="AD793">
        <v>1637.12</v>
      </c>
      <c r="AE793" s="7">
        <v>1637.12</v>
      </c>
      <c r="AF793" s="7">
        <f t="shared" si="279"/>
        <v>1637.12</v>
      </c>
      <c r="AG793" t="str">
        <f>_xlfn.XLOOKUP(H793, 'Customer Data'!A793,'Customer Data'!B793)</f>
        <v>Customer_793</v>
      </c>
      <c r="AH793" t="str">
        <f>_xlfn.XLOOKUP(H793,'Customer Data'!A793,'Customer Data'!C793)</f>
        <v>Male</v>
      </c>
      <c r="AI793">
        <f>_xlfn.XLOOKUP(H793,'Customer Data'!A793,'Customer Data'!D793)</f>
        <v>28</v>
      </c>
      <c r="AJ793" t="str">
        <f>_xlfn.XLOOKUP(H793,'Customer Data'!A793,'Customer Data'!E793)</f>
        <v>Kano</v>
      </c>
      <c r="AK793" t="str">
        <f>VLOOKUP(K793,'Product Category'!A:B,2,FALSE)</f>
        <v>Furniture</v>
      </c>
      <c r="AL793">
        <f>VLOOKUP(Z793,Coupons!A:B,2,FALSE)</f>
        <v>0</v>
      </c>
      <c r="AM793" s="7">
        <f t="shared" si="280"/>
        <v>0</v>
      </c>
      <c r="AN793" s="7">
        <f t="shared" si="281"/>
        <v>286.49599999999998</v>
      </c>
      <c r="AO793" s="7">
        <f t="shared" si="282"/>
        <v>1145.9839999999999</v>
      </c>
      <c r="AP793" s="7">
        <f t="shared" si="283"/>
        <v>1637.12</v>
      </c>
      <c r="AQ793" s="7">
        <f t="shared" si="284"/>
        <v>491.13599999999997</v>
      </c>
      <c r="AR793" s="12">
        <f t="shared" si="285"/>
        <v>1.4285714285714286</v>
      </c>
    </row>
    <row r="794" spans="1:44" x14ac:dyDescent="0.35">
      <c r="A794" t="s">
        <v>806</v>
      </c>
      <c r="B794">
        <f t="shared" si="264"/>
        <v>200792</v>
      </c>
      <c r="C794" s="2">
        <v>45093</v>
      </c>
      <c r="D794" s="4">
        <v>45093</v>
      </c>
      <c r="E794">
        <f t="shared" si="265"/>
        <v>2023</v>
      </c>
      <c r="F794" s="4" t="str">
        <f t="shared" si="266"/>
        <v>June</v>
      </c>
      <c r="G794" s="4" t="str">
        <f t="shared" si="267"/>
        <v>Friday</v>
      </c>
      <c r="H794" t="s">
        <v>2003</v>
      </c>
      <c r="I794">
        <f t="shared" si="268"/>
        <v>41709</v>
      </c>
      <c r="J794" t="s">
        <v>2409</v>
      </c>
      <c r="K794" t="str">
        <f t="shared" si="270"/>
        <v>Desk</v>
      </c>
      <c r="L794">
        <v>2</v>
      </c>
      <c r="M794">
        <v>356.35</v>
      </c>
      <c r="N794" s="7">
        <f t="shared" si="269"/>
        <v>356.35</v>
      </c>
      <c r="O794" t="s">
        <v>2926</v>
      </c>
      <c r="P794" t="str">
        <f t="shared" si="271"/>
        <v>746</v>
      </c>
      <c r="Q794" t="str">
        <f t="shared" si="272"/>
        <v>Main St</v>
      </c>
      <c r="R794" t="s">
        <v>3065</v>
      </c>
      <c r="S794" t="str">
        <f t="shared" si="273"/>
        <v>Debit Card</v>
      </c>
      <c r="T794" t="s">
        <v>3072</v>
      </c>
      <c r="U794" t="str">
        <f t="shared" si="274"/>
        <v>Returned</v>
      </c>
      <c r="V794" t="s">
        <v>3867</v>
      </c>
      <c r="W794" t="str">
        <f t="shared" si="275"/>
        <v>90995294</v>
      </c>
      <c r="X794">
        <v>6</v>
      </c>
      <c r="Y794" t="s">
        <v>4277</v>
      </c>
      <c r="Z794" t="str">
        <f t="shared" si="276"/>
        <v>WINTER15</v>
      </c>
      <c r="AA794" t="str">
        <f t="shared" si="277"/>
        <v>YES</v>
      </c>
      <c r="AB794" t="s">
        <v>4281</v>
      </c>
      <c r="AC794" t="str">
        <f t="shared" si="278"/>
        <v>Facebook</v>
      </c>
      <c r="AD794">
        <v>712.7</v>
      </c>
      <c r="AE794" s="7">
        <v>712.7</v>
      </c>
      <c r="AF794" s="7">
        <f t="shared" si="279"/>
        <v>712.7</v>
      </c>
      <c r="AG794" t="str">
        <f>_xlfn.XLOOKUP(H794, 'Customer Data'!A794,'Customer Data'!B794)</f>
        <v>Customer_794</v>
      </c>
      <c r="AH794" t="str">
        <f>_xlfn.XLOOKUP(H794,'Customer Data'!A794,'Customer Data'!C794)</f>
        <v>Female</v>
      </c>
      <c r="AI794">
        <f>_xlfn.XLOOKUP(H794,'Customer Data'!A794,'Customer Data'!D794)</f>
        <v>49</v>
      </c>
      <c r="AJ794" t="str">
        <f>_xlfn.XLOOKUP(H794,'Customer Data'!A794,'Customer Data'!E794)</f>
        <v>Port-Harcourt</v>
      </c>
      <c r="AK794" t="str">
        <f>VLOOKUP(K794,'Product Category'!A:B,2,FALSE)</f>
        <v>Furniture</v>
      </c>
      <c r="AL794">
        <f>VLOOKUP(Z794,Coupons!A:B,2,FALSE)</f>
        <v>0.15</v>
      </c>
      <c r="AM794" s="7">
        <f t="shared" si="280"/>
        <v>106.905</v>
      </c>
      <c r="AN794" s="7">
        <f t="shared" si="281"/>
        <v>249.44499999999999</v>
      </c>
      <c r="AO794" s="7">
        <f t="shared" si="282"/>
        <v>498.89</v>
      </c>
      <c r="AP794" s="7">
        <f t="shared" si="283"/>
        <v>605.79500000000007</v>
      </c>
      <c r="AQ794" s="7">
        <f t="shared" si="284"/>
        <v>106.90500000000009</v>
      </c>
      <c r="AR794" s="12">
        <f t="shared" si="285"/>
        <v>1.2142857142857144</v>
      </c>
    </row>
    <row r="795" spans="1:44" x14ac:dyDescent="0.35">
      <c r="A795" t="s">
        <v>807</v>
      </c>
      <c r="B795">
        <f t="shared" si="264"/>
        <v>200793</v>
      </c>
      <c r="C795" s="2">
        <v>45397</v>
      </c>
      <c r="D795" s="4">
        <v>45397</v>
      </c>
      <c r="E795">
        <f t="shared" si="265"/>
        <v>2024</v>
      </c>
      <c r="F795" s="4" t="str">
        <f t="shared" si="266"/>
        <v>April</v>
      </c>
      <c r="G795" s="4" t="str">
        <f t="shared" si="267"/>
        <v>Monday</v>
      </c>
      <c r="H795" t="s">
        <v>2004</v>
      </c>
      <c r="I795">
        <f t="shared" si="268"/>
        <v>91255</v>
      </c>
      <c r="J795" t="s">
        <v>2406</v>
      </c>
      <c r="K795" t="str">
        <f t="shared" si="270"/>
        <v>Chair</v>
      </c>
      <c r="L795">
        <v>5</v>
      </c>
      <c r="M795">
        <v>170.22</v>
      </c>
      <c r="N795" s="7">
        <f t="shared" si="269"/>
        <v>170.22</v>
      </c>
      <c r="O795" t="s">
        <v>2745</v>
      </c>
      <c r="P795" t="str">
        <f t="shared" si="271"/>
        <v>769</v>
      </c>
      <c r="Q795" t="str">
        <f t="shared" si="272"/>
        <v>Main St</v>
      </c>
      <c r="R795" t="s">
        <v>3065</v>
      </c>
      <c r="S795" t="str">
        <f t="shared" si="273"/>
        <v>Debit Card</v>
      </c>
      <c r="T795" t="s">
        <v>3073</v>
      </c>
      <c r="U795" t="str">
        <f t="shared" si="274"/>
        <v>Delivered</v>
      </c>
      <c r="V795" t="s">
        <v>3868</v>
      </c>
      <c r="W795" t="str">
        <f t="shared" si="275"/>
        <v>69599961</v>
      </c>
      <c r="X795">
        <v>8</v>
      </c>
      <c r="Z795" t="str">
        <f t="shared" si="276"/>
        <v>NO COUPON</v>
      </c>
      <c r="AA795" t="str">
        <f t="shared" si="277"/>
        <v>NO</v>
      </c>
      <c r="AB795" t="s">
        <v>4279</v>
      </c>
      <c r="AC795" t="str">
        <f t="shared" si="278"/>
        <v>Referral</v>
      </c>
      <c r="AD795">
        <v>851.1</v>
      </c>
      <c r="AE795" s="7">
        <v>851.1</v>
      </c>
      <c r="AF795" s="7">
        <f t="shared" si="279"/>
        <v>851.1</v>
      </c>
      <c r="AG795" t="str">
        <f>_xlfn.XLOOKUP(H795, 'Customer Data'!A795,'Customer Data'!B795)</f>
        <v>Customer_795</v>
      </c>
      <c r="AH795" t="str">
        <f>_xlfn.XLOOKUP(H795,'Customer Data'!A795,'Customer Data'!C795)</f>
        <v>Male</v>
      </c>
      <c r="AI795">
        <f>_xlfn.XLOOKUP(H795,'Customer Data'!A795,'Customer Data'!D795)</f>
        <v>21</v>
      </c>
      <c r="AJ795" t="str">
        <f>_xlfn.XLOOKUP(H795,'Customer Data'!A795,'Customer Data'!E795)</f>
        <v>Kano</v>
      </c>
      <c r="AK795" t="str">
        <f>VLOOKUP(K795,'Product Category'!A:B,2,FALSE)</f>
        <v>Furniture</v>
      </c>
      <c r="AL795">
        <f>VLOOKUP(Z795,Coupons!A:B,2,FALSE)</f>
        <v>0</v>
      </c>
      <c r="AM795" s="7">
        <f t="shared" si="280"/>
        <v>0</v>
      </c>
      <c r="AN795" s="7">
        <f t="shared" si="281"/>
        <v>119.154</v>
      </c>
      <c r="AO795" s="7">
        <f t="shared" si="282"/>
        <v>595.77</v>
      </c>
      <c r="AP795" s="7">
        <f t="shared" si="283"/>
        <v>851.1</v>
      </c>
      <c r="AQ795" s="7">
        <f t="shared" si="284"/>
        <v>255.33000000000004</v>
      </c>
      <c r="AR795" s="12">
        <f t="shared" si="285"/>
        <v>1.4285714285714286</v>
      </c>
    </row>
    <row r="796" spans="1:44" x14ac:dyDescent="0.35">
      <c r="A796" t="s">
        <v>808</v>
      </c>
      <c r="B796">
        <f t="shared" si="264"/>
        <v>200794</v>
      </c>
      <c r="C796" s="2">
        <v>44994</v>
      </c>
      <c r="D796" s="4">
        <v>44994</v>
      </c>
      <c r="E796">
        <f t="shared" si="265"/>
        <v>2023</v>
      </c>
      <c r="F796" s="4" t="str">
        <f t="shared" si="266"/>
        <v>March</v>
      </c>
      <c r="G796" s="4" t="str">
        <f t="shared" si="267"/>
        <v>Thursday</v>
      </c>
      <c r="H796" t="s">
        <v>2005</v>
      </c>
      <c r="I796">
        <f t="shared" si="268"/>
        <v>76653</v>
      </c>
      <c r="J796" t="s">
        <v>2407</v>
      </c>
      <c r="K796" t="str">
        <f t="shared" si="270"/>
        <v>Printer</v>
      </c>
      <c r="L796">
        <v>4</v>
      </c>
      <c r="M796">
        <v>384.85</v>
      </c>
      <c r="N796" s="7">
        <f t="shared" si="269"/>
        <v>384.85</v>
      </c>
      <c r="O796" t="s">
        <v>2927</v>
      </c>
      <c r="P796" t="str">
        <f t="shared" si="271"/>
        <v>988</v>
      </c>
      <c r="Q796" t="str">
        <f t="shared" si="272"/>
        <v>Main St</v>
      </c>
      <c r="R796" t="s">
        <v>3066</v>
      </c>
      <c r="S796" t="str">
        <f t="shared" si="273"/>
        <v>Online</v>
      </c>
      <c r="T796" t="s">
        <v>3073</v>
      </c>
      <c r="U796" t="str">
        <f t="shared" si="274"/>
        <v>Delivered</v>
      </c>
      <c r="V796" t="s">
        <v>3869</v>
      </c>
      <c r="W796" t="str">
        <f t="shared" si="275"/>
        <v>77052196</v>
      </c>
      <c r="X796">
        <v>9</v>
      </c>
      <c r="Y796" t="s">
        <v>4276</v>
      </c>
      <c r="Z796" t="str">
        <f t="shared" si="276"/>
        <v>FREESHIP</v>
      </c>
      <c r="AA796" t="str">
        <f t="shared" si="277"/>
        <v>YES</v>
      </c>
      <c r="AB796" t="s">
        <v>4278</v>
      </c>
      <c r="AC796" t="str">
        <f t="shared" si="278"/>
        <v>Instagram</v>
      </c>
      <c r="AD796">
        <v>1539.4</v>
      </c>
      <c r="AE796" s="7">
        <v>1539.4</v>
      </c>
      <c r="AF796" s="7">
        <f t="shared" si="279"/>
        <v>1539.4</v>
      </c>
      <c r="AG796" t="str">
        <f>_xlfn.XLOOKUP(H796, 'Customer Data'!A796,'Customer Data'!B796)</f>
        <v>Customer_796</v>
      </c>
      <c r="AH796" t="str">
        <f>_xlfn.XLOOKUP(H796,'Customer Data'!A796,'Customer Data'!C796)</f>
        <v>Female</v>
      </c>
      <c r="AI796">
        <f>_xlfn.XLOOKUP(H796,'Customer Data'!A796,'Customer Data'!D796)</f>
        <v>52</v>
      </c>
      <c r="AJ796" t="str">
        <f>_xlfn.XLOOKUP(H796,'Customer Data'!A796,'Customer Data'!E796)</f>
        <v>Enugu</v>
      </c>
      <c r="AK796" t="str">
        <f>VLOOKUP(K796,'Product Category'!A:B,2,FALSE)</f>
        <v>Electronics</v>
      </c>
      <c r="AL796">
        <f>VLOOKUP(Z796,Coupons!A:B,2,FALSE)</f>
        <v>0</v>
      </c>
      <c r="AM796" s="7">
        <f t="shared" si="280"/>
        <v>0</v>
      </c>
      <c r="AN796" s="7">
        <f t="shared" si="281"/>
        <v>269.39499999999998</v>
      </c>
      <c r="AO796" s="7">
        <f t="shared" si="282"/>
        <v>1077.58</v>
      </c>
      <c r="AP796" s="7">
        <f t="shared" si="283"/>
        <v>1539.4</v>
      </c>
      <c r="AQ796" s="7">
        <f t="shared" si="284"/>
        <v>461.82000000000016</v>
      </c>
      <c r="AR796" s="12">
        <f t="shared" si="285"/>
        <v>1.4285714285714288</v>
      </c>
    </row>
    <row r="797" spans="1:44" x14ac:dyDescent="0.35">
      <c r="A797" t="s">
        <v>809</v>
      </c>
      <c r="B797">
        <f t="shared" si="264"/>
        <v>200795</v>
      </c>
      <c r="C797" s="2">
        <v>45616</v>
      </c>
      <c r="D797" s="4">
        <v>45616</v>
      </c>
      <c r="E797">
        <f t="shared" si="265"/>
        <v>2024</v>
      </c>
      <c r="F797" s="4" t="str">
        <f t="shared" si="266"/>
        <v>November</v>
      </c>
      <c r="G797" s="4" t="str">
        <f t="shared" si="267"/>
        <v>Wednesday</v>
      </c>
      <c r="H797" t="s">
        <v>2006</v>
      </c>
      <c r="I797">
        <f t="shared" si="268"/>
        <v>95667</v>
      </c>
      <c r="J797" t="s">
        <v>2408</v>
      </c>
      <c r="K797" t="str">
        <f t="shared" si="270"/>
        <v>Laptop</v>
      </c>
      <c r="L797">
        <v>4</v>
      </c>
      <c r="M797">
        <v>115.77</v>
      </c>
      <c r="N797" s="7">
        <f t="shared" si="269"/>
        <v>115.77</v>
      </c>
      <c r="O797" t="s">
        <v>2928</v>
      </c>
      <c r="P797" t="str">
        <f t="shared" si="271"/>
        <v>586</v>
      </c>
      <c r="Q797" t="str">
        <f t="shared" si="272"/>
        <v>Main St</v>
      </c>
      <c r="R797" t="s">
        <v>3066</v>
      </c>
      <c r="S797" t="str">
        <f t="shared" si="273"/>
        <v>Online</v>
      </c>
      <c r="T797" t="s">
        <v>3074</v>
      </c>
      <c r="U797" t="str">
        <f t="shared" si="274"/>
        <v>Pending</v>
      </c>
      <c r="V797" t="s">
        <v>3870</v>
      </c>
      <c r="W797" t="str">
        <f t="shared" si="275"/>
        <v>41266666</v>
      </c>
      <c r="X797">
        <v>7</v>
      </c>
      <c r="Y797" t="s">
        <v>4275</v>
      </c>
      <c r="Z797" t="str">
        <f t="shared" si="276"/>
        <v>SAVE10</v>
      </c>
      <c r="AA797" t="str">
        <f t="shared" si="277"/>
        <v>YES</v>
      </c>
      <c r="AB797" t="s">
        <v>4278</v>
      </c>
      <c r="AC797" t="str">
        <f t="shared" si="278"/>
        <v>Instagram</v>
      </c>
      <c r="AD797">
        <v>463.08</v>
      </c>
      <c r="AE797" s="7">
        <v>463.08</v>
      </c>
      <c r="AF797" s="7">
        <f t="shared" si="279"/>
        <v>463.08</v>
      </c>
      <c r="AG797" t="str">
        <f>_xlfn.XLOOKUP(H797, 'Customer Data'!A797,'Customer Data'!B797)</f>
        <v>Customer_797</v>
      </c>
      <c r="AH797" t="str">
        <f>_xlfn.XLOOKUP(H797,'Customer Data'!A797,'Customer Data'!C797)</f>
        <v>Male</v>
      </c>
      <c r="AI797">
        <f>_xlfn.XLOOKUP(H797,'Customer Data'!A797,'Customer Data'!D797)</f>
        <v>28</v>
      </c>
      <c r="AJ797" t="str">
        <f>_xlfn.XLOOKUP(H797,'Customer Data'!A797,'Customer Data'!E797)</f>
        <v>Port-Harcourt</v>
      </c>
      <c r="AK797" t="str">
        <f>VLOOKUP(K797,'Product Category'!A:B,2,FALSE)</f>
        <v>Electronics</v>
      </c>
      <c r="AL797">
        <f>VLOOKUP(Z797,Coupons!A:B,2,FALSE)</f>
        <v>0.1</v>
      </c>
      <c r="AM797" s="7">
        <f t="shared" si="280"/>
        <v>46.308</v>
      </c>
      <c r="AN797" s="7">
        <f t="shared" si="281"/>
        <v>81.038999999999987</v>
      </c>
      <c r="AO797" s="7">
        <f t="shared" si="282"/>
        <v>324.15599999999995</v>
      </c>
      <c r="AP797" s="7">
        <f t="shared" si="283"/>
        <v>416.77199999999999</v>
      </c>
      <c r="AQ797" s="7">
        <f t="shared" si="284"/>
        <v>92.616000000000042</v>
      </c>
      <c r="AR797" s="12">
        <f t="shared" si="285"/>
        <v>1.2857142857142858</v>
      </c>
    </row>
    <row r="798" spans="1:44" x14ac:dyDescent="0.35">
      <c r="A798" t="s">
        <v>810</v>
      </c>
      <c r="B798">
        <f t="shared" si="264"/>
        <v>200796</v>
      </c>
      <c r="C798" s="2">
        <v>45776</v>
      </c>
      <c r="D798" s="4">
        <v>45776</v>
      </c>
      <c r="E798">
        <f t="shared" si="265"/>
        <v>2025</v>
      </c>
      <c r="F798" s="4" t="str">
        <f t="shared" si="266"/>
        <v>April</v>
      </c>
      <c r="G798" s="4" t="str">
        <f t="shared" si="267"/>
        <v>Tuesday</v>
      </c>
      <c r="H798" t="s">
        <v>2007</v>
      </c>
      <c r="I798">
        <f t="shared" si="268"/>
        <v>33313</v>
      </c>
      <c r="J798" t="s">
        <v>2404</v>
      </c>
      <c r="K798" t="str">
        <f t="shared" si="270"/>
        <v>Phone</v>
      </c>
      <c r="L798">
        <v>3</v>
      </c>
      <c r="M798">
        <v>579.54999999999995</v>
      </c>
      <c r="N798" s="7">
        <f t="shared" si="269"/>
        <v>579.54999999999995</v>
      </c>
      <c r="O798" t="s">
        <v>2599</v>
      </c>
      <c r="P798" t="str">
        <f t="shared" si="271"/>
        <v>882</v>
      </c>
      <c r="Q798" t="str">
        <f t="shared" si="272"/>
        <v>Main St</v>
      </c>
      <c r="R798" t="s">
        <v>3068</v>
      </c>
      <c r="S798" t="str">
        <f t="shared" si="273"/>
        <v>Gift Card</v>
      </c>
      <c r="T798" t="s">
        <v>3072</v>
      </c>
      <c r="U798" t="str">
        <f t="shared" si="274"/>
        <v>Returned</v>
      </c>
      <c r="V798" t="s">
        <v>3871</v>
      </c>
      <c r="W798" t="str">
        <f t="shared" si="275"/>
        <v>13349970</v>
      </c>
      <c r="X798">
        <v>8</v>
      </c>
      <c r="Y798" t="s">
        <v>4277</v>
      </c>
      <c r="Z798" t="str">
        <f t="shared" si="276"/>
        <v>WINTER15</v>
      </c>
      <c r="AA798" t="str">
        <f t="shared" si="277"/>
        <v>YES</v>
      </c>
      <c r="AB798" t="s">
        <v>4281</v>
      </c>
      <c r="AC798" t="str">
        <f t="shared" si="278"/>
        <v>Facebook</v>
      </c>
      <c r="AD798">
        <v>1738.65</v>
      </c>
      <c r="AE798" s="7">
        <v>1738.65</v>
      </c>
      <c r="AF798" s="7">
        <f t="shared" si="279"/>
        <v>1738.6499999999999</v>
      </c>
      <c r="AG798" t="str">
        <f>_xlfn.XLOOKUP(H798, 'Customer Data'!A798,'Customer Data'!B798)</f>
        <v>Customer_798</v>
      </c>
      <c r="AH798" t="str">
        <f>_xlfn.XLOOKUP(H798,'Customer Data'!A798,'Customer Data'!C798)</f>
        <v>Male</v>
      </c>
      <c r="AI798">
        <f>_xlfn.XLOOKUP(H798,'Customer Data'!A798,'Customer Data'!D798)</f>
        <v>30</v>
      </c>
      <c r="AJ798" t="str">
        <f>_xlfn.XLOOKUP(H798,'Customer Data'!A798,'Customer Data'!E798)</f>
        <v>Abuja</v>
      </c>
      <c r="AK798" t="str">
        <f>VLOOKUP(K798,'Product Category'!A:B,2,FALSE)</f>
        <v>Electronics</v>
      </c>
      <c r="AL798">
        <f>VLOOKUP(Z798,Coupons!A:B,2,FALSE)</f>
        <v>0.15</v>
      </c>
      <c r="AM798" s="7">
        <f t="shared" si="280"/>
        <v>260.79750000000001</v>
      </c>
      <c r="AN798" s="7">
        <f t="shared" si="281"/>
        <v>405.68499999999995</v>
      </c>
      <c r="AO798" s="7">
        <f t="shared" si="282"/>
        <v>1217.0549999999998</v>
      </c>
      <c r="AP798" s="7">
        <f t="shared" si="283"/>
        <v>1477.8525</v>
      </c>
      <c r="AQ798" s="7">
        <f t="shared" si="284"/>
        <v>260.79750000000013</v>
      </c>
      <c r="AR798" s="12">
        <f t="shared" si="285"/>
        <v>1.2142857142857144</v>
      </c>
    </row>
    <row r="799" spans="1:44" x14ac:dyDescent="0.35">
      <c r="A799" t="s">
        <v>811</v>
      </c>
      <c r="B799">
        <f t="shared" si="264"/>
        <v>200797</v>
      </c>
      <c r="C799" s="2">
        <v>44984</v>
      </c>
      <c r="D799" s="4">
        <v>44984</v>
      </c>
      <c r="E799">
        <f t="shared" si="265"/>
        <v>2023</v>
      </c>
      <c r="F799" s="4" t="str">
        <f t="shared" si="266"/>
        <v>February</v>
      </c>
      <c r="G799" s="4" t="str">
        <f t="shared" si="267"/>
        <v>Monday</v>
      </c>
      <c r="H799" t="s">
        <v>2008</v>
      </c>
      <c r="I799">
        <f t="shared" si="268"/>
        <v>36825</v>
      </c>
      <c r="J799" t="s">
        <v>2408</v>
      </c>
      <c r="K799" t="str">
        <f t="shared" si="270"/>
        <v>Laptop</v>
      </c>
      <c r="L799">
        <v>2</v>
      </c>
      <c r="M799">
        <v>438.76</v>
      </c>
      <c r="N799" s="7">
        <f t="shared" si="269"/>
        <v>438.76</v>
      </c>
      <c r="O799" t="s">
        <v>2929</v>
      </c>
      <c r="P799" t="str">
        <f t="shared" si="271"/>
        <v>426</v>
      </c>
      <c r="Q799" t="str">
        <f t="shared" si="272"/>
        <v>Main St</v>
      </c>
      <c r="R799" t="s">
        <v>3065</v>
      </c>
      <c r="S799" t="str">
        <f t="shared" si="273"/>
        <v>Debit Card</v>
      </c>
      <c r="T799" t="s">
        <v>3072</v>
      </c>
      <c r="U799" t="str">
        <f t="shared" si="274"/>
        <v>Returned</v>
      </c>
      <c r="V799" t="s">
        <v>3872</v>
      </c>
      <c r="W799" t="str">
        <f t="shared" si="275"/>
        <v>72557318</v>
      </c>
      <c r="X799">
        <v>2</v>
      </c>
      <c r="Z799" t="str">
        <f t="shared" si="276"/>
        <v>NO COUPON</v>
      </c>
      <c r="AA799" t="str">
        <f t="shared" si="277"/>
        <v>NO</v>
      </c>
      <c r="AB799" t="s">
        <v>4281</v>
      </c>
      <c r="AC799" t="str">
        <f t="shared" si="278"/>
        <v>Facebook</v>
      </c>
      <c r="AD799">
        <v>877.52</v>
      </c>
      <c r="AE799" s="7">
        <v>877.52</v>
      </c>
      <c r="AF799" s="7">
        <f t="shared" si="279"/>
        <v>877.52</v>
      </c>
      <c r="AG799" t="str">
        <f>_xlfn.XLOOKUP(H799, 'Customer Data'!A799,'Customer Data'!B799)</f>
        <v>Customer_799</v>
      </c>
      <c r="AH799" t="str">
        <f>_xlfn.XLOOKUP(H799,'Customer Data'!A799,'Customer Data'!C799)</f>
        <v>Female</v>
      </c>
      <c r="AI799">
        <f>_xlfn.XLOOKUP(H799,'Customer Data'!A799,'Customer Data'!D799)</f>
        <v>30</v>
      </c>
      <c r="AJ799" t="str">
        <f>_xlfn.XLOOKUP(H799,'Customer Data'!A799,'Customer Data'!E799)</f>
        <v>Abuja</v>
      </c>
      <c r="AK799" t="str">
        <f>VLOOKUP(K799,'Product Category'!A:B,2,FALSE)</f>
        <v>Electronics</v>
      </c>
      <c r="AL799">
        <f>VLOOKUP(Z799,Coupons!A:B,2,FALSE)</f>
        <v>0</v>
      </c>
      <c r="AM799" s="7">
        <f t="shared" si="280"/>
        <v>0</v>
      </c>
      <c r="AN799" s="7">
        <f t="shared" si="281"/>
        <v>307.13199999999995</v>
      </c>
      <c r="AO799" s="7">
        <f t="shared" si="282"/>
        <v>614.2639999999999</v>
      </c>
      <c r="AP799" s="7">
        <f t="shared" si="283"/>
        <v>877.52</v>
      </c>
      <c r="AQ799" s="7">
        <f t="shared" si="284"/>
        <v>263.25600000000009</v>
      </c>
      <c r="AR799" s="12">
        <f t="shared" si="285"/>
        <v>1.4285714285714288</v>
      </c>
    </row>
    <row r="800" spans="1:44" x14ac:dyDescent="0.35">
      <c r="A800" t="s">
        <v>812</v>
      </c>
      <c r="B800">
        <f t="shared" si="264"/>
        <v>200798</v>
      </c>
      <c r="C800" s="2">
        <v>45796</v>
      </c>
      <c r="D800" s="4">
        <v>45796</v>
      </c>
      <c r="E800">
        <f t="shared" si="265"/>
        <v>2025</v>
      </c>
      <c r="F800" s="4" t="str">
        <f t="shared" si="266"/>
        <v>May</v>
      </c>
      <c r="G800" s="4" t="str">
        <f t="shared" si="267"/>
        <v>Monday</v>
      </c>
      <c r="H800" t="s">
        <v>2009</v>
      </c>
      <c r="I800">
        <f t="shared" si="268"/>
        <v>20861</v>
      </c>
      <c r="J800" t="s">
        <v>2404</v>
      </c>
      <c r="K800" t="str">
        <f t="shared" si="270"/>
        <v>Phone</v>
      </c>
      <c r="L800">
        <v>5</v>
      </c>
      <c r="M800">
        <v>488.35</v>
      </c>
      <c r="N800" s="7">
        <f t="shared" si="269"/>
        <v>488.35</v>
      </c>
      <c r="O800" t="s">
        <v>2672</v>
      </c>
      <c r="P800" t="str">
        <f t="shared" si="271"/>
        <v>968</v>
      </c>
      <c r="Q800" t="str">
        <f t="shared" si="272"/>
        <v>Main St</v>
      </c>
      <c r="R800" t="s">
        <v>3065</v>
      </c>
      <c r="S800" t="str">
        <f t="shared" si="273"/>
        <v>Debit Card</v>
      </c>
      <c r="T800" t="s">
        <v>3072</v>
      </c>
      <c r="U800" t="str">
        <f t="shared" si="274"/>
        <v>Returned</v>
      </c>
      <c r="V800" t="s">
        <v>3873</v>
      </c>
      <c r="W800" t="str">
        <f t="shared" si="275"/>
        <v>89372013</v>
      </c>
      <c r="X800">
        <v>9</v>
      </c>
      <c r="Y800" t="s">
        <v>4276</v>
      </c>
      <c r="Z800" t="str">
        <f t="shared" si="276"/>
        <v>FREESHIP</v>
      </c>
      <c r="AA800" t="str">
        <f t="shared" si="277"/>
        <v>YES</v>
      </c>
      <c r="AB800" t="s">
        <v>4280</v>
      </c>
      <c r="AC800" t="str">
        <f t="shared" si="278"/>
        <v>Email</v>
      </c>
      <c r="AD800">
        <v>2441.75</v>
      </c>
      <c r="AE800" s="7">
        <v>2441.75</v>
      </c>
      <c r="AF800" s="7">
        <f t="shared" si="279"/>
        <v>2441.75</v>
      </c>
      <c r="AG800" t="str">
        <f>_xlfn.XLOOKUP(H800, 'Customer Data'!A800,'Customer Data'!B800)</f>
        <v>Customer_800</v>
      </c>
      <c r="AH800" t="str">
        <f>_xlfn.XLOOKUP(H800,'Customer Data'!A800,'Customer Data'!C800)</f>
        <v>Female</v>
      </c>
      <c r="AI800">
        <f>_xlfn.XLOOKUP(H800,'Customer Data'!A800,'Customer Data'!D800)</f>
        <v>24</v>
      </c>
      <c r="AJ800" t="str">
        <f>_xlfn.XLOOKUP(H800,'Customer Data'!A800,'Customer Data'!E800)</f>
        <v>Lagos</v>
      </c>
      <c r="AK800" t="str">
        <f>VLOOKUP(K800,'Product Category'!A:B,2,FALSE)</f>
        <v>Electronics</v>
      </c>
      <c r="AL800">
        <f>VLOOKUP(Z800,Coupons!A:B,2,FALSE)</f>
        <v>0</v>
      </c>
      <c r="AM800" s="7">
        <f t="shared" si="280"/>
        <v>0</v>
      </c>
      <c r="AN800" s="7">
        <f t="shared" si="281"/>
        <v>341.84499999999997</v>
      </c>
      <c r="AO800" s="7">
        <f t="shared" si="282"/>
        <v>1709.2249999999999</v>
      </c>
      <c r="AP800" s="7">
        <f t="shared" si="283"/>
        <v>2441.75</v>
      </c>
      <c r="AQ800" s="7">
        <f t="shared" si="284"/>
        <v>732.52500000000009</v>
      </c>
      <c r="AR800" s="12">
        <f t="shared" si="285"/>
        <v>1.4285714285714286</v>
      </c>
    </row>
    <row r="801" spans="1:44" x14ac:dyDescent="0.35">
      <c r="A801" t="s">
        <v>813</v>
      </c>
      <c r="B801">
        <f t="shared" si="264"/>
        <v>200799</v>
      </c>
      <c r="C801" s="2">
        <v>45032</v>
      </c>
      <c r="D801" s="4">
        <v>45032</v>
      </c>
      <c r="E801">
        <f t="shared" si="265"/>
        <v>2023</v>
      </c>
      <c r="F801" s="4" t="str">
        <f t="shared" si="266"/>
        <v>April</v>
      </c>
      <c r="G801" s="4" t="str">
        <f t="shared" si="267"/>
        <v>Sunday</v>
      </c>
      <c r="H801" t="s">
        <v>2010</v>
      </c>
      <c r="I801">
        <f t="shared" si="268"/>
        <v>26364</v>
      </c>
      <c r="J801" t="s">
        <v>2408</v>
      </c>
      <c r="K801" t="str">
        <f t="shared" si="270"/>
        <v>Laptop</v>
      </c>
      <c r="L801">
        <v>4</v>
      </c>
      <c r="M801">
        <v>328.56</v>
      </c>
      <c r="N801" s="7">
        <f t="shared" si="269"/>
        <v>328.56</v>
      </c>
      <c r="O801" t="s">
        <v>2638</v>
      </c>
      <c r="P801" t="str">
        <f t="shared" si="271"/>
        <v>803</v>
      </c>
      <c r="Q801" t="str">
        <f t="shared" si="272"/>
        <v>Main St</v>
      </c>
      <c r="R801" t="s">
        <v>3065</v>
      </c>
      <c r="S801" t="str">
        <f t="shared" si="273"/>
        <v>Debit Card</v>
      </c>
      <c r="T801" t="s">
        <v>3072</v>
      </c>
      <c r="U801" t="str">
        <f t="shared" si="274"/>
        <v>Returned</v>
      </c>
      <c r="V801" t="s">
        <v>3874</v>
      </c>
      <c r="W801" t="str">
        <f t="shared" si="275"/>
        <v>78924436</v>
      </c>
      <c r="X801">
        <v>4</v>
      </c>
      <c r="Y801" t="s">
        <v>4276</v>
      </c>
      <c r="Z801" t="str">
        <f t="shared" si="276"/>
        <v>FREESHIP</v>
      </c>
      <c r="AA801" t="str">
        <f t="shared" si="277"/>
        <v>YES</v>
      </c>
      <c r="AB801" t="s">
        <v>4280</v>
      </c>
      <c r="AC801" t="str">
        <f t="shared" si="278"/>
        <v>Email</v>
      </c>
      <c r="AD801">
        <v>1314.24</v>
      </c>
      <c r="AE801" s="7">
        <v>1314.24</v>
      </c>
      <c r="AF801" s="7">
        <f t="shared" si="279"/>
        <v>1314.24</v>
      </c>
      <c r="AG801" t="str">
        <f>_xlfn.XLOOKUP(H801, 'Customer Data'!A801,'Customer Data'!B801)</f>
        <v>Customer_801</v>
      </c>
      <c r="AH801" t="str">
        <f>_xlfn.XLOOKUP(H801,'Customer Data'!A801,'Customer Data'!C801)</f>
        <v>Male</v>
      </c>
      <c r="AI801">
        <f>_xlfn.XLOOKUP(H801,'Customer Data'!A801,'Customer Data'!D801)</f>
        <v>37</v>
      </c>
      <c r="AJ801" t="str">
        <f>_xlfn.XLOOKUP(H801,'Customer Data'!A801,'Customer Data'!E801)</f>
        <v>Lagos</v>
      </c>
      <c r="AK801" t="str">
        <f>VLOOKUP(K801,'Product Category'!A:B,2,FALSE)</f>
        <v>Electronics</v>
      </c>
      <c r="AL801">
        <f>VLOOKUP(Z801,Coupons!A:B,2,FALSE)</f>
        <v>0</v>
      </c>
      <c r="AM801" s="7">
        <f t="shared" si="280"/>
        <v>0</v>
      </c>
      <c r="AN801" s="7">
        <f t="shared" si="281"/>
        <v>229.99199999999999</v>
      </c>
      <c r="AO801" s="7">
        <f t="shared" si="282"/>
        <v>919.96799999999996</v>
      </c>
      <c r="AP801" s="7">
        <f t="shared" si="283"/>
        <v>1314.24</v>
      </c>
      <c r="AQ801" s="7">
        <f t="shared" si="284"/>
        <v>394.27200000000005</v>
      </c>
      <c r="AR801" s="12">
        <f t="shared" si="285"/>
        <v>1.4285714285714286</v>
      </c>
    </row>
    <row r="802" spans="1:44" x14ac:dyDescent="0.35">
      <c r="A802" t="s">
        <v>814</v>
      </c>
      <c r="B802">
        <f t="shared" si="264"/>
        <v>200800</v>
      </c>
      <c r="C802" s="2">
        <v>45744</v>
      </c>
      <c r="D802" s="4">
        <v>45744</v>
      </c>
      <c r="E802">
        <f t="shared" si="265"/>
        <v>2025</v>
      </c>
      <c r="F802" s="4" t="str">
        <f t="shared" si="266"/>
        <v>March</v>
      </c>
      <c r="G802" s="4" t="str">
        <f t="shared" si="267"/>
        <v>Friday</v>
      </c>
      <c r="H802" t="s">
        <v>2011</v>
      </c>
      <c r="I802">
        <f t="shared" si="268"/>
        <v>34686</v>
      </c>
      <c r="J802" t="s">
        <v>2405</v>
      </c>
      <c r="K802" t="str">
        <f t="shared" si="270"/>
        <v>Tablet</v>
      </c>
      <c r="L802">
        <v>1</v>
      </c>
      <c r="M802">
        <v>68.39</v>
      </c>
      <c r="N802" s="7">
        <f t="shared" si="269"/>
        <v>68.39</v>
      </c>
      <c r="O802" t="s">
        <v>2930</v>
      </c>
      <c r="P802" t="str">
        <f t="shared" si="271"/>
        <v>412</v>
      </c>
      <c r="Q802" t="str">
        <f t="shared" si="272"/>
        <v>Main St</v>
      </c>
      <c r="R802" t="s">
        <v>3066</v>
      </c>
      <c r="S802" t="str">
        <f t="shared" si="273"/>
        <v>Online</v>
      </c>
      <c r="T802" t="s">
        <v>3072</v>
      </c>
      <c r="U802" t="str">
        <f t="shared" si="274"/>
        <v>Returned</v>
      </c>
      <c r="V802" t="s">
        <v>3875</v>
      </c>
      <c r="W802" t="str">
        <f t="shared" si="275"/>
        <v>99468332</v>
      </c>
      <c r="X802">
        <v>3</v>
      </c>
      <c r="Y802" t="s">
        <v>4277</v>
      </c>
      <c r="Z802" t="str">
        <f t="shared" si="276"/>
        <v>WINTER15</v>
      </c>
      <c r="AA802" t="str">
        <f t="shared" si="277"/>
        <v>YES</v>
      </c>
      <c r="AB802" t="s">
        <v>4281</v>
      </c>
      <c r="AC802" t="str">
        <f t="shared" si="278"/>
        <v>Facebook</v>
      </c>
      <c r="AD802">
        <v>68.39</v>
      </c>
      <c r="AE802" s="7">
        <v>68.39</v>
      </c>
      <c r="AF802" s="7">
        <f t="shared" si="279"/>
        <v>68.39</v>
      </c>
      <c r="AG802" t="str">
        <f>_xlfn.XLOOKUP(H802, 'Customer Data'!A802,'Customer Data'!B802)</f>
        <v>Customer_802</v>
      </c>
      <c r="AH802" t="str">
        <f>_xlfn.XLOOKUP(H802,'Customer Data'!A802,'Customer Data'!C802)</f>
        <v>Male</v>
      </c>
      <c r="AI802">
        <f>_xlfn.XLOOKUP(H802,'Customer Data'!A802,'Customer Data'!D802)</f>
        <v>33</v>
      </c>
      <c r="AJ802" t="str">
        <f>_xlfn.XLOOKUP(H802,'Customer Data'!A802,'Customer Data'!E802)</f>
        <v>Lagos</v>
      </c>
      <c r="AK802" t="str">
        <f>VLOOKUP(K802,'Product Category'!A:B,2,FALSE)</f>
        <v>Electronics</v>
      </c>
      <c r="AL802">
        <f>VLOOKUP(Z802,Coupons!A:B,2,FALSE)</f>
        <v>0.15</v>
      </c>
      <c r="AM802" s="7">
        <f t="shared" si="280"/>
        <v>10.2585</v>
      </c>
      <c r="AN802" s="7">
        <f t="shared" si="281"/>
        <v>47.872999999999998</v>
      </c>
      <c r="AO802" s="7">
        <f t="shared" si="282"/>
        <v>47.872999999999998</v>
      </c>
      <c r="AP802" s="7">
        <f t="shared" si="283"/>
        <v>58.131500000000003</v>
      </c>
      <c r="AQ802" s="7">
        <f t="shared" si="284"/>
        <v>10.258500000000005</v>
      </c>
      <c r="AR802" s="12">
        <f t="shared" si="285"/>
        <v>1.2142857142857144</v>
      </c>
    </row>
    <row r="803" spans="1:44" x14ac:dyDescent="0.35">
      <c r="A803" t="s">
        <v>815</v>
      </c>
      <c r="B803">
        <f t="shared" si="264"/>
        <v>200801</v>
      </c>
      <c r="C803" s="2">
        <v>45049</v>
      </c>
      <c r="D803" s="4">
        <v>45049</v>
      </c>
      <c r="E803">
        <f t="shared" si="265"/>
        <v>2023</v>
      </c>
      <c r="F803" s="4" t="str">
        <f t="shared" si="266"/>
        <v>May</v>
      </c>
      <c r="G803" s="4" t="str">
        <f t="shared" si="267"/>
        <v>Wednesday</v>
      </c>
      <c r="H803" t="s">
        <v>1241</v>
      </c>
      <c r="I803">
        <f t="shared" si="268"/>
        <v>97593</v>
      </c>
      <c r="J803" t="s">
        <v>2407</v>
      </c>
      <c r="K803" t="str">
        <f t="shared" si="270"/>
        <v>Printer</v>
      </c>
      <c r="L803">
        <v>4</v>
      </c>
      <c r="M803">
        <v>595.62</v>
      </c>
      <c r="N803" s="7">
        <f t="shared" si="269"/>
        <v>595.62</v>
      </c>
      <c r="O803" t="s">
        <v>2931</v>
      </c>
      <c r="P803" t="str">
        <f t="shared" si="271"/>
        <v>738</v>
      </c>
      <c r="Q803" t="str">
        <f t="shared" si="272"/>
        <v>Main St</v>
      </c>
      <c r="R803" t="s">
        <v>3065</v>
      </c>
      <c r="S803" t="str">
        <f t="shared" si="273"/>
        <v>Debit Card</v>
      </c>
      <c r="T803" t="s">
        <v>3074</v>
      </c>
      <c r="U803" t="str">
        <f t="shared" si="274"/>
        <v>Pending</v>
      </c>
      <c r="V803" t="s">
        <v>3876</v>
      </c>
      <c r="W803" t="str">
        <f t="shared" si="275"/>
        <v>58443593</v>
      </c>
      <c r="X803">
        <v>8</v>
      </c>
      <c r="Y803" t="s">
        <v>4276</v>
      </c>
      <c r="Z803" t="str">
        <f t="shared" si="276"/>
        <v>FREESHIP</v>
      </c>
      <c r="AA803" t="str">
        <f t="shared" si="277"/>
        <v>YES</v>
      </c>
      <c r="AB803" t="s">
        <v>4281</v>
      </c>
      <c r="AC803" t="str">
        <f t="shared" si="278"/>
        <v>Facebook</v>
      </c>
      <c r="AD803">
        <v>2382.48</v>
      </c>
      <c r="AE803" s="7">
        <v>2382.48</v>
      </c>
      <c r="AF803" s="7">
        <f t="shared" si="279"/>
        <v>2382.48</v>
      </c>
      <c r="AG803" t="str">
        <f>_xlfn.XLOOKUP(H803, 'Customer Data'!A803,'Customer Data'!B803)</f>
        <v>Customer_803</v>
      </c>
      <c r="AH803" t="str">
        <f>_xlfn.XLOOKUP(H803,'Customer Data'!A803,'Customer Data'!C803)</f>
        <v>Female</v>
      </c>
      <c r="AI803">
        <f>_xlfn.XLOOKUP(H803,'Customer Data'!A803,'Customer Data'!D803)</f>
        <v>31</v>
      </c>
      <c r="AJ803" t="str">
        <f>_xlfn.XLOOKUP(H803,'Customer Data'!A803,'Customer Data'!E803)</f>
        <v>Lagos</v>
      </c>
      <c r="AK803" t="str">
        <f>VLOOKUP(K803,'Product Category'!A:B,2,FALSE)</f>
        <v>Electronics</v>
      </c>
      <c r="AL803">
        <f>VLOOKUP(Z803,Coupons!A:B,2,FALSE)</f>
        <v>0</v>
      </c>
      <c r="AM803" s="7">
        <f t="shared" si="280"/>
        <v>0</v>
      </c>
      <c r="AN803" s="7">
        <f t="shared" si="281"/>
        <v>416.93399999999997</v>
      </c>
      <c r="AO803" s="7">
        <f t="shared" si="282"/>
        <v>1667.7359999999999</v>
      </c>
      <c r="AP803" s="7">
        <f t="shared" si="283"/>
        <v>2382.48</v>
      </c>
      <c r="AQ803" s="7">
        <f t="shared" si="284"/>
        <v>714.74400000000014</v>
      </c>
      <c r="AR803" s="12">
        <f t="shared" si="285"/>
        <v>1.4285714285714286</v>
      </c>
    </row>
    <row r="804" spans="1:44" x14ac:dyDescent="0.35">
      <c r="A804" t="s">
        <v>816</v>
      </c>
      <c r="B804">
        <f t="shared" si="264"/>
        <v>200802</v>
      </c>
      <c r="C804" s="2">
        <v>45339</v>
      </c>
      <c r="D804" s="4">
        <v>45339</v>
      </c>
      <c r="E804">
        <f t="shared" si="265"/>
        <v>2024</v>
      </c>
      <c r="F804" s="4" t="str">
        <f t="shared" si="266"/>
        <v>February</v>
      </c>
      <c r="G804" s="4" t="str">
        <f t="shared" si="267"/>
        <v>Saturday</v>
      </c>
      <c r="H804" t="s">
        <v>2012</v>
      </c>
      <c r="I804">
        <f t="shared" si="268"/>
        <v>84331</v>
      </c>
      <c r="J804" t="s">
        <v>2406</v>
      </c>
      <c r="K804" t="str">
        <f t="shared" si="270"/>
        <v>Chair</v>
      </c>
      <c r="L804">
        <v>5</v>
      </c>
      <c r="M804">
        <v>644.64</v>
      </c>
      <c r="N804" s="7">
        <f t="shared" si="269"/>
        <v>644.64</v>
      </c>
      <c r="O804" t="s">
        <v>2932</v>
      </c>
      <c r="P804" t="str">
        <f t="shared" si="271"/>
        <v>205</v>
      </c>
      <c r="Q804" t="str">
        <f t="shared" si="272"/>
        <v>Main St</v>
      </c>
      <c r="R804" t="s">
        <v>3068</v>
      </c>
      <c r="S804" t="str">
        <f t="shared" si="273"/>
        <v>Gift Card</v>
      </c>
      <c r="T804" t="s">
        <v>3071</v>
      </c>
      <c r="U804" t="str">
        <f t="shared" si="274"/>
        <v>Cancelled</v>
      </c>
      <c r="V804" t="s">
        <v>3877</v>
      </c>
      <c r="W804" t="str">
        <f t="shared" si="275"/>
        <v>34440714</v>
      </c>
      <c r="X804">
        <v>6</v>
      </c>
      <c r="Y804" t="s">
        <v>4276</v>
      </c>
      <c r="Z804" t="str">
        <f t="shared" si="276"/>
        <v>FREESHIP</v>
      </c>
      <c r="AA804" t="str">
        <f t="shared" si="277"/>
        <v>YES</v>
      </c>
      <c r="AB804" t="s">
        <v>4280</v>
      </c>
      <c r="AC804" t="str">
        <f t="shared" si="278"/>
        <v>Email</v>
      </c>
      <c r="AD804">
        <v>3223.2</v>
      </c>
      <c r="AE804" s="7">
        <v>3223.2</v>
      </c>
      <c r="AF804" s="7">
        <f t="shared" si="279"/>
        <v>3223.2</v>
      </c>
      <c r="AG804" t="str">
        <f>_xlfn.XLOOKUP(H804, 'Customer Data'!A804,'Customer Data'!B804)</f>
        <v>Customer_804</v>
      </c>
      <c r="AH804" t="str">
        <f>_xlfn.XLOOKUP(H804,'Customer Data'!A804,'Customer Data'!C804)</f>
        <v>Male</v>
      </c>
      <c r="AI804">
        <f>_xlfn.XLOOKUP(H804,'Customer Data'!A804,'Customer Data'!D804)</f>
        <v>22</v>
      </c>
      <c r="AJ804" t="str">
        <f>_xlfn.XLOOKUP(H804,'Customer Data'!A804,'Customer Data'!E804)</f>
        <v>Abuja</v>
      </c>
      <c r="AK804" t="str">
        <f>VLOOKUP(K804,'Product Category'!A:B,2,FALSE)</f>
        <v>Furniture</v>
      </c>
      <c r="AL804">
        <f>VLOOKUP(Z804,Coupons!A:B,2,FALSE)</f>
        <v>0</v>
      </c>
      <c r="AM804" s="7">
        <f t="shared" si="280"/>
        <v>0</v>
      </c>
      <c r="AN804" s="7">
        <f t="shared" si="281"/>
        <v>451.24799999999993</v>
      </c>
      <c r="AO804" s="7">
        <f t="shared" si="282"/>
        <v>2256.2399999999998</v>
      </c>
      <c r="AP804" s="7">
        <f t="shared" si="283"/>
        <v>3223.2</v>
      </c>
      <c r="AQ804" s="7">
        <f t="shared" si="284"/>
        <v>966.96</v>
      </c>
      <c r="AR804" s="12">
        <f t="shared" si="285"/>
        <v>1.4285714285714286</v>
      </c>
    </row>
    <row r="805" spans="1:44" x14ac:dyDescent="0.35">
      <c r="A805" t="s">
        <v>817</v>
      </c>
      <c r="B805">
        <f t="shared" si="264"/>
        <v>200803</v>
      </c>
      <c r="C805" s="2">
        <v>45158</v>
      </c>
      <c r="D805" s="4">
        <v>45158</v>
      </c>
      <c r="E805">
        <f t="shared" si="265"/>
        <v>2023</v>
      </c>
      <c r="F805" s="4" t="str">
        <f t="shared" si="266"/>
        <v>August</v>
      </c>
      <c r="G805" s="4" t="str">
        <f t="shared" si="267"/>
        <v>Sunday</v>
      </c>
      <c r="H805" t="s">
        <v>2013</v>
      </c>
      <c r="I805">
        <f t="shared" si="268"/>
        <v>88775</v>
      </c>
      <c r="J805" t="s">
        <v>2403</v>
      </c>
      <c r="K805" t="str">
        <f t="shared" si="270"/>
        <v>Monitor</v>
      </c>
      <c r="L805">
        <v>5</v>
      </c>
      <c r="M805">
        <v>397.81</v>
      </c>
      <c r="N805" s="7">
        <f t="shared" si="269"/>
        <v>397.81</v>
      </c>
      <c r="O805" t="s">
        <v>2454</v>
      </c>
      <c r="P805" t="str">
        <f t="shared" si="271"/>
        <v>223</v>
      </c>
      <c r="Q805" t="str">
        <f t="shared" si="272"/>
        <v>Main St</v>
      </c>
      <c r="R805" t="s">
        <v>3065</v>
      </c>
      <c r="S805" t="str">
        <f t="shared" si="273"/>
        <v>Debit Card</v>
      </c>
      <c r="T805" t="s">
        <v>3072</v>
      </c>
      <c r="U805" t="str">
        <f t="shared" si="274"/>
        <v>Returned</v>
      </c>
      <c r="V805" t="s">
        <v>3878</v>
      </c>
      <c r="W805" t="str">
        <f t="shared" si="275"/>
        <v>45098068</v>
      </c>
      <c r="X805">
        <v>5</v>
      </c>
      <c r="Y805" t="s">
        <v>4275</v>
      </c>
      <c r="Z805" t="str">
        <f t="shared" si="276"/>
        <v>SAVE10</v>
      </c>
      <c r="AA805" t="str">
        <f t="shared" si="277"/>
        <v>YES</v>
      </c>
      <c r="AB805" t="s">
        <v>4279</v>
      </c>
      <c r="AC805" t="str">
        <f t="shared" si="278"/>
        <v>Referral</v>
      </c>
      <c r="AD805">
        <v>1989.05</v>
      </c>
      <c r="AE805" s="7">
        <v>1989.05</v>
      </c>
      <c r="AF805" s="7">
        <f t="shared" si="279"/>
        <v>1989.05</v>
      </c>
      <c r="AG805" t="str">
        <f>_xlfn.XLOOKUP(H805, 'Customer Data'!A805,'Customer Data'!B805)</f>
        <v>Customer_805</v>
      </c>
      <c r="AH805" t="str">
        <f>_xlfn.XLOOKUP(H805,'Customer Data'!A805,'Customer Data'!C805)</f>
        <v>Female</v>
      </c>
      <c r="AI805">
        <f>_xlfn.XLOOKUP(H805,'Customer Data'!A805,'Customer Data'!D805)</f>
        <v>39</v>
      </c>
      <c r="AJ805" t="str">
        <f>_xlfn.XLOOKUP(H805,'Customer Data'!A805,'Customer Data'!E805)</f>
        <v>Lagos</v>
      </c>
      <c r="AK805" t="str">
        <f>VLOOKUP(K805,'Product Category'!A:B,2,FALSE)</f>
        <v>Electronics</v>
      </c>
      <c r="AL805">
        <f>VLOOKUP(Z805,Coupons!A:B,2,FALSE)</f>
        <v>0.1</v>
      </c>
      <c r="AM805" s="7">
        <f t="shared" si="280"/>
        <v>198.905</v>
      </c>
      <c r="AN805" s="7">
        <f t="shared" si="281"/>
        <v>278.46699999999998</v>
      </c>
      <c r="AO805" s="7">
        <f t="shared" si="282"/>
        <v>1392.335</v>
      </c>
      <c r="AP805" s="7">
        <f t="shared" si="283"/>
        <v>1790.145</v>
      </c>
      <c r="AQ805" s="7">
        <f t="shared" si="284"/>
        <v>397.80999999999995</v>
      </c>
      <c r="AR805" s="12">
        <f t="shared" si="285"/>
        <v>1.2857142857142856</v>
      </c>
    </row>
    <row r="806" spans="1:44" x14ac:dyDescent="0.35">
      <c r="A806" t="s">
        <v>818</v>
      </c>
      <c r="B806">
        <f t="shared" si="264"/>
        <v>200804</v>
      </c>
      <c r="C806" s="2">
        <v>45292</v>
      </c>
      <c r="D806" s="4">
        <v>45292</v>
      </c>
      <c r="E806">
        <f t="shared" si="265"/>
        <v>2024</v>
      </c>
      <c r="F806" s="4" t="str">
        <f t="shared" si="266"/>
        <v>January</v>
      </c>
      <c r="G806" s="4" t="str">
        <f t="shared" si="267"/>
        <v>Monday</v>
      </c>
      <c r="H806" t="s">
        <v>2014</v>
      </c>
      <c r="I806">
        <f t="shared" si="268"/>
        <v>76362</v>
      </c>
      <c r="J806" t="s">
        <v>2406</v>
      </c>
      <c r="K806" t="str">
        <f t="shared" si="270"/>
        <v>Chair</v>
      </c>
      <c r="L806">
        <v>3</v>
      </c>
      <c r="M806">
        <v>236.5</v>
      </c>
      <c r="N806" s="7">
        <f t="shared" si="269"/>
        <v>236.5</v>
      </c>
      <c r="O806" t="s">
        <v>2933</v>
      </c>
      <c r="P806" t="str">
        <f t="shared" si="271"/>
        <v>916</v>
      </c>
      <c r="Q806" t="str">
        <f t="shared" si="272"/>
        <v>Main St</v>
      </c>
      <c r="R806" t="s">
        <v>3066</v>
      </c>
      <c r="S806" t="str">
        <f t="shared" si="273"/>
        <v>Online</v>
      </c>
      <c r="T806" t="s">
        <v>3073</v>
      </c>
      <c r="U806" t="str">
        <f t="shared" si="274"/>
        <v>Delivered</v>
      </c>
      <c r="V806" t="s">
        <v>3879</v>
      </c>
      <c r="W806" t="str">
        <f t="shared" si="275"/>
        <v>11868618</v>
      </c>
      <c r="X806">
        <v>8</v>
      </c>
      <c r="Y806" t="s">
        <v>4276</v>
      </c>
      <c r="Z806" t="str">
        <f t="shared" si="276"/>
        <v>FREESHIP</v>
      </c>
      <c r="AA806" t="str">
        <f t="shared" si="277"/>
        <v>YES</v>
      </c>
      <c r="AB806" t="s">
        <v>4280</v>
      </c>
      <c r="AC806" t="str">
        <f t="shared" si="278"/>
        <v>Email</v>
      </c>
      <c r="AD806">
        <v>709.5</v>
      </c>
      <c r="AE806" s="7">
        <v>709.5</v>
      </c>
      <c r="AF806" s="7">
        <f t="shared" si="279"/>
        <v>709.5</v>
      </c>
      <c r="AG806" t="str">
        <f>_xlfn.XLOOKUP(H806, 'Customer Data'!A806,'Customer Data'!B806)</f>
        <v>Customer_806</v>
      </c>
      <c r="AH806" t="str">
        <f>_xlfn.XLOOKUP(H806,'Customer Data'!A806,'Customer Data'!C806)</f>
        <v>Male</v>
      </c>
      <c r="AI806">
        <f>_xlfn.XLOOKUP(H806,'Customer Data'!A806,'Customer Data'!D806)</f>
        <v>53</v>
      </c>
      <c r="AJ806" t="str">
        <f>_xlfn.XLOOKUP(H806,'Customer Data'!A806,'Customer Data'!E806)</f>
        <v>Lagos</v>
      </c>
      <c r="AK806" t="str">
        <f>VLOOKUP(K806,'Product Category'!A:B,2,FALSE)</f>
        <v>Furniture</v>
      </c>
      <c r="AL806">
        <f>VLOOKUP(Z806,Coupons!A:B,2,FALSE)</f>
        <v>0</v>
      </c>
      <c r="AM806" s="7">
        <f t="shared" si="280"/>
        <v>0</v>
      </c>
      <c r="AN806" s="7">
        <f t="shared" si="281"/>
        <v>165.54999999999998</v>
      </c>
      <c r="AO806" s="7">
        <f t="shared" si="282"/>
        <v>496.65</v>
      </c>
      <c r="AP806" s="7">
        <f t="shared" si="283"/>
        <v>709.5</v>
      </c>
      <c r="AQ806" s="7">
        <f t="shared" si="284"/>
        <v>212.85000000000002</v>
      </c>
      <c r="AR806" s="12">
        <f t="shared" si="285"/>
        <v>1.4285714285714286</v>
      </c>
    </row>
    <row r="807" spans="1:44" x14ac:dyDescent="0.35">
      <c r="A807" t="s">
        <v>819</v>
      </c>
      <c r="B807">
        <f t="shared" si="264"/>
        <v>200805</v>
      </c>
      <c r="C807" s="2">
        <v>45580</v>
      </c>
      <c r="D807" s="4">
        <v>45580</v>
      </c>
      <c r="E807">
        <f t="shared" si="265"/>
        <v>2024</v>
      </c>
      <c r="F807" s="4" t="str">
        <f t="shared" si="266"/>
        <v>October</v>
      </c>
      <c r="G807" s="4" t="str">
        <f t="shared" si="267"/>
        <v>Tuesday</v>
      </c>
      <c r="H807" t="s">
        <v>2015</v>
      </c>
      <c r="I807">
        <f t="shared" si="268"/>
        <v>59278</v>
      </c>
      <c r="J807" t="s">
        <v>2408</v>
      </c>
      <c r="K807" t="str">
        <f t="shared" si="270"/>
        <v>Laptop</v>
      </c>
      <c r="L807">
        <v>5</v>
      </c>
      <c r="M807">
        <v>472.01</v>
      </c>
      <c r="N807" s="7">
        <f t="shared" si="269"/>
        <v>472.01</v>
      </c>
      <c r="O807" t="s">
        <v>2934</v>
      </c>
      <c r="P807" t="str">
        <f t="shared" si="271"/>
        <v>178</v>
      </c>
      <c r="Q807" t="str">
        <f t="shared" si="272"/>
        <v>Main St</v>
      </c>
      <c r="R807" t="s">
        <v>3068</v>
      </c>
      <c r="S807" t="str">
        <f t="shared" si="273"/>
        <v>Gift Card</v>
      </c>
      <c r="T807" t="s">
        <v>3071</v>
      </c>
      <c r="U807" t="str">
        <f t="shared" si="274"/>
        <v>Cancelled</v>
      </c>
      <c r="V807" t="s">
        <v>3880</v>
      </c>
      <c r="W807" t="str">
        <f t="shared" si="275"/>
        <v>14590037</v>
      </c>
      <c r="X807">
        <v>10</v>
      </c>
      <c r="Y807" t="s">
        <v>4275</v>
      </c>
      <c r="Z807" t="str">
        <f t="shared" si="276"/>
        <v>SAVE10</v>
      </c>
      <c r="AA807" t="str">
        <f t="shared" si="277"/>
        <v>YES</v>
      </c>
      <c r="AB807" t="s">
        <v>4280</v>
      </c>
      <c r="AC807" t="str">
        <f t="shared" si="278"/>
        <v>Email</v>
      </c>
      <c r="AD807">
        <v>2360.0500000000002</v>
      </c>
      <c r="AE807" s="7">
        <v>2360.0500000000002</v>
      </c>
      <c r="AF807" s="7">
        <f t="shared" si="279"/>
        <v>2360.0500000000002</v>
      </c>
      <c r="AG807" t="str">
        <f>_xlfn.XLOOKUP(H807, 'Customer Data'!A807,'Customer Data'!B807)</f>
        <v>Customer_807</v>
      </c>
      <c r="AH807" t="str">
        <f>_xlfn.XLOOKUP(H807,'Customer Data'!A807,'Customer Data'!C807)</f>
        <v>Female</v>
      </c>
      <c r="AI807">
        <f>_xlfn.XLOOKUP(H807,'Customer Data'!A807,'Customer Data'!D807)</f>
        <v>58</v>
      </c>
      <c r="AJ807" t="str">
        <f>_xlfn.XLOOKUP(H807,'Customer Data'!A807,'Customer Data'!E807)</f>
        <v>Kano</v>
      </c>
      <c r="AK807" t="str">
        <f>VLOOKUP(K807,'Product Category'!A:B,2,FALSE)</f>
        <v>Electronics</v>
      </c>
      <c r="AL807">
        <f>VLOOKUP(Z807,Coupons!A:B,2,FALSE)</f>
        <v>0.1</v>
      </c>
      <c r="AM807" s="7">
        <f t="shared" si="280"/>
        <v>236.00500000000002</v>
      </c>
      <c r="AN807" s="7">
        <f t="shared" si="281"/>
        <v>330.40699999999998</v>
      </c>
      <c r="AO807" s="7">
        <f t="shared" si="282"/>
        <v>1652.0349999999999</v>
      </c>
      <c r="AP807" s="7">
        <f t="shared" si="283"/>
        <v>2124.0450000000001</v>
      </c>
      <c r="AQ807" s="7">
        <f t="shared" si="284"/>
        <v>472.01000000000022</v>
      </c>
      <c r="AR807" s="12">
        <f t="shared" si="285"/>
        <v>1.2857142857142858</v>
      </c>
    </row>
    <row r="808" spans="1:44" x14ac:dyDescent="0.35">
      <c r="A808" t="s">
        <v>820</v>
      </c>
      <c r="B808">
        <f t="shared" si="264"/>
        <v>200806</v>
      </c>
      <c r="C808" s="2">
        <v>45170</v>
      </c>
      <c r="D808" s="4">
        <v>45170</v>
      </c>
      <c r="E808">
        <f t="shared" si="265"/>
        <v>2023</v>
      </c>
      <c r="F808" s="4" t="str">
        <f t="shared" si="266"/>
        <v>September</v>
      </c>
      <c r="G808" s="4" t="str">
        <f t="shared" si="267"/>
        <v>Friday</v>
      </c>
      <c r="H808" t="s">
        <v>2016</v>
      </c>
      <c r="I808">
        <f t="shared" si="268"/>
        <v>55819</v>
      </c>
      <c r="J808" t="s">
        <v>2406</v>
      </c>
      <c r="K808" t="str">
        <f t="shared" si="270"/>
        <v>Chair</v>
      </c>
      <c r="L808">
        <v>5</v>
      </c>
      <c r="M808">
        <v>253.75</v>
      </c>
      <c r="N808" s="7">
        <f t="shared" si="269"/>
        <v>253.75</v>
      </c>
      <c r="O808" t="s">
        <v>2650</v>
      </c>
      <c r="P808" t="str">
        <f t="shared" si="271"/>
        <v>740</v>
      </c>
      <c r="Q808" t="str">
        <f t="shared" si="272"/>
        <v>Main St</v>
      </c>
      <c r="R808" t="s">
        <v>3066</v>
      </c>
      <c r="S808" t="str">
        <f t="shared" si="273"/>
        <v>Online</v>
      </c>
      <c r="T808" t="s">
        <v>3074</v>
      </c>
      <c r="U808" t="str">
        <f t="shared" si="274"/>
        <v>Pending</v>
      </c>
      <c r="V808" t="s">
        <v>3881</v>
      </c>
      <c r="W808" t="str">
        <f t="shared" si="275"/>
        <v>13775054</v>
      </c>
      <c r="X808">
        <v>9</v>
      </c>
      <c r="Y808" t="s">
        <v>4277</v>
      </c>
      <c r="Z808" t="str">
        <f t="shared" si="276"/>
        <v>WINTER15</v>
      </c>
      <c r="AA808" t="str">
        <f t="shared" si="277"/>
        <v>YES</v>
      </c>
      <c r="AB808" t="s">
        <v>4278</v>
      </c>
      <c r="AC808" t="str">
        <f t="shared" si="278"/>
        <v>Instagram</v>
      </c>
      <c r="AD808">
        <v>1268.75</v>
      </c>
      <c r="AE808" s="7">
        <v>1268.75</v>
      </c>
      <c r="AF808" s="7">
        <f t="shared" si="279"/>
        <v>1268.75</v>
      </c>
      <c r="AG808" t="str">
        <f>_xlfn.XLOOKUP(H808, 'Customer Data'!A808,'Customer Data'!B808)</f>
        <v>Customer_808</v>
      </c>
      <c r="AH808" t="str">
        <f>_xlfn.XLOOKUP(H808,'Customer Data'!A808,'Customer Data'!C808)</f>
        <v>Male</v>
      </c>
      <c r="AI808">
        <f>_xlfn.XLOOKUP(H808,'Customer Data'!A808,'Customer Data'!D808)</f>
        <v>18</v>
      </c>
      <c r="AJ808" t="str">
        <f>_xlfn.XLOOKUP(H808,'Customer Data'!A808,'Customer Data'!E808)</f>
        <v>Lagos</v>
      </c>
      <c r="AK808" t="str">
        <f>VLOOKUP(K808,'Product Category'!A:B,2,FALSE)</f>
        <v>Furniture</v>
      </c>
      <c r="AL808">
        <f>VLOOKUP(Z808,Coupons!A:B,2,FALSE)</f>
        <v>0.15</v>
      </c>
      <c r="AM808" s="7">
        <f t="shared" si="280"/>
        <v>190.3125</v>
      </c>
      <c r="AN808" s="7">
        <f t="shared" si="281"/>
        <v>177.625</v>
      </c>
      <c r="AO808" s="7">
        <f t="shared" si="282"/>
        <v>888.125</v>
      </c>
      <c r="AP808" s="7">
        <f t="shared" si="283"/>
        <v>1078.4375</v>
      </c>
      <c r="AQ808" s="7">
        <f t="shared" si="284"/>
        <v>190.3125</v>
      </c>
      <c r="AR808" s="12">
        <f t="shared" si="285"/>
        <v>1.2142857142857142</v>
      </c>
    </row>
    <row r="809" spans="1:44" x14ac:dyDescent="0.35">
      <c r="A809" t="s">
        <v>821</v>
      </c>
      <c r="B809">
        <f t="shared" si="264"/>
        <v>200807</v>
      </c>
      <c r="C809" s="2">
        <v>45606</v>
      </c>
      <c r="D809" s="4">
        <v>45606</v>
      </c>
      <c r="E809">
        <f t="shared" si="265"/>
        <v>2024</v>
      </c>
      <c r="F809" s="4" t="str">
        <f t="shared" si="266"/>
        <v>November</v>
      </c>
      <c r="G809" s="4" t="str">
        <f t="shared" si="267"/>
        <v>Sunday</v>
      </c>
      <c r="H809" t="s">
        <v>2017</v>
      </c>
      <c r="I809">
        <f t="shared" si="268"/>
        <v>82344</v>
      </c>
      <c r="J809" t="s">
        <v>2403</v>
      </c>
      <c r="K809" t="str">
        <f t="shared" si="270"/>
        <v>Monitor</v>
      </c>
      <c r="L809">
        <v>3</v>
      </c>
      <c r="M809">
        <v>676.21</v>
      </c>
      <c r="N809" s="7">
        <f t="shared" si="269"/>
        <v>676.21</v>
      </c>
      <c r="O809" t="s">
        <v>2935</v>
      </c>
      <c r="P809" t="str">
        <f t="shared" si="271"/>
        <v>260</v>
      </c>
      <c r="Q809" t="str">
        <f t="shared" si="272"/>
        <v>Main St</v>
      </c>
      <c r="R809" t="s">
        <v>3066</v>
      </c>
      <c r="S809" t="str">
        <f t="shared" si="273"/>
        <v>Online</v>
      </c>
      <c r="T809" t="s">
        <v>3073</v>
      </c>
      <c r="U809" t="str">
        <f t="shared" si="274"/>
        <v>Delivered</v>
      </c>
      <c r="V809" t="s">
        <v>3882</v>
      </c>
      <c r="W809" t="str">
        <f t="shared" si="275"/>
        <v>70957219</v>
      </c>
      <c r="X809">
        <v>5</v>
      </c>
      <c r="Y809" t="s">
        <v>4275</v>
      </c>
      <c r="Z809" t="str">
        <f t="shared" si="276"/>
        <v>SAVE10</v>
      </c>
      <c r="AA809" t="str">
        <f t="shared" si="277"/>
        <v>YES</v>
      </c>
      <c r="AB809" t="s">
        <v>4282</v>
      </c>
      <c r="AC809" t="str">
        <f t="shared" si="278"/>
        <v>Google</v>
      </c>
      <c r="AD809">
        <v>2028.63</v>
      </c>
      <c r="AE809" s="7">
        <v>2028.63</v>
      </c>
      <c r="AF809" s="7">
        <f t="shared" si="279"/>
        <v>2028.63</v>
      </c>
      <c r="AG809" t="str">
        <f>_xlfn.XLOOKUP(H809, 'Customer Data'!A809,'Customer Data'!B809)</f>
        <v>Customer_809</v>
      </c>
      <c r="AH809" t="str">
        <f>_xlfn.XLOOKUP(H809,'Customer Data'!A809,'Customer Data'!C809)</f>
        <v>Male</v>
      </c>
      <c r="AI809">
        <f>_xlfn.XLOOKUP(H809,'Customer Data'!A809,'Customer Data'!D809)</f>
        <v>23</v>
      </c>
      <c r="AJ809" t="str">
        <f>_xlfn.XLOOKUP(H809,'Customer Data'!A809,'Customer Data'!E809)</f>
        <v>Kano</v>
      </c>
      <c r="AK809" t="str">
        <f>VLOOKUP(K809,'Product Category'!A:B,2,FALSE)</f>
        <v>Electronics</v>
      </c>
      <c r="AL809">
        <f>VLOOKUP(Z809,Coupons!A:B,2,FALSE)</f>
        <v>0.1</v>
      </c>
      <c r="AM809" s="7">
        <f t="shared" si="280"/>
        <v>202.86300000000003</v>
      </c>
      <c r="AN809" s="7">
        <f t="shared" si="281"/>
        <v>473.34699999999998</v>
      </c>
      <c r="AO809" s="7">
        <f t="shared" si="282"/>
        <v>1420.0409999999999</v>
      </c>
      <c r="AP809" s="7">
        <f t="shared" si="283"/>
        <v>1825.7670000000001</v>
      </c>
      <c r="AQ809" s="7">
        <f t="shared" si="284"/>
        <v>405.72600000000011</v>
      </c>
      <c r="AR809" s="12">
        <f t="shared" si="285"/>
        <v>1.2857142857142858</v>
      </c>
    </row>
    <row r="810" spans="1:44" x14ac:dyDescent="0.35">
      <c r="A810" t="s">
        <v>822</v>
      </c>
      <c r="B810">
        <f t="shared" si="264"/>
        <v>200808</v>
      </c>
      <c r="C810" s="2">
        <v>45335</v>
      </c>
      <c r="D810" s="4">
        <v>45335</v>
      </c>
      <c r="E810">
        <f t="shared" si="265"/>
        <v>2024</v>
      </c>
      <c r="F810" s="4" t="str">
        <f t="shared" si="266"/>
        <v>February</v>
      </c>
      <c r="G810" s="4" t="str">
        <f t="shared" si="267"/>
        <v>Tuesday</v>
      </c>
      <c r="H810" t="s">
        <v>2018</v>
      </c>
      <c r="I810">
        <f t="shared" si="268"/>
        <v>65565</v>
      </c>
      <c r="J810" t="s">
        <v>2409</v>
      </c>
      <c r="K810" t="str">
        <f t="shared" si="270"/>
        <v>Desk</v>
      </c>
      <c r="L810">
        <v>3</v>
      </c>
      <c r="M810">
        <v>134.05000000000001</v>
      </c>
      <c r="N810" s="7">
        <f t="shared" si="269"/>
        <v>134.05000000000001</v>
      </c>
      <c r="O810" t="s">
        <v>2936</v>
      </c>
      <c r="P810" t="str">
        <f t="shared" si="271"/>
        <v>192</v>
      </c>
      <c r="Q810" t="str">
        <f t="shared" si="272"/>
        <v>Main St</v>
      </c>
      <c r="R810" t="s">
        <v>3067</v>
      </c>
      <c r="S810" t="str">
        <f t="shared" si="273"/>
        <v>Credit Card</v>
      </c>
      <c r="T810" t="s">
        <v>3070</v>
      </c>
      <c r="U810" t="str">
        <f t="shared" si="274"/>
        <v>Shipped</v>
      </c>
      <c r="V810" t="s">
        <v>3883</v>
      </c>
      <c r="W810" t="str">
        <f t="shared" si="275"/>
        <v>80383756</v>
      </c>
      <c r="X810">
        <v>3</v>
      </c>
      <c r="Z810" t="str">
        <f t="shared" si="276"/>
        <v>NO COUPON</v>
      </c>
      <c r="AA810" t="str">
        <f t="shared" si="277"/>
        <v>NO</v>
      </c>
      <c r="AB810" t="s">
        <v>4282</v>
      </c>
      <c r="AC810" t="str">
        <f t="shared" si="278"/>
        <v>Google</v>
      </c>
      <c r="AD810">
        <v>402.15</v>
      </c>
      <c r="AE810" s="7">
        <v>402.15</v>
      </c>
      <c r="AF810" s="7">
        <f t="shared" si="279"/>
        <v>402.15000000000003</v>
      </c>
      <c r="AG810" t="str">
        <f>_xlfn.XLOOKUP(H810, 'Customer Data'!A810,'Customer Data'!B810)</f>
        <v>Customer_810</v>
      </c>
      <c r="AH810" t="str">
        <f>_xlfn.XLOOKUP(H810,'Customer Data'!A810,'Customer Data'!C810)</f>
        <v>Male</v>
      </c>
      <c r="AI810">
        <f>_xlfn.XLOOKUP(H810,'Customer Data'!A810,'Customer Data'!D810)</f>
        <v>43</v>
      </c>
      <c r="AJ810" t="str">
        <f>_xlfn.XLOOKUP(H810,'Customer Data'!A810,'Customer Data'!E810)</f>
        <v>Port-Harcourt</v>
      </c>
      <c r="AK810" t="str">
        <f>VLOOKUP(K810,'Product Category'!A:B,2,FALSE)</f>
        <v>Furniture</v>
      </c>
      <c r="AL810">
        <f>VLOOKUP(Z810,Coupons!A:B,2,FALSE)</f>
        <v>0</v>
      </c>
      <c r="AM810" s="7">
        <f t="shared" si="280"/>
        <v>0</v>
      </c>
      <c r="AN810" s="7">
        <f t="shared" si="281"/>
        <v>93.835000000000008</v>
      </c>
      <c r="AO810" s="7">
        <f t="shared" si="282"/>
        <v>281.505</v>
      </c>
      <c r="AP810" s="7">
        <f t="shared" si="283"/>
        <v>402.15000000000003</v>
      </c>
      <c r="AQ810" s="7">
        <f t="shared" si="284"/>
        <v>120.64500000000004</v>
      </c>
      <c r="AR810" s="12">
        <f t="shared" si="285"/>
        <v>1.4285714285714288</v>
      </c>
    </row>
    <row r="811" spans="1:44" x14ac:dyDescent="0.35">
      <c r="A811" t="s">
        <v>823</v>
      </c>
      <c r="B811">
        <f t="shared" si="264"/>
        <v>200809</v>
      </c>
      <c r="C811" s="2">
        <v>45391</v>
      </c>
      <c r="D811" s="4">
        <v>45391</v>
      </c>
      <c r="E811">
        <f t="shared" si="265"/>
        <v>2024</v>
      </c>
      <c r="F811" s="4" t="str">
        <f t="shared" si="266"/>
        <v>April</v>
      </c>
      <c r="G811" s="4" t="str">
        <f t="shared" si="267"/>
        <v>Tuesday</v>
      </c>
      <c r="H811" t="s">
        <v>2019</v>
      </c>
      <c r="I811">
        <f t="shared" si="268"/>
        <v>80416</v>
      </c>
      <c r="J811" t="s">
        <v>2409</v>
      </c>
      <c r="K811" t="str">
        <f t="shared" si="270"/>
        <v>Desk</v>
      </c>
      <c r="L811">
        <v>5</v>
      </c>
      <c r="M811">
        <v>217.43</v>
      </c>
      <c r="N811" s="7">
        <f t="shared" si="269"/>
        <v>217.43</v>
      </c>
      <c r="O811" t="s">
        <v>2470</v>
      </c>
      <c r="P811" t="str">
        <f t="shared" si="271"/>
        <v>752</v>
      </c>
      <c r="Q811" t="str">
        <f t="shared" si="272"/>
        <v>Main St</v>
      </c>
      <c r="R811" t="s">
        <v>3065</v>
      </c>
      <c r="S811" t="str">
        <f t="shared" si="273"/>
        <v>Debit Card</v>
      </c>
      <c r="T811" t="s">
        <v>3070</v>
      </c>
      <c r="U811" t="str">
        <f t="shared" si="274"/>
        <v>Shipped</v>
      </c>
      <c r="V811" t="s">
        <v>3884</v>
      </c>
      <c r="W811" t="str">
        <f t="shared" si="275"/>
        <v>54385892</v>
      </c>
      <c r="X811">
        <v>10</v>
      </c>
      <c r="Y811" t="s">
        <v>4275</v>
      </c>
      <c r="Z811" t="str">
        <f t="shared" si="276"/>
        <v>SAVE10</v>
      </c>
      <c r="AA811" t="str">
        <f t="shared" si="277"/>
        <v>YES</v>
      </c>
      <c r="AB811" t="s">
        <v>4278</v>
      </c>
      <c r="AC811" t="str">
        <f t="shared" si="278"/>
        <v>Instagram</v>
      </c>
      <c r="AD811">
        <v>1087.1500000000001</v>
      </c>
      <c r="AE811" s="7">
        <v>1087.1500000000001</v>
      </c>
      <c r="AF811" s="7">
        <f t="shared" si="279"/>
        <v>1087.1500000000001</v>
      </c>
      <c r="AG811" t="str">
        <f>_xlfn.XLOOKUP(H811, 'Customer Data'!A811,'Customer Data'!B811)</f>
        <v>Customer_811</v>
      </c>
      <c r="AH811" t="str">
        <f>_xlfn.XLOOKUP(H811,'Customer Data'!A811,'Customer Data'!C811)</f>
        <v>Female</v>
      </c>
      <c r="AI811">
        <f>_xlfn.XLOOKUP(H811,'Customer Data'!A811,'Customer Data'!D811)</f>
        <v>42</v>
      </c>
      <c r="AJ811" t="str">
        <f>_xlfn.XLOOKUP(H811,'Customer Data'!A811,'Customer Data'!E811)</f>
        <v>Port-Harcourt</v>
      </c>
      <c r="AK811" t="str">
        <f>VLOOKUP(K811,'Product Category'!A:B,2,FALSE)</f>
        <v>Furniture</v>
      </c>
      <c r="AL811">
        <f>VLOOKUP(Z811,Coupons!A:B,2,FALSE)</f>
        <v>0.1</v>
      </c>
      <c r="AM811" s="7">
        <f t="shared" si="280"/>
        <v>108.71500000000002</v>
      </c>
      <c r="AN811" s="7">
        <f t="shared" si="281"/>
        <v>152.20099999999999</v>
      </c>
      <c r="AO811" s="7">
        <f t="shared" si="282"/>
        <v>761.005</v>
      </c>
      <c r="AP811" s="7">
        <f t="shared" si="283"/>
        <v>978.43500000000006</v>
      </c>
      <c r="AQ811" s="7">
        <f t="shared" si="284"/>
        <v>217.43000000000006</v>
      </c>
      <c r="AR811" s="12">
        <f t="shared" si="285"/>
        <v>1.2857142857142858</v>
      </c>
    </row>
    <row r="812" spans="1:44" x14ac:dyDescent="0.35">
      <c r="A812" t="s">
        <v>824</v>
      </c>
      <c r="B812">
        <f t="shared" si="264"/>
        <v>200810</v>
      </c>
      <c r="C812" s="2">
        <v>45077</v>
      </c>
      <c r="D812" s="4">
        <v>45077</v>
      </c>
      <c r="E812">
        <f t="shared" si="265"/>
        <v>2023</v>
      </c>
      <c r="F812" s="4" t="str">
        <f t="shared" si="266"/>
        <v>May</v>
      </c>
      <c r="G812" s="4" t="str">
        <f t="shared" si="267"/>
        <v>Wednesday</v>
      </c>
      <c r="H812" t="s">
        <v>2020</v>
      </c>
      <c r="I812">
        <f t="shared" si="268"/>
        <v>23637</v>
      </c>
      <c r="J812" t="s">
        <v>2405</v>
      </c>
      <c r="K812" t="str">
        <f t="shared" si="270"/>
        <v>Tablet</v>
      </c>
      <c r="L812">
        <v>1</v>
      </c>
      <c r="M812">
        <v>553.55999999999995</v>
      </c>
      <c r="N812" s="7">
        <f t="shared" si="269"/>
        <v>553.55999999999995</v>
      </c>
      <c r="O812" t="s">
        <v>2937</v>
      </c>
      <c r="P812" t="str">
        <f t="shared" si="271"/>
        <v>644</v>
      </c>
      <c r="Q812" t="str">
        <f t="shared" si="272"/>
        <v>Main St</v>
      </c>
      <c r="R812" t="s">
        <v>3067</v>
      </c>
      <c r="S812" t="str">
        <f t="shared" si="273"/>
        <v>Credit Card</v>
      </c>
      <c r="T812" t="s">
        <v>3071</v>
      </c>
      <c r="U812" t="str">
        <f t="shared" si="274"/>
        <v>Cancelled</v>
      </c>
      <c r="V812" t="s">
        <v>3885</v>
      </c>
      <c r="W812" t="str">
        <f t="shared" si="275"/>
        <v>16749863</v>
      </c>
      <c r="X812">
        <v>5</v>
      </c>
      <c r="Z812" t="str">
        <f t="shared" si="276"/>
        <v>NO COUPON</v>
      </c>
      <c r="AA812" t="str">
        <f t="shared" si="277"/>
        <v>NO</v>
      </c>
      <c r="AB812" t="s">
        <v>4279</v>
      </c>
      <c r="AC812" t="str">
        <f t="shared" si="278"/>
        <v>Referral</v>
      </c>
      <c r="AD812">
        <v>553.55999999999995</v>
      </c>
      <c r="AE812" s="7">
        <v>553.55999999999995</v>
      </c>
      <c r="AF812" s="7">
        <f t="shared" si="279"/>
        <v>553.55999999999995</v>
      </c>
      <c r="AG812" t="str">
        <f>_xlfn.XLOOKUP(H812, 'Customer Data'!A812,'Customer Data'!B812)</f>
        <v>Customer_812</v>
      </c>
      <c r="AH812" t="str">
        <f>_xlfn.XLOOKUP(H812,'Customer Data'!A812,'Customer Data'!C812)</f>
        <v>Female</v>
      </c>
      <c r="AI812">
        <f>_xlfn.XLOOKUP(H812,'Customer Data'!A812,'Customer Data'!D812)</f>
        <v>60</v>
      </c>
      <c r="AJ812" t="str">
        <f>_xlfn.XLOOKUP(H812,'Customer Data'!A812,'Customer Data'!E812)</f>
        <v>Owerri</v>
      </c>
      <c r="AK812" t="str">
        <f>VLOOKUP(K812,'Product Category'!A:B,2,FALSE)</f>
        <v>Electronics</v>
      </c>
      <c r="AL812">
        <f>VLOOKUP(Z812,Coupons!A:B,2,FALSE)</f>
        <v>0</v>
      </c>
      <c r="AM812" s="7">
        <f t="shared" si="280"/>
        <v>0</v>
      </c>
      <c r="AN812" s="7">
        <f t="shared" si="281"/>
        <v>387.49199999999996</v>
      </c>
      <c r="AO812" s="7">
        <f t="shared" si="282"/>
        <v>387.49199999999996</v>
      </c>
      <c r="AP812" s="7">
        <f t="shared" si="283"/>
        <v>553.55999999999995</v>
      </c>
      <c r="AQ812" s="7">
        <f t="shared" si="284"/>
        <v>166.06799999999998</v>
      </c>
      <c r="AR812" s="12">
        <f t="shared" si="285"/>
        <v>1.4285714285714286</v>
      </c>
    </row>
    <row r="813" spans="1:44" x14ac:dyDescent="0.35">
      <c r="A813" t="s">
        <v>825</v>
      </c>
      <c r="B813">
        <f t="shared" si="264"/>
        <v>200811</v>
      </c>
      <c r="C813" s="2">
        <v>45235</v>
      </c>
      <c r="D813" s="4">
        <v>45235</v>
      </c>
      <c r="E813">
        <f t="shared" si="265"/>
        <v>2023</v>
      </c>
      <c r="F813" s="4" t="str">
        <f t="shared" si="266"/>
        <v>November</v>
      </c>
      <c r="G813" s="4" t="str">
        <f t="shared" si="267"/>
        <v>Sunday</v>
      </c>
      <c r="H813" t="s">
        <v>2021</v>
      </c>
      <c r="I813">
        <f t="shared" si="268"/>
        <v>24769</v>
      </c>
      <c r="J813" t="s">
        <v>2408</v>
      </c>
      <c r="K813" t="str">
        <f t="shared" si="270"/>
        <v>Laptop</v>
      </c>
      <c r="L813">
        <v>2</v>
      </c>
      <c r="M813">
        <v>28.55</v>
      </c>
      <c r="N813" s="7">
        <f t="shared" si="269"/>
        <v>28.55</v>
      </c>
      <c r="O813" t="s">
        <v>2907</v>
      </c>
      <c r="P813" t="str">
        <f t="shared" si="271"/>
        <v>864</v>
      </c>
      <c r="Q813" t="str">
        <f t="shared" si="272"/>
        <v>Main St</v>
      </c>
      <c r="R813" t="s">
        <v>3068</v>
      </c>
      <c r="S813" t="str">
        <f t="shared" si="273"/>
        <v>Gift Card</v>
      </c>
      <c r="T813" t="s">
        <v>3070</v>
      </c>
      <c r="U813" t="str">
        <f t="shared" si="274"/>
        <v>Shipped</v>
      </c>
      <c r="V813" t="s">
        <v>3886</v>
      </c>
      <c r="W813" t="str">
        <f t="shared" si="275"/>
        <v>44538305</v>
      </c>
      <c r="X813">
        <v>7</v>
      </c>
      <c r="Y813" t="s">
        <v>4275</v>
      </c>
      <c r="Z813" t="str">
        <f t="shared" si="276"/>
        <v>SAVE10</v>
      </c>
      <c r="AA813" t="str">
        <f t="shared" si="277"/>
        <v>YES</v>
      </c>
      <c r="AB813" t="s">
        <v>4280</v>
      </c>
      <c r="AC813" t="str">
        <f t="shared" si="278"/>
        <v>Email</v>
      </c>
      <c r="AD813">
        <v>57.1</v>
      </c>
      <c r="AE813" s="7">
        <v>57.1</v>
      </c>
      <c r="AF813" s="7">
        <f t="shared" si="279"/>
        <v>57.1</v>
      </c>
      <c r="AG813" t="str">
        <f>_xlfn.XLOOKUP(H813, 'Customer Data'!A813,'Customer Data'!B813)</f>
        <v>Customer_813</v>
      </c>
      <c r="AH813" t="str">
        <f>_xlfn.XLOOKUP(H813,'Customer Data'!A813,'Customer Data'!C813)</f>
        <v>Female</v>
      </c>
      <c r="AI813">
        <f>_xlfn.XLOOKUP(H813,'Customer Data'!A813,'Customer Data'!D813)</f>
        <v>48</v>
      </c>
      <c r="AJ813" t="str">
        <f>_xlfn.XLOOKUP(H813,'Customer Data'!A813,'Customer Data'!E813)</f>
        <v>Abuja</v>
      </c>
      <c r="AK813" t="str">
        <f>VLOOKUP(K813,'Product Category'!A:B,2,FALSE)</f>
        <v>Electronics</v>
      </c>
      <c r="AL813">
        <f>VLOOKUP(Z813,Coupons!A:B,2,FALSE)</f>
        <v>0.1</v>
      </c>
      <c r="AM813" s="7">
        <f t="shared" si="280"/>
        <v>5.7100000000000009</v>
      </c>
      <c r="AN813" s="7">
        <f t="shared" si="281"/>
        <v>19.984999999999999</v>
      </c>
      <c r="AO813" s="7">
        <f t="shared" si="282"/>
        <v>39.97</v>
      </c>
      <c r="AP813" s="7">
        <f t="shared" si="283"/>
        <v>51.39</v>
      </c>
      <c r="AQ813" s="7">
        <f t="shared" si="284"/>
        <v>11.420000000000002</v>
      </c>
      <c r="AR813" s="12">
        <f t="shared" si="285"/>
        <v>1.2857142857142858</v>
      </c>
    </row>
    <row r="814" spans="1:44" x14ac:dyDescent="0.35">
      <c r="A814" t="s">
        <v>826</v>
      </c>
      <c r="B814">
        <f t="shared" si="264"/>
        <v>200812</v>
      </c>
      <c r="C814" s="2">
        <v>45317</v>
      </c>
      <c r="D814" s="4">
        <v>45317</v>
      </c>
      <c r="E814">
        <f t="shared" si="265"/>
        <v>2024</v>
      </c>
      <c r="F814" s="4" t="str">
        <f t="shared" si="266"/>
        <v>January</v>
      </c>
      <c r="G814" s="4" t="str">
        <f t="shared" si="267"/>
        <v>Friday</v>
      </c>
      <c r="H814" t="s">
        <v>2022</v>
      </c>
      <c r="I814">
        <f t="shared" si="268"/>
        <v>81547</v>
      </c>
      <c r="J814" t="s">
        <v>2404</v>
      </c>
      <c r="K814" t="str">
        <f t="shared" si="270"/>
        <v>Phone</v>
      </c>
      <c r="L814">
        <v>2</v>
      </c>
      <c r="M814">
        <v>255.26</v>
      </c>
      <c r="N814" s="7">
        <f t="shared" si="269"/>
        <v>255.26</v>
      </c>
      <c r="O814" t="s">
        <v>2638</v>
      </c>
      <c r="P814" t="str">
        <f t="shared" si="271"/>
        <v>803</v>
      </c>
      <c r="Q814" t="str">
        <f t="shared" si="272"/>
        <v>Main St</v>
      </c>
      <c r="R814" t="s">
        <v>3067</v>
      </c>
      <c r="S814" t="str">
        <f t="shared" si="273"/>
        <v>Credit Card</v>
      </c>
      <c r="T814" t="s">
        <v>3071</v>
      </c>
      <c r="U814" t="str">
        <f t="shared" si="274"/>
        <v>Cancelled</v>
      </c>
      <c r="V814" t="s">
        <v>3887</v>
      </c>
      <c r="W814" t="str">
        <f t="shared" si="275"/>
        <v>88437123</v>
      </c>
      <c r="X814">
        <v>6</v>
      </c>
      <c r="Y814" t="s">
        <v>4276</v>
      </c>
      <c r="Z814" t="str">
        <f t="shared" si="276"/>
        <v>FREESHIP</v>
      </c>
      <c r="AA814" t="str">
        <f t="shared" si="277"/>
        <v>YES</v>
      </c>
      <c r="AB814" t="s">
        <v>4282</v>
      </c>
      <c r="AC814" t="str">
        <f t="shared" si="278"/>
        <v>Google</v>
      </c>
      <c r="AD814">
        <v>510.52</v>
      </c>
      <c r="AE814" s="7">
        <v>510.52</v>
      </c>
      <c r="AF814" s="7">
        <f t="shared" si="279"/>
        <v>510.52</v>
      </c>
      <c r="AG814" t="str">
        <f>_xlfn.XLOOKUP(H814, 'Customer Data'!A814,'Customer Data'!B814)</f>
        <v>Customer_814</v>
      </c>
      <c r="AH814" t="str">
        <f>_xlfn.XLOOKUP(H814,'Customer Data'!A814,'Customer Data'!C814)</f>
        <v>Male</v>
      </c>
      <c r="AI814">
        <f>_xlfn.XLOOKUP(H814,'Customer Data'!A814,'Customer Data'!D814)</f>
        <v>51</v>
      </c>
      <c r="AJ814" t="str">
        <f>_xlfn.XLOOKUP(H814,'Customer Data'!A814,'Customer Data'!E814)</f>
        <v>Abuja</v>
      </c>
      <c r="AK814" t="str">
        <f>VLOOKUP(K814,'Product Category'!A:B,2,FALSE)</f>
        <v>Electronics</v>
      </c>
      <c r="AL814">
        <f>VLOOKUP(Z814,Coupons!A:B,2,FALSE)</f>
        <v>0</v>
      </c>
      <c r="AM814" s="7">
        <f t="shared" si="280"/>
        <v>0</v>
      </c>
      <c r="AN814" s="7">
        <f t="shared" si="281"/>
        <v>178.68199999999999</v>
      </c>
      <c r="AO814" s="7">
        <f t="shared" si="282"/>
        <v>357.36399999999998</v>
      </c>
      <c r="AP814" s="7">
        <f t="shared" si="283"/>
        <v>510.52</v>
      </c>
      <c r="AQ814" s="7">
        <f t="shared" si="284"/>
        <v>153.15600000000001</v>
      </c>
      <c r="AR814" s="12">
        <f t="shared" si="285"/>
        <v>1.4285714285714286</v>
      </c>
    </row>
    <row r="815" spans="1:44" x14ac:dyDescent="0.35">
      <c r="A815" t="s">
        <v>827</v>
      </c>
      <c r="B815">
        <f t="shared" si="264"/>
        <v>200813</v>
      </c>
      <c r="C815" s="2">
        <v>45731</v>
      </c>
      <c r="D815" s="4">
        <v>45731</v>
      </c>
      <c r="E815">
        <f t="shared" si="265"/>
        <v>2025</v>
      </c>
      <c r="F815" s="4" t="str">
        <f t="shared" si="266"/>
        <v>March</v>
      </c>
      <c r="G815" s="4" t="str">
        <f t="shared" si="267"/>
        <v>Saturday</v>
      </c>
      <c r="H815" t="s">
        <v>2023</v>
      </c>
      <c r="I815">
        <f t="shared" si="268"/>
        <v>12813</v>
      </c>
      <c r="J815" t="s">
        <v>2408</v>
      </c>
      <c r="K815" t="str">
        <f t="shared" si="270"/>
        <v>Laptop</v>
      </c>
      <c r="L815">
        <v>5</v>
      </c>
      <c r="M815">
        <v>292.54000000000002</v>
      </c>
      <c r="N815" s="7">
        <f t="shared" si="269"/>
        <v>292.54000000000002</v>
      </c>
      <c r="O815" t="s">
        <v>2649</v>
      </c>
      <c r="P815" t="str">
        <f t="shared" si="271"/>
        <v>263</v>
      </c>
      <c r="Q815" t="str">
        <f t="shared" si="272"/>
        <v>Main St</v>
      </c>
      <c r="R815" t="s">
        <v>3065</v>
      </c>
      <c r="S815" t="str">
        <f t="shared" si="273"/>
        <v>Debit Card</v>
      </c>
      <c r="T815" t="s">
        <v>3071</v>
      </c>
      <c r="U815" t="str">
        <f t="shared" si="274"/>
        <v>Cancelled</v>
      </c>
      <c r="V815" t="s">
        <v>3888</v>
      </c>
      <c r="W815" t="str">
        <f t="shared" si="275"/>
        <v>36131660</v>
      </c>
      <c r="X815">
        <v>8</v>
      </c>
      <c r="Y815" t="s">
        <v>4276</v>
      </c>
      <c r="Z815" t="str">
        <f t="shared" si="276"/>
        <v>FREESHIP</v>
      </c>
      <c r="AA815" t="str">
        <f t="shared" si="277"/>
        <v>YES</v>
      </c>
      <c r="AB815" t="s">
        <v>4280</v>
      </c>
      <c r="AC815" t="str">
        <f t="shared" si="278"/>
        <v>Email</v>
      </c>
      <c r="AD815">
        <v>1462.7</v>
      </c>
      <c r="AE815" s="7">
        <v>1462.7</v>
      </c>
      <c r="AF815" s="7">
        <f t="shared" si="279"/>
        <v>1462.7</v>
      </c>
      <c r="AG815" t="str">
        <f>_xlfn.XLOOKUP(H815, 'Customer Data'!A815,'Customer Data'!B815)</f>
        <v>Customer_815</v>
      </c>
      <c r="AH815" t="str">
        <f>_xlfn.XLOOKUP(H815,'Customer Data'!A815,'Customer Data'!C815)</f>
        <v>Male</v>
      </c>
      <c r="AI815">
        <f>_xlfn.XLOOKUP(H815,'Customer Data'!A815,'Customer Data'!D815)</f>
        <v>46</v>
      </c>
      <c r="AJ815" t="str">
        <f>_xlfn.XLOOKUP(H815,'Customer Data'!A815,'Customer Data'!E815)</f>
        <v>Enugu</v>
      </c>
      <c r="AK815" t="str">
        <f>VLOOKUP(K815,'Product Category'!A:B,2,FALSE)</f>
        <v>Electronics</v>
      </c>
      <c r="AL815">
        <f>VLOOKUP(Z815,Coupons!A:B,2,FALSE)</f>
        <v>0</v>
      </c>
      <c r="AM815" s="7">
        <f t="shared" si="280"/>
        <v>0</v>
      </c>
      <c r="AN815" s="7">
        <f t="shared" si="281"/>
        <v>204.77799999999999</v>
      </c>
      <c r="AO815" s="7">
        <f t="shared" si="282"/>
        <v>1023.89</v>
      </c>
      <c r="AP815" s="7">
        <f t="shared" si="283"/>
        <v>1462.7</v>
      </c>
      <c r="AQ815" s="7">
        <f t="shared" si="284"/>
        <v>438.81000000000006</v>
      </c>
      <c r="AR815" s="12">
        <f t="shared" si="285"/>
        <v>1.4285714285714286</v>
      </c>
    </row>
    <row r="816" spans="1:44" x14ac:dyDescent="0.35">
      <c r="A816" t="s">
        <v>828</v>
      </c>
      <c r="B816">
        <f t="shared" si="264"/>
        <v>200814</v>
      </c>
      <c r="C816" s="2">
        <v>45637</v>
      </c>
      <c r="D816" s="4">
        <v>45637</v>
      </c>
      <c r="E816">
        <f t="shared" si="265"/>
        <v>2024</v>
      </c>
      <c r="F816" s="4" t="str">
        <f t="shared" si="266"/>
        <v>December</v>
      </c>
      <c r="G816" s="4" t="str">
        <f t="shared" si="267"/>
        <v>Wednesday</v>
      </c>
      <c r="H816" t="s">
        <v>2024</v>
      </c>
      <c r="I816">
        <f t="shared" si="268"/>
        <v>50732</v>
      </c>
      <c r="J816" t="s">
        <v>2406</v>
      </c>
      <c r="K816" t="str">
        <f t="shared" si="270"/>
        <v>Chair</v>
      </c>
      <c r="L816">
        <v>4</v>
      </c>
      <c r="M816">
        <v>147.51</v>
      </c>
      <c r="N816" s="7">
        <f t="shared" si="269"/>
        <v>147.51</v>
      </c>
      <c r="O816" t="s">
        <v>2938</v>
      </c>
      <c r="P816" t="str">
        <f t="shared" si="271"/>
        <v>979</v>
      </c>
      <c r="Q816" t="str">
        <f t="shared" si="272"/>
        <v>Main St</v>
      </c>
      <c r="R816" t="s">
        <v>3065</v>
      </c>
      <c r="S816" t="str">
        <f t="shared" si="273"/>
        <v>Debit Card</v>
      </c>
      <c r="T816" t="s">
        <v>3074</v>
      </c>
      <c r="U816" t="str">
        <f t="shared" si="274"/>
        <v>Pending</v>
      </c>
      <c r="V816" t="s">
        <v>3889</v>
      </c>
      <c r="W816" t="str">
        <f t="shared" si="275"/>
        <v>21082461</v>
      </c>
      <c r="X816">
        <v>4</v>
      </c>
      <c r="Y816" t="s">
        <v>4277</v>
      </c>
      <c r="Z816" t="str">
        <f t="shared" si="276"/>
        <v>WINTER15</v>
      </c>
      <c r="AA816" t="str">
        <f t="shared" si="277"/>
        <v>YES</v>
      </c>
      <c r="AB816" t="s">
        <v>4278</v>
      </c>
      <c r="AC816" t="str">
        <f t="shared" si="278"/>
        <v>Instagram</v>
      </c>
      <c r="AD816">
        <v>590.04</v>
      </c>
      <c r="AE816" s="7">
        <v>590.04</v>
      </c>
      <c r="AF816" s="7">
        <f t="shared" si="279"/>
        <v>590.04</v>
      </c>
      <c r="AG816" t="str">
        <f>_xlfn.XLOOKUP(H816, 'Customer Data'!A816,'Customer Data'!B816)</f>
        <v>Customer_816</v>
      </c>
      <c r="AH816" t="str">
        <f>_xlfn.XLOOKUP(H816,'Customer Data'!A816,'Customer Data'!C816)</f>
        <v>Male</v>
      </c>
      <c r="AI816">
        <f>_xlfn.XLOOKUP(H816,'Customer Data'!A816,'Customer Data'!D816)</f>
        <v>47</v>
      </c>
      <c r="AJ816" t="str">
        <f>_xlfn.XLOOKUP(H816,'Customer Data'!A816,'Customer Data'!E816)</f>
        <v>Abuja</v>
      </c>
      <c r="AK816" t="str">
        <f>VLOOKUP(K816,'Product Category'!A:B,2,FALSE)</f>
        <v>Furniture</v>
      </c>
      <c r="AL816">
        <f>VLOOKUP(Z816,Coupons!A:B,2,FALSE)</f>
        <v>0.15</v>
      </c>
      <c r="AM816" s="7">
        <f t="shared" si="280"/>
        <v>88.505999999999986</v>
      </c>
      <c r="AN816" s="7">
        <f t="shared" si="281"/>
        <v>103.25699999999999</v>
      </c>
      <c r="AO816" s="7">
        <f t="shared" si="282"/>
        <v>413.02799999999996</v>
      </c>
      <c r="AP816" s="7">
        <f t="shared" si="283"/>
        <v>501.53399999999999</v>
      </c>
      <c r="AQ816" s="7">
        <f t="shared" si="284"/>
        <v>88.506000000000029</v>
      </c>
      <c r="AR816" s="12">
        <f t="shared" si="285"/>
        <v>1.2142857142857144</v>
      </c>
    </row>
    <row r="817" spans="1:44" x14ac:dyDescent="0.35">
      <c r="A817" t="s">
        <v>829</v>
      </c>
      <c r="B817">
        <f t="shared" si="264"/>
        <v>200815</v>
      </c>
      <c r="C817" s="2">
        <v>45508</v>
      </c>
      <c r="D817" s="4">
        <v>45508</v>
      </c>
      <c r="E817">
        <f t="shared" si="265"/>
        <v>2024</v>
      </c>
      <c r="F817" s="4" t="str">
        <f t="shared" si="266"/>
        <v>August</v>
      </c>
      <c r="G817" s="4" t="str">
        <f t="shared" si="267"/>
        <v>Sunday</v>
      </c>
      <c r="H817" t="s">
        <v>2025</v>
      </c>
      <c r="I817">
        <f t="shared" si="268"/>
        <v>41320</v>
      </c>
      <c r="J817" t="s">
        <v>2407</v>
      </c>
      <c r="K817" t="str">
        <f t="shared" si="270"/>
        <v>Printer</v>
      </c>
      <c r="L817">
        <v>3</v>
      </c>
      <c r="M817">
        <v>569.84</v>
      </c>
      <c r="N817" s="7">
        <f t="shared" si="269"/>
        <v>569.84</v>
      </c>
      <c r="O817" t="s">
        <v>2939</v>
      </c>
      <c r="P817" t="str">
        <f t="shared" si="271"/>
        <v>920</v>
      </c>
      <c r="Q817" t="str">
        <f t="shared" si="272"/>
        <v>Main St</v>
      </c>
      <c r="R817" t="s">
        <v>3068</v>
      </c>
      <c r="S817" t="str">
        <f t="shared" si="273"/>
        <v>Gift Card</v>
      </c>
      <c r="T817" t="s">
        <v>3071</v>
      </c>
      <c r="U817" t="str">
        <f t="shared" si="274"/>
        <v>Cancelled</v>
      </c>
      <c r="V817" t="s">
        <v>3890</v>
      </c>
      <c r="W817" t="str">
        <f t="shared" si="275"/>
        <v>77539180</v>
      </c>
      <c r="X817">
        <v>8</v>
      </c>
      <c r="Y817" t="s">
        <v>4277</v>
      </c>
      <c r="Z817" t="str">
        <f t="shared" si="276"/>
        <v>WINTER15</v>
      </c>
      <c r="AA817" t="str">
        <f t="shared" si="277"/>
        <v>YES</v>
      </c>
      <c r="AB817" t="s">
        <v>4278</v>
      </c>
      <c r="AC817" t="str">
        <f t="shared" si="278"/>
        <v>Instagram</v>
      </c>
      <c r="AD817">
        <v>1709.52</v>
      </c>
      <c r="AE817" s="7">
        <v>1709.52</v>
      </c>
      <c r="AF817" s="7">
        <f t="shared" si="279"/>
        <v>1709.52</v>
      </c>
      <c r="AG817" t="str">
        <f>_xlfn.XLOOKUP(H817, 'Customer Data'!A817,'Customer Data'!B817)</f>
        <v>Customer_817</v>
      </c>
      <c r="AH817" t="str">
        <f>_xlfn.XLOOKUP(H817,'Customer Data'!A817,'Customer Data'!C817)</f>
        <v>Male</v>
      </c>
      <c r="AI817">
        <f>_xlfn.XLOOKUP(H817,'Customer Data'!A817,'Customer Data'!D817)</f>
        <v>57</v>
      </c>
      <c r="AJ817" t="str">
        <f>_xlfn.XLOOKUP(H817,'Customer Data'!A817,'Customer Data'!E817)</f>
        <v>Port-Harcourt</v>
      </c>
      <c r="AK817" t="str">
        <f>VLOOKUP(K817,'Product Category'!A:B,2,FALSE)</f>
        <v>Electronics</v>
      </c>
      <c r="AL817">
        <f>VLOOKUP(Z817,Coupons!A:B,2,FALSE)</f>
        <v>0.15</v>
      </c>
      <c r="AM817" s="7">
        <f t="shared" si="280"/>
        <v>256.428</v>
      </c>
      <c r="AN817" s="7">
        <f t="shared" si="281"/>
        <v>398.88799999999998</v>
      </c>
      <c r="AO817" s="7">
        <f t="shared" si="282"/>
        <v>1196.664</v>
      </c>
      <c r="AP817" s="7">
        <f t="shared" si="283"/>
        <v>1453.0920000000001</v>
      </c>
      <c r="AQ817" s="7">
        <f t="shared" si="284"/>
        <v>256.42800000000011</v>
      </c>
      <c r="AR817" s="12">
        <f t="shared" si="285"/>
        <v>1.2142857142857144</v>
      </c>
    </row>
    <row r="818" spans="1:44" x14ac:dyDescent="0.35">
      <c r="A818" t="s">
        <v>830</v>
      </c>
      <c r="B818">
        <f t="shared" si="264"/>
        <v>200816</v>
      </c>
      <c r="C818" s="2">
        <v>45343</v>
      </c>
      <c r="D818" s="4">
        <v>45343</v>
      </c>
      <c r="E818">
        <f t="shared" si="265"/>
        <v>2024</v>
      </c>
      <c r="F818" s="4" t="str">
        <f t="shared" si="266"/>
        <v>February</v>
      </c>
      <c r="G818" s="4" t="str">
        <f t="shared" si="267"/>
        <v>Wednesday</v>
      </c>
      <c r="H818" t="s">
        <v>2026</v>
      </c>
      <c r="I818">
        <f t="shared" si="268"/>
        <v>55286</v>
      </c>
      <c r="J818" t="s">
        <v>2405</v>
      </c>
      <c r="K818" t="str">
        <f t="shared" si="270"/>
        <v>Tablet</v>
      </c>
      <c r="L818">
        <v>5</v>
      </c>
      <c r="M818">
        <v>574.79</v>
      </c>
      <c r="N818" s="7">
        <f t="shared" si="269"/>
        <v>574.79</v>
      </c>
      <c r="O818" t="s">
        <v>2601</v>
      </c>
      <c r="P818" t="str">
        <f t="shared" si="271"/>
        <v>497</v>
      </c>
      <c r="Q818" t="str">
        <f t="shared" si="272"/>
        <v>Main St</v>
      </c>
      <c r="R818" t="s">
        <v>3067</v>
      </c>
      <c r="S818" t="str">
        <f t="shared" si="273"/>
        <v>Credit Card</v>
      </c>
      <c r="T818" t="s">
        <v>3074</v>
      </c>
      <c r="U818" t="str">
        <f t="shared" si="274"/>
        <v>Pending</v>
      </c>
      <c r="V818" t="s">
        <v>3891</v>
      </c>
      <c r="W818" t="str">
        <f t="shared" si="275"/>
        <v>39058734</v>
      </c>
      <c r="X818">
        <v>8</v>
      </c>
      <c r="Y818" t="s">
        <v>4277</v>
      </c>
      <c r="Z818" t="str">
        <f t="shared" si="276"/>
        <v>WINTER15</v>
      </c>
      <c r="AA818" t="str">
        <f t="shared" si="277"/>
        <v>YES</v>
      </c>
      <c r="AB818" t="s">
        <v>4279</v>
      </c>
      <c r="AC818" t="str">
        <f t="shared" si="278"/>
        <v>Referral</v>
      </c>
      <c r="AD818">
        <v>2873.95</v>
      </c>
      <c r="AE818" s="7">
        <v>2873.95</v>
      </c>
      <c r="AF818" s="7">
        <f t="shared" si="279"/>
        <v>2873.95</v>
      </c>
      <c r="AG818" t="str">
        <f>_xlfn.XLOOKUP(H818, 'Customer Data'!A818,'Customer Data'!B818)</f>
        <v>Customer_818</v>
      </c>
      <c r="AH818" t="str">
        <f>_xlfn.XLOOKUP(H818,'Customer Data'!A818,'Customer Data'!C818)</f>
        <v>Female</v>
      </c>
      <c r="AI818">
        <f>_xlfn.XLOOKUP(H818,'Customer Data'!A818,'Customer Data'!D818)</f>
        <v>55</v>
      </c>
      <c r="AJ818" t="str">
        <f>_xlfn.XLOOKUP(H818,'Customer Data'!A818,'Customer Data'!E818)</f>
        <v>Kano</v>
      </c>
      <c r="AK818" t="str">
        <f>VLOOKUP(K818,'Product Category'!A:B,2,FALSE)</f>
        <v>Electronics</v>
      </c>
      <c r="AL818">
        <f>VLOOKUP(Z818,Coupons!A:B,2,FALSE)</f>
        <v>0.15</v>
      </c>
      <c r="AM818" s="7">
        <f t="shared" si="280"/>
        <v>431.09249999999997</v>
      </c>
      <c r="AN818" s="7">
        <f t="shared" si="281"/>
        <v>402.35299999999995</v>
      </c>
      <c r="AO818" s="7">
        <f t="shared" si="282"/>
        <v>2011.7649999999999</v>
      </c>
      <c r="AP818" s="7">
        <f t="shared" si="283"/>
        <v>2442.8575000000001</v>
      </c>
      <c r="AQ818" s="7">
        <f t="shared" si="284"/>
        <v>431.0925000000002</v>
      </c>
      <c r="AR818" s="12">
        <f t="shared" si="285"/>
        <v>1.2142857142857144</v>
      </c>
    </row>
    <row r="819" spans="1:44" x14ac:dyDescent="0.35">
      <c r="A819" t="s">
        <v>831</v>
      </c>
      <c r="B819">
        <f t="shared" si="264"/>
        <v>200817</v>
      </c>
      <c r="C819" s="2">
        <v>45204</v>
      </c>
      <c r="D819" s="4">
        <v>45204</v>
      </c>
      <c r="E819">
        <f t="shared" si="265"/>
        <v>2023</v>
      </c>
      <c r="F819" s="4" t="str">
        <f t="shared" si="266"/>
        <v>October</v>
      </c>
      <c r="G819" s="4" t="str">
        <f t="shared" si="267"/>
        <v>Thursday</v>
      </c>
      <c r="H819" t="s">
        <v>2027</v>
      </c>
      <c r="I819">
        <f t="shared" si="268"/>
        <v>87994</v>
      </c>
      <c r="J819" t="s">
        <v>2406</v>
      </c>
      <c r="K819" t="str">
        <f t="shared" si="270"/>
        <v>Chair</v>
      </c>
      <c r="L819">
        <v>4</v>
      </c>
      <c r="M819">
        <v>598.19000000000005</v>
      </c>
      <c r="N819" s="7">
        <f t="shared" si="269"/>
        <v>598.19000000000005</v>
      </c>
      <c r="O819" t="s">
        <v>2940</v>
      </c>
      <c r="P819" t="str">
        <f t="shared" si="271"/>
        <v>430</v>
      </c>
      <c r="Q819" t="str">
        <f t="shared" si="272"/>
        <v>Main St</v>
      </c>
      <c r="R819" t="s">
        <v>3067</v>
      </c>
      <c r="S819" t="str">
        <f t="shared" si="273"/>
        <v>Credit Card</v>
      </c>
      <c r="T819" t="s">
        <v>3073</v>
      </c>
      <c r="U819" t="str">
        <f t="shared" si="274"/>
        <v>Delivered</v>
      </c>
      <c r="V819" t="s">
        <v>3892</v>
      </c>
      <c r="W819" t="str">
        <f t="shared" si="275"/>
        <v>98883971</v>
      </c>
      <c r="X819">
        <v>7</v>
      </c>
      <c r="Y819" t="s">
        <v>4277</v>
      </c>
      <c r="Z819" t="str">
        <f t="shared" si="276"/>
        <v>WINTER15</v>
      </c>
      <c r="AA819" t="str">
        <f t="shared" si="277"/>
        <v>YES</v>
      </c>
      <c r="AB819" t="s">
        <v>4280</v>
      </c>
      <c r="AC819" t="str">
        <f t="shared" si="278"/>
        <v>Email</v>
      </c>
      <c r="AD819">
        <v>2392.7600000000002</v>
      </c>
      <c r="AE819" s="7">
        <v>2392.7600000000002</v>
      </c>
      <c r="AF819" s="7">
        <f t="shared" si="279"/>
        <v>2392.7600000000002</v>
      </c>
      <c r="AG819" t="str">
        <f>_xlfn.XLOOKUP(H819, 'Customer Data'!A819,'Customer Data'!B819)</f>
        <v>Customer_819</v>
      </c>
      <c r="AH819" t="str">
        <f>_xlfn.XLOOKUP(H819,'Customer Data'!A819,'Customer Data'!C819)</f>
        <v>Female</v>
      </c>
      <c r="AI819">
        <f>_xlfn.XLOOKUP(H819,'Customer Data'!A819,'Customer Data'!D819)</f>
        <v>28</v>
      </c>
      <c r="AJ819" t="str">
        <f>_xlfn.XLOOKUP(H819,'Customer Data'!A819,'Customer Data'!E819)</f>
        <v>Owerri</v>
      </c>
      <c r="AK819" t="str">
        <f>VLOOKUP(K819,'Product Category'!A:B,2,FALSE)</f>
        <v>Furniture</v>
      </c>
      <c r="AL819">
        <f>VLOOKUP(Z819,Coupons!A:B,2,FALSE)</f>
        <v>0.15</v>
      </c>
      <c r="AM819" s="7">
        <f t="shared" si="280"/>
        <v>358.91400000000004</v>
      </c>
      <c r="AN819" s="7">
        <f t="shared" si="281"/>
        <v>418.733</v>
      </c>
      <c r="AO819" s="7">
        <f t="shared" si="282"/>
        <v>1674.932</v>
      </c>
      <c r="AP819" s="7">
        <f t="shared" si="283"/>
        <v>2033.8460000000002</v>
      </c>
      <c r="AQ819" s="7">
        <f t="shared" si="284"/>
        <v>358.91400000000021</v>
      </c>
      <c r="AR819" s="12">
        <f t="shared" si="285"/>
        <v>1.2142857142857144</v>
      </c>
    </row>
    <row r="820" spans="1:44" x14ac:dyDescent="0.35">
      <c r="A820" t="s">
        <v>832</v>
      </c>
      <c r="B820">
        <f t="shared" si="264"/>
        <v>200818</v>
      </c>
      <c r="C820" s="2">
        <v>44987</v>
      </c>
      <c r="D820" s="4">
        <v>44987</v>
      </c>
      <c r="E820">
        <f t="shared" si="265"/>
        <v>2023</v>
      </c>
      <c r="F820" s="4" t="str">
        <f t="shared" si="266"/>
        <v>March</v>
      </c>
      <c r="G820" s="4" t="str">
        <f t="shared" si="267"/>
        <v>Thursday</v>
      </c>
      <c r="H820" t="s">
        <v>2028</v>
      </c>
      <c r="I820">
        <f t="shared" si="268"/>
        <v>25580</v>
      </c>
      <c r="J820" t="s">
        <v>2404</v>
      </c>
      <c r="K820" t="str">
        <f t="shared" si="270"/>
        <v>Phone</v>
      </c>
      <c r="L820">
        <v>4</v>
      </c>
      <c r="M820">
        <v>390.84</v>
      </c>
      <c r="N820" s="7">
        <f t="shared" si="269"/>
        <v>390.84</v>
      </c>
      <c r="O820" t="s">
        <v>2868</v>
      </c>
      <c r="P820" t="str">
        <f t="shared" si="271"/>
        <v>860</v>
      </c>
      <c r="Q820" t="str">
        <f t="shared" si="272"/>
        <v>Main St</v>
      </c>
      <c r="R820" t="s">
        <v>3067</v>
      </c>
      <c r="S820" t="str">
        <f t="shared" si="273"/>
        <v>Credit Card</v>
      </c>
      <c r="T820" t="s">
        <v>3071</v>
      </c>
      <c r="U820" t="str">
        <f t="shared" si="274"/>
        <v>Cancelled</v>
      </c>
      <c r="V820" t="s">
        <v>3893</v>
      </c>
      <c r="W820" t="str">
        <f t="shared" si="275"/>
        <v>58781638</v>
      </c>
      <c r="X820">
        <v>9</v>
      </c>
      <c r="Y820" t="s">
        <v>4277</v>
      </c>
      <c r="Z820" t="str">
        <f t="shared" si="276"/>
        <v>WINTER15</v>
      </c>
      <c r="AA820" t="str">
        <f t="shared" si="277"/>
        <v>YES</v>
      </c>
      <c r="AB820" t="s">
        <v>4279</v>
      </c>
      <c r="AC820" t="str">
        <f t="shared" si="278"/>
        <v>Referral</v>
      </c>
      <c r="AD820">
        <v>1563.36</v>
      </c>
      <c r="AE820" s="7">
        <v>1563.36</v>
      </c>
      <c r="AF820" s="7">
        <f t="shared" si="279"/>
        <v>1563.36</v>
      </c>
      <c r="AG820" t="str">
        <f>_xlfn.XLOOKUP(H820, 'Customer Data'!A820,'Customer Data'!B820)</f>
        <v>Customer_820</v>
      </c>
      <c r="AH820" t="str">
        <f>_xlfn.XLOOKUP(H820,'Customer Data'!A820,'Customer Data'!C820)</f>
        <v>Male</v>
      </c>
      <c r="AI820">
        <f>_xlfn.XLOOKUP(H820,'Customer Data'!A820,'Customer Data'!D820)</f>
        <v>42</v>
      </c>
      <c r="AJ820" t="str">
        <f>_xlfn.XLOOKUP(H820,'Customer Data'!A820,'Customer Data'!E820)</f>
        <v>Enugu</v>
      </c>
      <c r="AK820" t="str">
        <f>VLOOKUP(K820,'Product Category'!A:B,2,FALSE)</f>
        <v>Electronics</v>
      </c>
      <c r="AL820">
        <f>VLOOKUP(Z820,Coupons!A:B,2,FALSE)</f>
        <v>0.15</v>
      </c>
      <c r="AM820" s="7">
        <f t="shared" si="280"/>
        <v>234.50399999999996</v>
      </c>
      <c r="AN820" s="7">
        <f t="shared" si="281"/>
        <v>273.58799999999997</v>
      </c>
      <c r="AO820" s="7">
        <f t="shared" si="282"/>
        <v>1094.3519999999999</v>
      </c>
      <c r="AP820" s="7">
        <f t="shared" si="283"/>
        <v>1328.856</v>
      </c>
      <c r="AQ820" s="7">
        <f t="shared" si="284"/>
        <v>234.50400000000013</v>
      </c>
      <c r="AR820" s="12">
        <f t="shared" si="285"/>
        <v>1.2142857142857144</v>
      </c>
    </row>
    <row r="821" spans="1:44" x14ac:dyDescent="0.35">
      <c r="A821" t="s">
        <v>833</v>
      </c>
      <c r="B821">
        <f t="shared" si="264"/>
        <v>200819</v>
      </c>
      <c r="C821" s="2">
        <v>45563</v>
      </c>
      <c r="D821" s="4">
        <v>45563</v>
      </c>
      <c r="E821">
        <f t="shared" si="265"/>
        <v>2024</v>
      </c>
      <c r="F821" s="4" t="str">
        <f t="shared" si="266"/>
        <v>September</v>
      </c>
      <c r="G821" s="4" t="str">
        <f t="shared" si="267"/>
        <v>Saturday</v>
      </c>
      <c r="H821" t="s">
        <v>2029</v>
      </c>
      <c r="I821">
        <f t="shared" si="268"/>
        <v>66196</v>
      </c>
      <c r="J821" t="s">
        <v>2404</v>
      </c>
      <c r="K821" t="str">
        <f t="shared" si="270"/>
        <v>Phone</v>
      </c>
      <c r="L821">
        <v>2</v>
      </c>
      <c r="M821">
        <v>398.45</v>
      </c>
      <c r="N821" s="7">
        <f t="shared" si="269"/>
        <v>398.45</v>
      </c>
      <c r="O821" t="s">
        <v>2941</v>
      </c>
      <c r="P821" t="str">
        <f t="shared" si="271"/>
        <v>650</v>
      </c>
      <c r="Q821" t="str">
        <f t="shared" si="272"/>
        <v>Main St</v>
      </c>
      <c r="R821" t="s">
        <v>3065</v>
      </c>
      <c r="S821" t="str">
        <f t="shared" si="273"/>
        <v>Debit Card</v>
      </c>
      <c r="T821" t="s">
        <v>3071</v>
      </c>
      <c r="U821" t="str">
        <f t="shared" si="274"/>
        <v>Cancelled</v>
      </c>
      <c r="V821" t="s">
        <v>3894</v>
      </c>
      <c r="W821" t="str">
        <f t="shared" si="275"/>
        <v>38104650</v>
      </c>
      <c r="X821">
        <v>7</v>
      </c>
      <c r="Y821" t="s">
        <v>4275</v>
      </c>
      <c r="Z821" t="str">
        <f t="shared" si="276"/>
        <v>SAVE10</v>
      </c>
      <c r="AA821" t="str">
        <f t="shared" si="277"/>
        <v>YES</v>
      </c>
      <c r="AB821" t="s">
        <v>4282</v>
      </c>
      <c r="AC821" t="str">
        <f t="shared" si="278"/>
        <v>Google</v>
      </c>
      <c r="AD821">
        <v>796.9</v>
      </c>
      <c r="AE821" s="7">
        <v>796.9</v>
      </c>
      <c r="AF821" s="7">
        <f t="shared" si="279"/>
        <v>796.9</v>
      </c>
      <c r="AG821" t="str">
        <f>_xlfn.XLOOKUP(H821, 'Customer Data'!A821,'Customer Data'!B821)</f>
        <v>Customer_821</v>
      </c>
      <c r="AH821" t="str">
        <f>_xlfn.XLOOKUP(H821,'Customer Data'!A821,'Customer Data'!C821)</f>
        <v>Male</v>
      </c>
      <c r="AI821">
        <f>_xlfn.XLOOKUP(H821,'Customer Data'!A821,'Customer Data'!D821)</f>
        <v>43</v>
      </c>
      <c r="AJ821" t="str">
        <f>_xlfn.XLOOKUP(H821,'Customer Data'!A821,'Customer Data'!E821)</f>
        <v>Kano</v>
      </c>
      <c r="AK821" t="str">
        <f>VLOOKUP(K821,'Product Category'!A:B,2,FALSE)</f>
        <v>Electronics</v>
      </c>
      <c r="AL821">
        <f>VLOOKUP(Z821,Coupons!A:B,2,FALSE)</f>
        <v>0.1</v>
      </c>
      <c r="AM821" s="7">
        <f t="shared" si="280"/>
        <v>79.69</v>
      </c>
      <c r="AN821" s="7">
        <f t="shared" si="281"/>
        <v>278.91499999999996</v>
      </c>
      <c r="AO821" s="7">
        <f t="shared" si="282"/>
        <v>557.82999999999993</v>
      </c>
      <c r="AP821" s="7">
        <f t="shared" si="283"/>
        <v>717.21</v>
      </c>
      <c r="AQ821" s="7">
        <f t="shared" si="284"/>
        <v>159.38000000000011</v>
      </c>
      <c r="AR821" s="12">
        <f t="shared" si="285"/>
        <v>1.285714285714286</v>
      </c>
    </row>
    <row r="822" spans="1:44" x14ac:dyDescent="0.35">
      <c r="A822" t="s">
        <v>834</v>
      </c>
      <c r="B822">
        <f t="shared" si="264"/>
        <v>200820</v>
      </c>
      <c r="C822" s="2">
        <v>45073</v>
      </c>
      <c r="D822" s="4">
        <v>45073</v>
      </c>
      <c r="E822">
        <f t="shared" si="265"/>
        <v>2023</v>
      </c>
      <c r="F822" s="4" t="str">
        <f t="shared" si="266"/>
        <v>May</v>
      </c>
      <c r="G822" s="4" t="str">
        <f t="shared" si="267"/>
        <v>Saturday</v>
      </c>
      <c r="H822" t="s">
        <v>2030</v>
      </c>
      <c r="I822">
        <f t="shared" si="268"/>
        <v>35377</v>
      </c>
      <c r="J822" t="s">
        <v>2404</v>
      </c>
      <c r="K822" t="str">
        <f t="shared" si="270"/>
        <v>Phone</v>
      </c>
      <c r="L822">
        <v>5</v>
      </c>
      <c r="M822">
        <v>623.80999999999995</v>
      </c>
      <c r="N822" s="7">
        <f t="shared" si="269"/>
        <v>623.80999999999995</v>
      </c>
      <c r="O822" t="s">
        <v>2706</v>
      </c>
      <c r="P822" t="str">
        <f t="shared" si="271"/>
        <v>171</v>
      </c>
      <c r="Q822" t="str">
        <f t="shared" si="272"/>
        <v>Main St</v>
      </c>
      <c r="R822" t="s">
        <v>3069</v>
      </c>
      <c r="S822" t="str">
        <f t="shared" si="273"/>
        <v>Cash</v>
      </c>
      <c r="T822" t="s">
        <v>3072</v>
      </c>
      <c r="U822" t="str">
        <f t="shared" si="274"/>
        <v>Returned</v>
      </c>
      <c r="V822" t="s">
        <v>3895</v>
      </c>
      <c r="W822" t="str">
        <f t="shared" si="275"/>
        <v>17342157</v>
      </c>
      <c r="X822">
        <v>6</v>
      </c>
      <c r="Y822" t="s">
        <v>4276</v>
      </c>
      <c r="Z822" t="str">
        <f t="shared" si="276"/>
        <v>FREESHIP</v>
      </c>
      <c r="AA822" t="str">
        <f t="shared" si="277"/>
        <v>YES</v>
      </c>
      <c r="AB822" t="s">
        <v>4280</v>
      </c>
      <c r="AC822" t="str">
        <f t="shared" si="278"/>
        <v>Email</v>
      </c>
      <c r="AD822">
        <v>3119.05</v>
      </c>
      <c r="AE822" s="7">
        <v>3119.05</v>
      </c>
      <c r="AF822" s="7">
        <f t="shared" si="279"/>
        <v>3119.0499999999997</v>
      </c>
      <c r="AG822" t="str">
        <f>_xlfn.XLOOKUP(H822, 'Customer Data'!A822,'Customer Data'!B822)</f>
        <v>Customer_822</v>
      </c>
      <c r="AH822" t="str">
        <f>_xlfn.XLOOKUP(H822,'Customer Data'!A822,'Customer Data'!C822)</f>
        <v>Female</v>
      </c>
      <c r="AI822">
        <f>_xlfn.XLOOKUP(H822,'Customer Data'!A822,'Customer Data'!D822)</f>
        <v>33</v>
      </c>
      <c r="AJ822" t="str">
        <f>_xlfn.XLOOKUP(H822,'Customer Data'!A822,'Customer Data'!E822)</f>
        <v>Enugu</v>
      </c>
      <c r="AK822" t="str">
        <f>VLOOKUP(K822,'Product Category'!A:B,2,FALSE)</f>
        <v>Electronics</v>
      </c>
      <c r="AL822">
        <f>VLOOKUP(Z822,Coupons!A:B,2,FALSE)</f>
        <v>0</v>
      </c>
      <c r="AM822" s="7">
        <f t="shared" si="280"/>
        <v>0</v>
      </c>
      <c r="AN822" s="7">
        <f t="shared" si="281"/>
        <v>436.66699999999992</v>
      </c>
      <c r="AO822" s="7">
        <f t="shared" si="282"/>
        <v>2183.3349999999996</v>
      </c>
      <c r="AP822" s="7">
        <f t="shared" si="283"/>
        <v>3119.0499999999997</v>
      </c>
      <c r="AQ822" s="7">
        <f t="shared" si="284"/>
        <v>935.71500000000015</v>
      </c>
      <c r="AR822" s="12">
        <f t="shared" si="285"/>
        <v>1.4285714285714288</v>
      </c>
    </row>
    <row r="823" spans="1:44" x14ac:dyDescent="0.35">
      <c r="A823" t="s">
        <v>835</v>
      </c>
      <c r="B823">
        <f t="shared" si="264"/>
        <v>200821</v>
      </c>
      <c r="C823" s="2">
        <v>45640</v>
      </c>
      <c r="D823" s="4">
        <v>45640</v>
      </c>
      <c r="E823">
        <f t="shared" si="265"/>
        <v>2024</v>
      </c>
      <c r="F823" s="4" t="str">
        <f t="shared" si="266"/>
        <v>December</v>
      </c>
      <c r="G823" s="4" t="str">
        <f t="shared" si="267"/>
        <v>Saturday</v>
      </c>
      <c r="H823" t="s">
        <v>2031</v>
      </c>
      <c r="I823">
        <f t="shared" si="268"/>
        <v>40771</v>
      </c>
      <c r="J823" t="s">
        <v>2408</v>
      </c>
      <c r="K823" t="str">
        <f t="shared" si="270"/>
        <v>Laptop</v>
      </c>
      <c r="L823">
        <v>4</v>
      </c>
      <c r="M823">
        <v>174.49</v>
      </c>
      <c r="N823" s="7">
        <f t="shared" si="269"/>
        <v>174.49</v>
      </c>
      <c r="O823" t="s">
        <v>2698</v>
      </c>
      <c r="P823" t="str">
        <f t="shared" si="271"/>
        <v>259</v>
      </c>
      <c r="Q823" t="str">
        <f t="shared" si="272"/>
        <v>Main St</v>
      </c>
      <c r="R823" t="s">
        <v>3067</v>
      </c>
      <c r="S823" t="str">
        <f t="shared" si="273"/>
        <v>Credit Card</v>
      </c>
      <c r="T823" t="s">
        <v>3073</v>
      </c>
      <c r="U823" t="str">
        <f t="shared" si="274"/>
        <v>Delivered</v>
      </c>
      <c r="V823" t="s">
        <v>3896</v>
      </c>
      <c r="W823" t="str">
        <f t="shared" si="275"/>
        <v>56310345</v>
      </c>
      <c r="X823">
        <v>5</v>
      </c>
      <c r="Y823" t="s">
        <v>4275</v>
      </c>
      <c r="Z823" t="str">
        <f t="shared" si="276"/>
        <v>SAVE10</v>
      </c>
      <c r="AA823" t="str">
        <f t="shared" si="277"/>
        <v>YES</v>
      </c>
      <c r="AB823" t="s">
        <v>4281</v>
      </c>
      <c r="AC823" t="str">
        <f t="shared" si="278"/>
        <v>Facebook</v>
      </c>
      <c r="AD823">
        <v>697.96</v>
      </c>
      <c r="AE823" s="7">
        <v>697.96</v>
      </c>
      <c r="AF823" s="7">
        <f t="shared" si="279"/>
        <v>697.96</v>
      </c>
      <c r="AG823" t="str">
        <f>_xlfn.XLOOKUP(H823, 'Customer Data'!A823,'Customer Data'!B823)</f>
        <v>Customer_823</v>
      </c>
      <c r="AH823" t="str">
        <f>_xlfn.XLOOKUP(H823,'Customer Data'!A823,'Customer Data'!C823)</f>
        <v>Male</v>
      </c>
      <c r="AI823">
        <f>_xlfn.XLOOKUP(H823,'Customer Data'!A823,'Customer Data'!D823)</f>
        <v>24</v>
      </c>
      <c r="AJ823" t="str">
        <f>_xlfn.XLOOKUP(H823,'Customer Data'!A823,'Customer Data'!E823)</f>
        <v>Abuja</v>
      </c>
      <c r="AK823" t="str">
        <f>VLOOKUP(K823,'Product Category'!A:B,2,FALSE)</f>
        <v>Electronics</v>
      </c>
      <c r="AL823">
        <f>VLOOKUP(Z823,Coupons!A:B,2,FALSE)</f>
        <v>0.1</v>
      </c>
      <c r="AM823" s="7">
        <f t="shared" si="280"/>
        <v>69.796000000000006</v>
      </c>
      <c r="AN823" s="7">
        <f t="shared" si="281"/>
        <v>122.143</v>
      </c>
      <c r="AO823" s="7">
        <f t="shared" si="282"/>
        <v>488.572</v>
      </c>
      <c r="AP823" s="7">
        <f t="shared" si="283"/>
        <v>628.16399999999999</v>
      </c>
      <c r="AQ823" s="7">
        <f t="shared" si="284"/>
        <v>139.59199999999998</v>
      </c>
      <c r="AR823" s="12">
        <f t="shared" si="285"/>
        <v>1.2857142857142856</v>
      </c>
    </row>
    <row r="824" spans="1:44" x14ac:dyDescent="0.35">
      <c r="A824" t="s">
        <v>836</v>
      </c>
      <c r="B824">
        <f t="shared" si="264"/>
        <v>200822</v>
      </c>
      <c r="C824" s="2">
        <v>45731</v>
      </c>
      <c r="D824" s="4">
        <v>45731</v>
      </c>
      <c r="E824">
        <f t="shared" si="265"/>
        <v>2025</v>
      </c>
      <c r="F824" s="4" t="str">
        <f t="shared" si="266"/>
        <v>March</v>
      </c>
      <c r="G824" s="4" t="str">
        <f t="shared" si="267"/>
        <v>Saturday</v>
      </c>
      <c r="H824" t="s">
        <v>2032</v>
      </c>
      <c r="I824">
        <f t="shared" si="268"/>
        <v>20624</v>
      </c>
      <c r="J824" t="s">
        <v>2404</v>
      </c>
      <c r="K824" t="str">
        <f t="shared" si="270"/>
        <v>Phone</v>
      </c>
      <c r="L824">
        <v>1</v>
      </c>
      <c r="M824">
        <v>479.56</v>
      </c>
      <c r="N824" s="7">
        <f t="shared" si="269"/>
        <v>479.56</v>
      </c>
      <c r="O824" t="s">
        <v>2476</v>
      </c>
      <c r="P824" t="str">
        <f t="shared" si="271"/>
        <v>923</v>
      </c>
      <c r="Q824" t="str">
        <f t="shared" si="272"/>
        <v>Main St</v>
      </c>
      <c r="R824" t="s">
        <v>3068</v>
      </c>
      <c r="S824" t="str">
        <f t="shared" si="273"/>
        <v>Gift Card</v>
      </c>
      <c r="T824" t="s">
        <v>3072</v>
      </c>
      <c r="U824" t="str">
        <f t="shared" si="274"/>
        <v>Returned</v>
      </c>
      <c r="V824" t="s">
        <v>3897</v>
      </c>
      <c r="W824" t="str">
        <f t="shared" si="275"/>
        <v>45123395</v>
      </c>
      <c r="X824">
        <v>1</v>
      </c>
      <c r="Y824" t="s">
        <v>4275</v>
      </c>
      <c r="Z824" t="str">
        <f t="shared" si="276"/>
        <v>SAVE10</v>
      </c>
      <c r="AA824" t="str">
        <f t="shared" si="277"/>
        <v>YES</v>
      </c>
      <c r="AB824" t="s">
        <v>4282</v>
      </c>
      <c r="AC824" t="str">
        <f t="shared" si="278"/>
        <v>Google</v>
      </c>
      <c r="AD824">
        <v>479.56</v>
      </c>
      <c r="AE824" s="7">
        <v>479.56</v>
      </c>
      <c r="AF824" s="7">
        <f t="shared" si="279"/>
        <v>479.56</v>
      </c>
      <c r="AG824" t="str">
        <f>_xlfn.XLOOKUP(H824, 'Customer Data'!A824,'Customer Data'!B824)</f>
        <v>Customer_824</v>
      </c>
      <c r="AH824" t="str">
        <f>_xlfn.XLOOKUP(H824,'Customer Data'!A824,'Customer Data'!C824)</f>
        <v>Female</v>
      </c>
      <c r="AI824">
        <f>_xlfn.XLOOKUP(H824,'Customer Data'!A824,'Customer Data'!D824)</f>
        <v>20</v>
      </c>
      <c r="AJ824" t="str">
        <f>_xlfn.XLOOKUP(H824,'Customer Data'!A824,'Customer Data'!E824)</f>
        <v>Kano</v>
      </c>
      <c r="AK824" t="str">
        <f>VLOOKUP(K824,'Product Category'!A:B,2,FALSE)</f>
        <v>Electronics</v>
      </c>
      <c r="AL824">
        <f>VLOOKUP(Z824,Coupons!A:B,2,FALSE)</f>
        <v>0.1</v>
      </c>
      <c r="AM824" s="7">
        <f t="shared" si="280"/>
        <v>47.956000000000003</v>
      </c>
      <c r="AN824" s="7">
        <f t="shared" si="281"/>
        <v>335.69200000000001</v>
      </c>
      <c r="AO824" s="7">
        <f t="shared" si="282"/>
        <v>335.69200000000001</v>
      </c>
      <c r="AP824" s="7">
        <f t="shared" si="283"/>
        <v>431.60399999999998</v>
      </c>
      <c r="AQ824" s="7">
        <f t="shared" si="284"/>
        <v>95.911999999999978</v>
      </c>
      <c r="AR824" s="12">
        <f t="shared" si="285"/>
        <v>1.2857142857142856</v>
      </c>
    </row>
    <row r="825" spans="1:44" x14ac:dyDescent="0.35">
      <c r="A825" t="s">
        <v>837</v>
      </c>
      <c r="B825">
        <f t="shared" si="264"/>
        <v>200823</v>
      </c>
      <c r="C825" s="2">
        <v>45572</v>
      </c>
      <c r="D825" s="4">
        <v>45572</v>
      </c>
      <c r="E825">
        <f t="shared" si="265"/>
        <v>2024</v>
      </c>
      <c r="F825" s="4" t="str">
        <f t="shared" si="266"/>
        <v>October</v>
      </c>
      <c r="G825" s="4" t="str">
        <f t="shared" si="267"/>
        <v>Monday</v>
      </c>
      <c r="H825" t="s">
        <v>2033</v>
      </c>
      <c r="I825">
        <f t="shared" si="268"/>
        <v>27070</v>
      </c>
      <c r="J825" t="s">
        <v>2408</v>
      </c>
      <c r="K825" t="str">
        <f t="shared" si="270"/>
        <v>Laptop</v>
      </c>
      <c r="L825">
        <v>4</v>
      </c>
      <c r="M825">
        <v>653.13</v>
      </c>
      <c r="N825" s="7">
        <f t="shared" si="269"/>
        <v>653.13</v>
      </c>
      <c r="O825" t="s">
        <v>2942</v>
      </c>
      <c r="P825" t="str">
        <f t="shared" si="271"/>
        <v>973</v>
      </c>
      <c r="Q825" t="str">
        <f t="shared" si="272"/>
        <v>Main St</v>
      </c>
      <c r="R825" t="s">
        <v>3067</v>
      </c>
      <c r="S825" t="str">
        <f t="shared" si="273"/>
        <v>Credit Card</v>
      </c>
      <c r="T825" t="s">
        <v>3070</v>
      </c>
      <c r="U825" t="str">
        <f t="shared" si="274"/>
        <v>Shipped</v>
      </c>
      <c r="V825" t="s">
        <v>3898</v>
      </c>
      <c r="W825" t="str">
        <f t="shared" si="275"/>
        <v>83842481</v>
      </c>
      <c r="X825">
        <v>8</v>
      </c>
      <c r="Y825" t="s">
        <v>4277</v>
      </c>
      <c r="Z825" t="str">
        <f t="shared" si="276"/>
        <v>WINTER15</v>
      </c>
      <c r="AA825" t="str">
        <f t="shared" si="277"/>
        <v>YES</v>
      </c>
      <c r="AB825" t="s">
        <v>4278</v>
      </c>
      <c r="AC825" t="str">
        <f t="shared" si="278"/>
        <v>Instagram</v>
      </c>
      <c r="AD825">
        <v>2612.52</v>
      </c>
      <c r="AE825" s="7">
        <v>2612.52</v>
      </c>
      <c r="AF825" s="7">
        <f t="shared" si="279"/>
        <v>2612.52</v>
      </c>
      <c r="AG825" t="str">
        <f>_xlfn.XLOOKUP(H825, 'Customer Data'!A825,'Customer Data'!B825)</f>
        <v>Customer_825</v>
      </c>
      <c r="AH825" t="str">
        <f>_xlfn.XLOOKUP(H825,'Customer Data'!A825,'Customer Data'!C825)</f>
        <v>Male</v>
      </c>
      <c r="AI825">
        <f>_xlfn.XLOOKUP(H825,'Customer Data'!A825,'Customer Data'!D825)</f>
        <v>47</v>
      </c>
      <c r="AJ825" t="str">
        <f>_xlfn.XLOOKUP(H825,'Customer Data'!A825,'Customer Data'!E825)</f>
        <v>Port-Harcourt</v>
      </c>
      <c r="AK825" t="str">
        <f>VLOOKUP(K825,'Product Category'!A:B,2,FALSE)</f>
        <v>Electronics</v>
      </c>
      <c r="AL825">
        <f>VLOOKUP(Z825,Coupons!A:B,2,FALSE)</f>
        <v>0.15</v>
      </c>
      <c r="AM825" s="7">
        <f t="shared" si="280"/>
        <v>391.87799999999999</v>
      </c>
      <c r="AN825" s="7">
        <f t="shared" si="281"/>
        <v>457.19099999999997</v>
      </c>
      <c r="AO825" s="7">
        <f t="shared" si="282"/>
        <v>1828.7639999999999</v>
      </c>
      <c r="AP825" s="7">
        <f t="shared" si="283"/>
        <v>2220.6419999999998</v>
      </c>
      <c r="AQ825" s="7">
        <f t="shared" si="284"/>
        <v>391.87799999999993</v>
      </c>
      <c r="AR825" s="12">
        <f t="shared" si="285"/>
        <v>1.2142857142857142</v>
      </c>
    </row>
    <row r="826" spans="1:44" x14ac:dyDescent="0.35">
      <c r="A826" t="s">
        <v>838</v>
      </c>
      <c r="B826">
        <f t="shared" si="264"/>
        <v>200824</v>
      </c>
      <c r="C826" s="2">
        <v>45167</v>
      </c>
      <c r="D826" s="4">
        <v>45167</v>
      </c>
      <c r="E826">
        <f t="shared" si="265"/>
        <v>2023</v>
      </c>
      <c r="F826" s="4" t="str">
        <f t="shared" si="266"/>
        <v>August</v>
      </c>
      <c r="G826" s="4" t="str">
        <f t="shared" si="267"/>
        <v>Tuesday</v>
      </c>
      <c r="H826" t="s">
        <v>2034</v>
      </c>
      <c r="I826">
        <f t="shared" si="268"/>
        <v>18826</v>
      </c>
      <c r="J826" t="s">
        <v>2403</v>
      </c>
      <c r="K826" t="str">
        <f t="shared" si="270"/>
        <v>Monitor</v>
      </c>
      <c r="L826">
        <v>3</v>
      </c>
      <c r="M826">
        <v>481.1</v>
      </c>
      <c r="N826" s="7">
        <f t="shared" si="269"/>
        <v>481.1</v>
      </c>
      <c r="O826" t="s">
        <v>2943</v>
      </c>
      <c r="P826" t="str">
        <f t="shared" si="271"/>
        <v>664</v>
      </c>
      <c r="Q826" t="str">
        <f t="shared" si="272"/>
        <v>Main St</v>
      </c>
      <c r="R826" t="s">
        <v>3067</v>
      </c>
      <c r="S826" t="str">
        <f t="shared" si="273"/>
        <v>Credit Card</v>
      </c>
      <c r="T826" t="s">
        <v>3072</v>
      </c>
      <c r="U826" t="str">
        <f t="shared" si="274"/>
        <v>Returned</v>
      </c>
      <c r="V826" t="s">
        <v>3899</v>
      </c>
      <c r="W826" t="str">
        <f t="shared" si="275"/>
        <v>12530495</v>
      </c>
      <c r="X826">
        <v>3</v>
      </c>
      <c r="Y826" t="s">
        <v>4276</v>
      </c>
      <c r="Z826" t="str">
        <f t="shared" si="276"/>
        <v>FREESHIP</v>
      </c>
      <c r="AA826" t="str">
        <f t="shared" si="277"/>
        <v>YES</v>
      </c>
      <c r="AB826" t="s">
        <v>4281</v>
      </c>
      <c r="AC826" t="str">
        <f t="shared" si="278"/>
        <v>Facebook</v>
      </c>
      <c r="AD826">
        <v>1443.3</v>
      </c>
      <c r="AE826" s="7">
        <v>1443.3</v>
      </c>
      <c r="AF826" s="7">
        <f t="shared" si="279"/>
        <v>1443.3000000000002</v>
      </c>
      <c r="AG826" t="str">
        <f>_xlfn.XLOOKUP(H826, 'Customer Data'!A826,'Customer Data'!B826)</f>
        <v>Customer_826</v>
      </c>
      <c r="AH826" t="str">
        <f>_xlfn.XLOOKUP(H826,'Customer Data'!A826,'Customer Data'!C826)</f>
        <v>Female</v>
      </c>
      <c r="AI826">
        <f>_xlfn.XLOOKUP(H826,'Customer Data'!A826,'Customer Data'!D826)</f>
        <v>56</v>
      </c>
      <c r="AJ826" t="str">
        <f>_xlfn.XLOOKUP(H826,'Customer Data'!A826,'Customer Data'!E826)</f>
        <v>Owerri</v>
      </c>
      <c r="AK826" t="str">
        <f>VLOOKUP(K826,'Product Category'!A:B,2,FALSE)</f>
        <v>Electronics</v>
      </c>
      <c r="AL826">
        <f>VLOOKUP(Z826,Coupons!A:B,2,FALSE)</f>
        <v>0</v>
      </c>
      <c r="AM826" s="7">
        <f t="shared" si="280"/>
        <v>0</v>
      </c>
      <c r="AN826" s="7">
        <f t="shared" si="281"/>
        <v>336.77</v>
      </c>
      <c r="AO826" s="7">
        <f t="shared" si="282"/>
        <v>1010.31</v>
      </c>
      <c r="AP826" s="7">
        <f t="shared" si="283"/>
        <v>1443.3000000000002</v>
      </c>
      <c r="AQ826" s="7">
        <f t="shared" si="284"/>
        <v>432.99000000000024</v>
      </c>
      <c r="AR826" s="12">
        <f t="shared" si="285"/>
        <v>1.4285714285714288</v>
      </c>
    </row>
    <row r="827" spans="1:44" x14ac:dyDescent="0.35">
      <c r="A827" t="s">
        <v>839</v>
      </c>
      <c r="B827">
        <f t="shared" si="264"/>
        <v>200825</v>
      </c>
      <c r="C827" s="2">
        <v>45742</v>
      </c>
      <c r="D827" s="4">
        <v>45742</v>
      </c>
      <c r="E827">
        <f t="shared" si="265"/>
        <v>2025</v>
      </c>
      <c r="F827" s="4" t="str">
        <f t="shared" si="266"/>
        <v>March</v>
      </c>
      <c r="G827" s="4" t="str">
        <f t="shared" si="267"/>
        <v>Wednesday</v>
      </c>
      <c r="H827" t="s">
        <v>2035</v>
      </c>
      <c r="I827">
        <f t="shared" si="268"/>
        <v>23899</v>
      </c>
      <c r="J827" t="s">
        <v>2409</v>
      </c>
      <c r="K827" t="str">
        <f t="shared" si="270"/>
        <v>Desk</v>
      </c>
      <c r="L827">
        <v>5</v>
      </c>
      <c r="M827">
        <v>271.69</v>
      </c>
      <c r="N827" s="7">
        <f t="shared" si="269"/>
        <v>271.69</v>
      </c>
      <c r="O827" t="s">
        <v>2944</v>
      </c>
      <c r="P827" t="str">
        <f t="shared" si="271"/>
        <v>543</v>
      </c>
      <c r="Q827" t="str">
        <f t="shared" si="272"/>
        <v>Main St</v>
      </c>
      <c r="R827" t="s">
        <v>3066</v>
      </c>
      <c r="S827" t="str">
        <f t="shared" si="273"/>
        <v>Online</v>
      </c>
      <c r="T827" t="s">
        <v>3072</v>
      </c>
      <c r="U827" t="str">
        <f t="shared" si="274"/>
        <v>Returned</v>
      </c>
      <c r="V827" t="s">
        <v>3900</v>
      </c>
      <c r="W827" t="str">
        <f t="shared" si="275"/>
        <v>88914760</v>
      </c>
      <c r="X827">
        <v>7</v>
      </c>
      <c r="Y827" t="s">
        <v>4276</v>
      </c>
      <c r="Z827" t="str">
        <f t="shared" si="276"/>
        <v>FREESHIP</v>
      </c>
      <c r="AA827" t="str">
        <f t="shared" si="277"/>
        <v>YES</v>
      </c>
      <c r="AB827" t="s">
        <v>4278</v>
      </c>
      <c r="AC827" t="str">
        <f t="shared" si="278"/>
        <v>Instagram</v>
      </c>
      <c r="AD827">
        <v>1358.45</v>
      </c>
      <c r="AE827" s="7">
        <v>1358.45</v>
      </c>
      <c r="AF827" s="7">
        <f t="shared" si="279"/>
        <v>1358.45</v>
      </c>
      <c r="AG827" t="str">
        <f>_xlfn.XLOOKUP(H827, 'Customer Data'!A827,'Customer Data'!B827)</f>
        <v>Customer_827</v>
      </c>
      <c r="AH827" t="str">
        <f>_xlfn.XLOOKUP(H827,'Customer Data'!A827,'Customer Data'!C827)</f>
        <v>Male</v>
      </c>
      <c r="AI827">
        <f>_xlfn.XLOOKUP(H827,'Customer Data'!A827,'Customer Data'!D827)</f>
        <v>47</v>
      </c>
      <c r="AJ827" t="str">
        <f>_xlfn.XLOOKUP(H827,'Customer Data'!A827,'Customer Data'!E827)</f>
        <v>Owerri</v>
      </c>
      <c r="AK827" t="str">
        <f>VLOOKUP(K827,'Product Category'!A:B,2,FALSE)</f>
        <v>Furniture</v>
      </c>
      <c r="AL827">
        <f>VLOOKUP(Z827,Coupons!A:B,2,FALSE)</f>
        <v>0</v>
      </c>
      <c r="AM827" s="7">
        <f t="shared" si="280"/>
        <v>0</v>
      </c>
      <c r="AN827" s="7">
        <f t="shared" si="281"/>
        <v>190.18299999999999</v>
      </c>
      <c r="AO827" s="7">
        <f t="shared" si="282"/>
        <v>950.91499999999996</v>
      </c>
      <c r="AP827" s="7">
        <f t="shared" si="283"/>
        <v>1358.45</v>
      </c>
      <c r="AQ827" s="7">
        <f t="shared" si="284"/>
        <v>407.53500000000008</v>
      </c>
      <c r="AR827" s="12">
        <f t="shared" si="285"/>
        <v>1.4285714285714286</v>
      </c>
    </row>
    <row r="828" spans="1:44" x14ac:dyDescent="0.35">
      <c r="A828" t="s">
        <v>840</v>
      </c>
      <c r="B828">
        <f t="shared" si="264"/>
        <v>200826</v>
      </c>
      <c r="C828" s="2">
        <v>45724</v>
      </c>
      <c r="D828" s="4">
        <v>45724</v>
      </c>
      <c r="E828">
        <f t="shared" si="265"/>
        <v>2025</v>
      </c>
      <c r="F828" s="4" t="str">
        <f t="shared" si="266"/>
        <v>March</v>
      </c>
      <c r="G828" s="4" t="str">
        <f t="shared" si="267"/>
        <v>Saturday</v>
      </c>
      <c r="H828" t="s">
        <v>2036</v>
      </c>
      <c r="I828">
        <f t="shared" si="268"/>
        <v>43249</v>
      </c>
      <c r="J828" t="s">
        <v>2407</v>
      </c>
      <c r="K828" t="str">
        <f t="shared" si="270"/>
        <v>Printer</v>
      </c>
      <c r="L828">
        <v>3</v>
      </c>
      <c r="M828">
        <v>463.81</v>
      </c>
      <c r="N828" s="7">
        <f t="shared" si="269"/>
        <v>463.81</v>
      </c>
      <c r="O828" t="s">
        <v>2570</v>
      </c>
      <c r="P828" t="str">
        <f t="shared" si="271"/>
        <v>283</v>
      </c>
      <c r="Q828" t="str">
        <f t="shared" si="272"/>
        <v>Main St</v>
      </c>
      <c r="R828" t="s">
        <v>3066</v>
      </c>
      <c r="S828" t="str">
        <f t="shared" si="273"/>
        <v>Online</v>
      </c>
      <c r="T828" t="s">
        <v>3072</v>
      </c>
      <c r="U828" t="str">
        <f t="shared" si="274"/>
        <v>Returned</v>
      </c>
      <c r="V828" t="s">
        <v>3901</v>
      </c>
      <c r="W828" t="str">
        <f t="shared" si="275"/>
        <v>32469820</v>
      </c>
      <c r="X828">
        <v>8</v>
      </c>
      <c r="Y828" t="s">
        <v>4277</v>
      </c>
      <c r="Z828" t="str">
        <f t="shared" si="276"/>
        <v>WINTER15</v>
      </c>
      <c r="AA828" t="str">
        <f t="shared" si="277"/>
        <v>YES</v>
      </c>
      <c r="AB828" t="s">
        <v>4280</v>
      </c>
      <c r="AC828" t="str">
        <f t="shared" si="278"/>
        <v>Email</v>
      </c>
      <c r="AD828">
        <v>1391.43</v>
      </c>
      <c r="AE828" s="7">
        <v>1391.43</v>
      </c>
      <c r="AF828" s="7">
        <f t="shared" si="279"/>
        <v>1391.43</v>
      </c>
      <c r="AG828" t="str">
        <f>_xlfn.XLOOKUP(H828, 'Customer Data'!A828,'Customer Data'!B828)</f>
        <v>Customer_828</v>
      </c>
      <c r="AH828" t="str">
        <f>_xlfn.XLOOKUP(H828,'Customer Data'!A828,'Customer Data'!C828)</f>
        <v>Male</v>
      </c>
      <c r="AI828">
        <f>_xlfn.XLOOKUP(H828,'Customer Data'!A828,'Customer Data'!D828)</f>
        <v>18</v>
      </c>
      <c r="AJ828" t="str">
        <f>_xlfn.XLOOKUP(H828,'Customer Data'!A828,'Customer Data'!E828)</f>
        <v>Kano</v>
      </c>
      <c r="AK828" t="str">
        <f>VLOOKUP(K828,'Product Category'!A:B,2,FALSE)</f>
        <v>Electronics</v>
      </c>
      <c r="AL828">
        <f>VLOOKUP(Z828,Coupons!A:B,2,FALSE)</f>
        <v>0.15</v>
      </c>
      <c r="AM828" s="7">
        <f t="shared" si="280"/>
        <v>208.71450000000002</v>
      </c>
      <c r="AN828" s="7">
        <f t="shared" si="281"/>
        <v>324.66699999999997</v>
      </c>
      <c r="AO828" s="7">
        <f t="shared" si="282"/>
        <v>974.00099999999998</v>
      </c>
      <c r="AP828" s="7">
        <f t="shared" si="283"/>
        <v>1182.7155</v>
      </c>
      <c r="AQ828" s="7">
        <f t="shared" si="284"/>
        <v>208.71450000000004</v>
      </c>
      <c r="AR828" s="12">
        <f t="shared" si="285"/>
        <v>1.2142857142857144</v>
      </c>
    </row>
    <row r="829" spans="1:44" x14ac:dyDescent="0.35">
      <c r="A829" t="s">
        <v>841</v>
      </c>
      <c r="B829">
        <f t="shared" si="264"/>
        <v>200827</v>
      </c>
      <c r="C829" s="2">
        <v>45071</v>
      </c>
      <c r="D829" s="4">
        <v>45071</v>
      </c>
      <c r="E829">
        <f t="shared" si="265"/>
        <v>2023</v>
      </c>
      <c r="F829" s="4" t="str">
        <f t="shared" si="266"/>
        <v>May</v>
      </c>
      <c r="G829" s="4" t="str">
        <f t="shared" si="267"/>
        <v>Thursday</v>
      </c>
      <c r="H829" t="s">
        <v>2037</v>
      </c>
      <c r="I829">
        <f t="shared" si="268"/>
        <v>95856</v>
      </c>
      <c r="J829" t="s">
        <v>2405</v>
      </c>
      <c r="K829" t="str">
        <f t="shared" si="270"/>
        <v>Tablet</v>
      </c>
      <c r="L829">
        <v>2</v>
      </c>
      <c r="M829">
        <v>639.88</v>
      </c>
      <c r="N829" s="7">
        <f t="shared" si="269"/>
        <v>639.88</v>
      </c>
      <c r="O829" t="s">
        <v>2597</v>
      </c>
      <c r="P829" t="str">
        <f t="shared" si="271"/>
        <v>432</v>
      </c>
      <c r="Q829" t="str">
        <f t="shared" si="272"/>
        <v>Main St</v>
      </c>
      <c r="R829" t="s">
        <v>3069</v>
      </c>
      <c r="S829" t="str">
        <f t="shared" si="273"/>
        <v>Cash</v>
      </c>
      <c r="T829" t="s">
        <v>3073</v>
      </c>
      <c r="U829" t="str">
        <f t="shared" si="274"/>
        <v>Delivered</v>
      </c>
      <c r="V829" t="s">
        <v>3902</v>
      </c>
      <c r="W829" t="str">
        <f t="shared" si="275"/>
        <v>58829625</v>
      </c>
      <c r="X829">
        <v>5</v>
      </c>
      <c r="Y829" t="s">
        <v>4277</v>
      </c>
      <c r="Z829" t="str">
        <f t="shared" si="276"/>
        <v>WINTER15</v>
      </c>
      <c r="AA829" t="str">
        <f t="shared" si="277"/>
        <v>YES</v>
      </c>
      <c r="AB829" t="s">
        <v>4278</v>
      </c>
      <c r="AC829" t="str">
        <f t="shared" si="278"/>
        <v>Instagram</v>
      </c>
      <c r="AD829">
        <v>1279.76</v>
      </c>
      <c r="AE829" s="7">
        <v>1279.76</v>
      </c>
      <c r="AF829" s="7">
        <f t="shared" si="279"/>
        <v>1279.76</v>
      </c>
      <c r="AG829" t="str">
        <f>_xlfn.XLOOKUP(H829, 'Customer Data'!A829,'Customer Data'!B829)</f>
        <v>Customer_829</v>
      </c>
      <c r="AH829" t="str">
        <f>_xlfn.XLOOKUP(H829,'Customer Data'!A829,'Customer Data'!C829)</f>
        <v>Female</v>
      </c>
      <c r="AI829">
        <f>_xlfn.XLOOKUP(H829,'Customer Data'!A829,'Customer Data'!D829)</f>
        <v>19</v>
      </c>
      <c r="AJ829" t="str">
        <f>_xlfn.XLOOKUP(H829,'Customer Data'!A829,'Customer Data'!E829)</f>
        <v>Kano</v>
      </c>
      <c r="AK829" t="str">
        <f>VLOOKUP(K829,'Product Category'!A:B,2,FALSE)</f>
        <v>Electronics</v>
      </c>
      <c r="AL829">
        <f>VLOOKUP(Z829,Coupons!A:B,2,FALSE)</f>
        <v>0.15</v>
      </c>
      <c r="AM829" s="7">
        <f t="shared" si="280"/>
        <v>191.964</v>
      </c>
      <c r="AN829" s="7">
        <f t="shared" si="281"/>
        <v>447.91599999999994</v>
      </c>
      <c r="AO829" s="7">
        <f t="shared" si="282"/>
        <v>895.83199999999988</v>
      </c>
      <c r="AP829" s="7">
        <f t="shared" si="283"/>
        <v>1087.796</v>
      </c>
      <c r="AQ829" s="7">
        <f t="shared" si="284"/>
        <v>191.96400000000017</v>
      </c>
      <c r="AR829" s="12">
        <f t="shared" si="285"/>
        <v>1.2142857142857144</v>
      </c>
    </row>
    <row r="830" spans="1:44" x14ac:dyDescent="0.35">
      <c r="A830" t="s">
        <v>842</v>
      </c>
      <c r="B830">
        <f t="shared" si="264"/>
        <v>200828</v>
      </c>
      <c r="C830" s="2">
        <v>45497</v>
      </c>
      <c r="D830" s="4">
        <v>45497</v>
      </c>
      <c r="E830">
        <f t="shared" si="265"/>
        <v>2024</v>
      </c>
      <c r="F830" s="4" t="str">
        <f t="shared" si="266"/>
        <v>July</v>
      </c>
      <c r="G830" s="4" t="str">
        <f t="shared" si="267"/>
        <v>Wednesday</v>
      </c>
      <c r="H830" t="s">
        <v>2038</v>
      </c>
      <c r="I830">
        <f t="shared" si="268"/>
        <v>86266</v>
      </c>
      <c r="J830" t="s">
        <v>2406</v>
      </c>
      <c r="K830" t="str">
        <f t="shared" si="270"/>
        <v>Chair</v>
      </c>
      <c r="L830">
        <v>4</v>
      </c>
      <c r="M830">
        <v>404.58</v>
      </c>
      <c r="N830" s="7">
        <f t="shared" si="269"/>
        <v>404.58</v>
      </c>
      <c r="O830" t="s">
        <v>2945</v>
      </c>
      <c r="P830" t="str">
        <f t="shared" si="271"/>
        <v>510</v>
      </c>
      <c r="Q830" t="str">
        <f t="shared" si="272"/>
        <v>Main St</v>
      </c>
      <c r="R830" t="s">
        <v>3069</v>
      </c>
      <c r="S830" t="str">
        <f t="shared" si="273"/>
        <v>Cash</v>
      </c>
      <c r="T830" t="s">
        <v>3070</v>
      </c>
      <c r="U830" t="str">
        <f t="shared" si="274"/>
        <v>Shipped</v>
      </c>
      <c r="V830" t="s">
        <v>3903</v>
      </c>
      <c r="W830" t="str">
        <f t="shared" si="275"/>
        <v>64576020</v>
      </c>
      <c r="X830">
        <v>5</v>
      </c>
      <c r="Y830" t="s">
        <v>4276</v>
      </c>
      <c r="Z830" t="str">
        <f t="shared" si="276"/>
        <v>FREESHIP</v>
      </c>
      <c r="AA830" t="str">
        <f t="shared" si="277"/>
        <v>YES</v>
      </c>
      <c r="AB830" t="s">
        <v>4278</v>
      </c>
      <c r="AC830" t="str">
        <f t="shared" si="278"/>
        <v>Instagram</v>
      </c>
      <c r="AD830">
        <v>1618.32</v>
      </c>
      <c r="AE830" s="7">
        <v>1618.32</v>
      </c>
      <c r="AF830" s="7">
        <f t="shared" si="279"/>
        <v>1618.32</v>
      </c>
      <c r="AG830" t="str">
        <f>_xlfn.XLOOKUP(H830, 'Customer Data'!A830,'Customer Data'!B830)</f>
        <v>Customer_830</v>
      </c>
      <c r="AH830" t="str">
        <f>_xlfn.XLOOKUP(H830,'Customer Data'!A830,'Customer Data'!C830)</f>
        <v>Male</v>
      </c>
      <c r="AI830">
        <f>_xlfn.XLOOKUP(H830,'Customer Data'!A830,'Customer Data'!D830)</f>
        <v>30</v>
      </c>
      <c r="AJ830" t="str">
        <f>_xlfn.XLOOKUP(H830,'Customer Data'!A830,'Customer Data'!E830)</f>
        <v>Abuja</v>
      </c>
      <c r="AK830" t="str">
        <f>VLOOKUP(K830,'Product Category'!A:B,2,FALSE)</f>
        <v>Furniture</v>
      </c>
      <c r="AL830">
        <f>VLOOKUP(Z830,Coupons!A:B,2,FALSE)</f>
        <v>0</v>
      </c>
      <c r="AM830" s="7">
        <f t="shared" si="280"/>
        <v>0</v>
      </c>
      <c r="AN830" s="7">
        <f t="shared" si="281"/>
        <v>283.20599999999996</v>
      </c>
      <c r="AO830" s="7">
        <f t="shared" si="282"/>
        <v>1132.8239999999998</v>
      </c>
      <c r="AP830" s="7">
        <f t="shared" si="283"/>
        <v>1618.32</v>
      </c>
      <c r="AQ830" s="7">
        <f t="shared" si="284"/>
        <v>485.49600000000009</v>
      </c>
      <c r="AR830" s="12">
        <f t="shared" si="285"/>
        <v>1.4285714285714288</v>
      </c>
    </row>
    <row r="831" spans="1:44" x14ac:dyDescent="0.35">
      <c r="A831" t="s">
        <v>843</v>
      </c>
      <c r="B831">
        <f t="shared" si="264"/>
        <v>200829</v>
      </c>
      <c r="C831" s="2">
        <v>44962</v>
      </c>
      <c r="D831" s="4">
        <v>44962</v>
      </c>
      <c r="E831">
        <f t="shared" si="265"/>
        <v>2023</v>
      </c>
      <c r="F831" s="4" t="str">
        <f t="shared" si="266"/>
        <v>February</v>
      </c>
      <c r="G831" s="4" t="str">
        <f t="shared" si="267"/>
        <v>Sunday</v>
      </c>
      <c r="H831" t="s">
        <v>2039</v>
      </c>
      <c r="I831">
        <f t="shared" si="268"/>
        <v>39551</v>
      </c>
      <c r="J831" t="s">
        <v>2403</v>
      </c>
      <c r="K831" t="str">
        <f t="shared" si="270"/>
        <v>Monitor</v>
      </c>
      <c r="L831">
        <v>1</v>
      </c>
      <c r="M831">
        <v>76.930000000000007</v>
      </c>
      <c r="N831" s="7">
        <f t="shared" si="269"/>
        <v>76.930000000000007</v>
      </c>
      <c r="O831" t="s">
        <v>2946</v>
      </c>
      <c r="P831" t="str">
        <f t="shared" si="271"/>
        <v>685</v>
      </c>
      <c r="Q831" t="str">
        <f t="shared" si="272"/>
        <v>Main St</v>
      </c>
      <c r="R831" t="s">
        <v>3065</v>
      </c>
      <c r="S831" t="str">
        <f t="shared" si="273"/>
        <v>Debit Card</v>
      </c>
      <c r="T831" t="s">
        <v>3073</v>
      </c>
      <c r="U831" t="str">
        <f t="shared" si="274"/>
        <v>Delivered</v>
      </c>
      <c r="V831" t="s">
        <v>3904</v>
      </c>
      <c r="W831" t="str">
        <f t="shared" si="275"/>
        <v>68358007</v>
      </c>
      <c r="X831">
        <v>6</v>
      </c>
      <c r="Y831" t="s">
        <v>4277</v>
      </c>
      <c r="Z831" t="str">
        <f t="shared" si="276"/>
        <v>WINTER15</v>
      </c>
      <c r="AA831" t="str">
        <f t="shared" si="277"/>
        <v>YES</v>
      </c>
      <c r="AB831" t="s">
        <v>4278</v>
      </c>
      <c r="AC831" t="str">
        <f t="shared" si="278"/>
        <v>Instagram</v>
      </c>
      <c r="AD831">
        <v>76.930000000000007</v>
      </c>
      <c r="AE831" s="7">
        <v>76.930000000000007</v>
      </c>
      <c r="AF831" s="7">
        <f t="shared" si="279"/>
        <v>76.930000000000007</v>
      </c>
      <c r="AG831" t="str">
        <f>_xlfn.XLOOKUP(H831, 'Customer Data'!A831,'Customer Data'!B831)</f>
        <v>Customer_831</v>
      </c>
      <c r="AH831" t="str">
        <f>_xlfn.XLOOKUP(H831,'Customer Data'!A831,'Customer Data'!C831)</f>
        <v>Male</v>
      </c>
      <c r="AI831">
        <f>_xlfn.XLOOKUP(H831,'Customer Data'!A831,'Customer Data'!D831)</f>
        <v>42</v>
      </c>
      <c r="AJ831" t="str">
        <f>_xlfn.XLOOKUP(H831,'Customer Data'!A831,'Customer Data'!E831)</f>
        <v>Abuja</v>
      </c>
      <c r="AK831" t="str">
        <f>VLOOKUP(K831,'Product Category'!A:B,2,FALSE)</f>
        <v>Electronics</v>
      </c>
      <c r="AL831">
        <f>VLOOKUP(Z831,Coupons!A:B,2,FALSE)</f>
        <v>0.15</v>
      </c>
      <c r="AM831" s="7">
        <f t="shared" si="280"/>
        <v>11.5395</v>
      </c>
      <c r="AN831" s="7">
        <f t="shared" si="281"/>
        <v>53.850999999999999</v>
      </c>
      <c r="AO831" s="7">
        <f t="shared" si="282"/>
        <v>53.850999999999999</v>
      </c>
      <c r="AP831" s="7">
        <f t="shared" si="283"/>
        <v>65.390500000000003</v>
      </c>
      <c r="AQ831" s="7">
        <f t="shared" si="284"/>
        <v>11.539500000000004</v>
      </c>
      <c r="AR831" s="12">
        <f t="shared" si="285"/>
        <v>1.2142857142857144</v>
      </c>
    </row>
    <row r="832" spans="1:44" x14ac:dyDescent="0.35">
      <c r="A832" t="s">
        <v>844</v>
      </c>
      <c r="B832">
        <f t="shared" si="264"/>
        <v>200830</v>
      </c>
      <c r="C832" s="2">
        <v>45637</v>
      </c>
      <c r="D832" s="4">
        <v>45637</v>
      </c>
      <c r="E832">
        <f t="shared" si="265"/>
        <v>2024</v>
      </c>
      <c r="F832" s="4" t="str">
        <f t="shared" si="266"/>
        <v>December</v>
      </c>
      <c r="G832" s="4" t="str">
        <f t="shared" si="267"/>
        <v>Wednesday</v>
      </c>
      <c r="H832" t="s">
        <v>2040</v>
      </c>
      <c r="I832">
        <f t="shared" si="268"/>
        <v>90310</v>
      </c>
      <c r="J832" t="s">
        <v>2405</v>
      </c>
      <c r="K832" t="str">
        <f t="shared" si="270"/>
        <v>Tablet</v>
      </c>
      <c r="L832">
        <v>4</v>
      </c>
      <c r="M832">
        <v>190.64</v>
      </c>
      <c r="N832" s="7">
        <f t="shared" si="269"/>
        <v>190.64</v>
      </c>
      <c r="O832" t="s">
        <v>2947</v>
      </c>
      <c r="P832" t="str">
        <f t="shared" si="271"/>
        <v>853</v>
      </c>
      <c r="Q832" t="str">
        <f t="shared" si="272"/>
        <v>Main St</v>
      </c>
      <c r="R832" t="s">
        <v>3069</v>
      </c>
      <c r="S832" t="str">
        <f t="shared" si="273"/>
        <v>Cash</v>
      </c>
      <c r="T832" t="s">
        <v>3073</v>
      </c>
      <c r="U832" t="str">
        <f t="shared" si="274"/>
        <v>Delivered</v>
      </c>
      <c r="V832" t="s">
        <v>3905</v>
      </c>
      <c r="W832" t="str">
        <f t="shared" si="275"/>
        <v>70028457</v>
      </c>
      <c r="X832">
        <v>5</v>
      </c>
      <c r="Y832" t="s">
        <v>4275</v>
      </c>
      <c r="Z832" t="str">
        <f t="shared" si="276"/>
        <v>SAVE10</v>
      </c>
      <c r="AA832" t="str">
        <f t="shared" si="277"/>
        <v>YES</v>
      </c>
      <c r="AB832" t="s">
        <v>4280</v>
      </c>
      <c r="AC832" t="str">
        <f t="shared" si="278"/>
        <v>Email</v>
      </c>
      <c r="AD832">
        <v>762.56</v>
      </c>
      <c r="AE832" s="7">
        <v>762.56</v>
      </c>
      <c r="AF832" s="7">
        <f t="shared" si="279"/>
        <v>762.56</v>
      </c>
      <c r="AG832" t="str">
        <f>_xlfn.XLOOKUP(H832, 'Customer Data'!A832,'Customer Data'!B832)</f>
        <v>Customer_832</v>
      </c>
      <c r="AH832" t="str">
        <f>_xlfn.XLOOKUP(H832,'Customer Data'!A832,'Customer Data'!C832)</f>
        <v>Male</v>
      </c>
      <c r="AI832">
        <f>_xlfn.XLOOKUP(H832,'Customer Data'!A832,'Customer Data'!D832)</f>
        <v>43</v>
      </c>
      <c r="AJ832" t="str">
        <f>_xlfn.XLOOKUP(H832,'Customer Data'!A832,'Customer Data'!E832)</f>
        <v>Kano</v>
      </c>
      <c r="AK832" t="str">
        <f>VLOOKUP(K832,'Product Category'!A:B,2,FALSE)</f>
        <v>Electronics</v>
      </c>
      <c r="AL832">
        <f>VLOOKUP(Z832,Coupons!A:B,2,FALSE)</f>
        <v>0.1</v>
      </c>
      <c r="AM832" s="7">
        <f t="shared" si="280"/>
        <v>76.256</v>
      </c>
      <c r="AN832" s="7">
        <f t="shared" si="281"/>
        <v>133.44799999999998</v>
      </c>
      <c r="AO832" s="7">
        <f t="shared" si="282"/>
        <v>533.79199999999992</v>
      </c>
      <c r="AP832" s="7">
        <f t="shared" si="283"/>
        <v>686.30399999999997</v>
      </c>
      <c r="AQ832" s="7">
        <f t="shared" si="284"/>
        <v>152.51200000000006</v>
      </c>
      <c r="AR832" s="12">
        <f t="shared" si="285"/>
        <v>1.2857142857142858</v>
      </c>
    </row>
    <row r="833" spans="1:44" x14ac:dyDescent="0.35">
      <c r="A833" t="s">
        <v>845</v>
      </c>
      <c r="B833">
        <f t="shared" si="264"/>
        <v>200831</v>
      </c>
      <c r="C833" s="2">
        <v>45278</v>
      </c>
      <c r="D833" s="4">
        <v>45278</v>
      </c>
      <c r="E833">
        <f t="shared" si="265"/>
        <v>2023</v>
      </c>
      <c r="F833" s="4" t="str">
        <f t="shared" si="266"/>
        <v>December</v>
      </c>
      <c r="G833" s="4" t="str">
        <f t="shared" si="267"/>
        <v>Monday</v>
      </c>
      <c r="H833" t="s">
        <v>2041</v>
      </c>
      <c r="I833">
        <f t="shared" si="268"/>
        <v>20124</v>
      </c>
      <c r="J833" t="s">
        <v>2407</v>
      </c>
      <c r="K833" t="str">
        <f t="shared" si="270"/>
        <v>Printer</v>
      </c>
      <c r="L833">
        <v>2</v>
      </c>
      <c r="M833">
        <v>88.73</v>
      </c>
      <c r="N833" s="7">
        <f t="shared" si="269"/>
        <v>88.73</v>
      </c>
      <c r="O833" t="s">
        <v>2851</v>
      </c>
      <c r="P833" t="str">
        <f t="shared" si="271"/>
        <v>140</v>
      </c>
      <c r="Q833" t="str">
        <f t="shared" si="272"/>
        <v>Main St</v>
      </c>
      <c r="R833" t="s">
        <v>3066</v>
      </c>
      <c r="S833" t="str">
        <f t="shared" si="273"/>
        <v>Online</v>
      </c>
      <c r="T833" t="s">
        <v>3074</v>
      </c>
      <c r="U833" t="str">
        <f t="shared" si="274"/>
        <v>Pending</v>
      </c>
      <c r="V833" t="s">
        <v>3906</v>
      </c>
      <c r="W833" t="str">
        <f t="shared" si="275"/>
        <v>61346824</v>
      </c>
      <c r="X833">
        <v>5</v>
      </c>
      <c r="Z833" t="str">
        <f t="shared" si="276"/>
        <v>NO COUPON</v>
      </c>
      <c r="AA833" t="str">
        <f t="shared" si="277"/>
        <v>NO</v>
      </c>
      <c r="AB833" t="s">
        <v>4282</v>
      </c>
      <c r="AC833" t="str">
        <f t="shared" si="278"/>
        <v>Google</v>
      </c>
      <c r="AD833">
        <v>177.46</v>
      </c>
      <c r="AE833" s="7">
        <v>177.46</v>
      </c>
      <c r="AF833" s="7">
        <f t="shared" si="279"/>
        <v>177.46</v>
      </c>
      <c r="AG833" t="str">
        <f>_xlfn.XLOOKUP(H833, 'Customer Data'!A833,'Customer Data'!B833)</f>
        <v>Customer_833</v>
      </c>
      <c r="AH833" t="str">
        <f>_xlfn.XLOOKUP(H833,'Customer Data'!A833,'Customer Data'!C833)</f>
        <v>Male</v>
      </c>
      <c r="AI833">
        <f>_xlfn.XLOOKUP(H833,'Customer Data'!A833,'Customer Data'!D833)</f>
        <v>19</v>
      </c>
      <c r="AJ833" t="str">
        <f>_xlfn.XLOOKUP(H833,'Customer Data'!A833,'Customer Data'!E833)</f>
        <v>Abuja</v>
      </c>
      <c r="AK833" t="str">
        <f>VLOOKUP(K833,'Product Category'!A:B,2,FALSE)</f>
        <v>Electronics</v>
      </c>
      <c r="AL833">
        <f>VLOOKUP(Z833,Coupons!A:B,2,FALSE)</f>
        <v>0</v>
      </c>
      <c r="AM833" s="7">
        <f t="shared" si="280"/>
        <v>0</v>
      </c>
      <c r="AN833" s="7">
        <f t="shared" si="281"/>
        <v>62.110999999999997</v>
      </c>
      <c r="AO833" s="7">
        <f t="shared" si="282"/>
        <v>124.22199999999999</v>
      </c>
      <c r="AP833" s="7">
        <f t="shared" si="283"/>
        <v>177.46</v>
      </c>
      <c r="AQ833" s="7">
        <f t="shared" si="284"/>
        <v>53.238000000000014</v>
      </c>
      <c r="AR833" s="12">
        <f t="shared" si="285"/>
        <v>1.4285714285714286</v>
      </c>
    </row>
    <row r="834" spans="1:44" x14ac:dyDescent="0.35">
      <c r="A834" t="s">
        <v>846</v>
      </c>
      <c r="B834">
        <f t="shared" ref="B834:B897" si="286">(RIGHT(A834, LEN(A834)-3))*1</f>
        <v>200832</v>
      </c>
      <c r="C834" s="2">
        <v>45363</v>
      </c>
      <c r="D834" s="4">
        <v>45363</v>
      </c>
      <c r="E834">
        <f t="shared" ref="E834:E897" si="287">(TEXT(D834, "yyyy"))*1</f>
        <v>2024</v>
      </c>
      <c r="F834" s="4" t="str">
        <f t="shared" ref="F834:F897" si="288">TEXT(D834, "mmmm")</f>
        <v>March</v>
      </c>
      <c r="G834" s="4" t="str">
        <f t="shared" ref="G834:G897" si="289">TEXT(D834, "dddd")</f>
        <v>Tuesday</v>
      </c>
      <c r="H834" t="s">
        <v>2042</v>
      </c>
      <c r="I834">
        <f t="shared" ref="I834:I897" si="290">(RIGHT(H834, LEN(H834)-1))*1</f>
        <v>63372</v>
      </c>
      <c r="J834" t="s">
        <v>2406</v>
      </c>
      <c r="K834" t="str">
        <f t="shared" si="270"/>
        <v>Chair</v>
      </c>
      <c r="L834">
        <v>5</v>
      </c>
      <c r="M834">
        <v>485.71</v>
      </c>
      <c r="N834" s="7">
        <f t="shared" ref="N834:N897" si="291">(TRIM(PROPER(M834)))*1</f>
        <v>485.71</v>
      </c>
      <c r="O834" t="s">
        <v>2423</v>
      </c>
      <c r="P834" t="str">
        <f t="shared" si="271"/>
        <v>903</v>
      </c>
      <c r="Q834" t="str">
        <f t="shared" si="272"/>
        <v>Main St</v>
      </c>
      <c r="R834" t="s">
        <v>3066</v>
      </c>
      <c r="S834" t="str">
        <f t="shared" si="273"/>
        <v>Online</v>
      </c>
      <c r="T834" t="s">
        <v>3074</v>
      </c>
      <c r="U834" t="str">
        <f t="shared" si="274"/>
        <v>Pending</v>
      </c>
      <c r="V834" t="s">
        <v>3907</v>
      </c>
      <c r="W834" t="str">
        <f t="shared" si="275"/>
        <v>14661811</v>
      </c>
      <c r="X834">
        <v>10</v>
      </c>
      <c r="Y834" t="s">
        <v>4275</v>
      </c>
      <c r="Z834" t="str">
        <f t="shared" si="276"/>
        <v>SAVE10</v>
      </c>
      <c r="AA834" t="str">
        <f t="shared" si="277"/>
        <v>YES</v>
      </c>
      <c r="AB834" t="s">
        <v>4279</v>
      </c>
      <c r="AC834" t="str">
        <f t="shared" si="278"/>
        <v>Referral</v>
      </c>
      <c r="AD834">
        <v>2428.5500000000002</v>
      </c>
      <c r="AE834" s="7">
        <v>2428.5500000000002</v>
      </c>
      <c r="AF834" s="7">
        <f t="shared" si="279"/>
        <v>2428.5499999999997</v>
      </c>
      <c r="AG834" t="str">
        <f>_xlfn.XLOOKUP(H834, 'Customer Data'!A834,'Customer Data'!B834)</f>
        <v>Customer_834</v>
      </c>
      <c r="AH834" t="str">
        <f>_xlfn.XLOOKUP(H834,'Customer Data'!A834,'Customer Data'!C834)</f>
        <v>Female</v>
      </c>
      <c r="AI834">
        <f>_xlfn.XLOOKUP(H834,'Customer Data'!A834,'Customer Data'!D834)</f>
        <v>48</v>
      </c>
      <c r="AJ834" t="str">
        <f>_xlfn.XLOOKUP(H834,'Customer Data'!A834,'Customer Data'!E834)</f>
        <v>Abuja</v>
      </c>
      <c r="AK834" t="str">
        <f>VLOOKUP(K834,'Product Category'!A:B,2,FALSE)</f>
        <v>Furniture</v>
      </c>
      <c r="AL834">
        <f>VLOOKUP(Z834,Coupons!A:B,2,FALSE)</f>
        <v>0.1</v>
      </c>
      <c r="AM834" s="7">
        <f t="shared" si="280"/>
        <v>242.85500000000002</v>
      </c>
      <c r="AN834" s="7">
        <f t="shared" si="281"/>
        <v>339.99699999999996</v>
      </c>
      <c r="AO834" s="7">
        <f t="shared" si="282"/>
        <v>1699.9849999999997</v>
      </c>
      <c r="AP834" s="7">
        <f t="shared" si="283"/>
        <v>2185.6949999999997</v>
      </c>
      <c r="AQ834" s="7">
        <f t="shared" si="284"/>
        <v>485.71000000000004</v>
      </c>
      <c r="AR834" s="12">
        <f t="shared" si="285"/>
        <v>1.2857142857142858</v>
      </c>
    </row>
    <row r="835" spans="1:44" x14ac:dyDescent="0.35">
      <c r="A835" t="s">
        <v>847</v>
      </c>
      <c r="B835">
        <f t="shared" si="286"/>
        <v>200833</v>
      </c>
      <c r="C835" s="2">
        <v>45730</v>
      </c>
      <c r="D835" s="4">
        <v>45730</v>
      </c>
      <c r="E835">
        <f t="shared" si="287"/>
        <v>2025</v>
      </c>
      <c r="F835" s="4" t="str">
        <f t="shared" si="288"/>
        <v>March</v>
      </c>
      <c r="G835" s="4" t="str">
        <f t="shared" si="289"/>
        <v>Friday</v>
      </c>
      <c r="H835" t="s">
        <v>2043</v>
      </c>
      <c r="I835">
        <f t="shared" si="290"/>
        <v>90595</v>
      </c>
      <c r="J835" t="s">
        <v>2404</v>
      </c>
      <c r="K835" t="str">
        <f t="shared" ref="K835:K898" si="292">TRIM(PROPER(J835))</f>
        <v>Phone</v>
      </c>
      <c r="L835">
        <v>5</v>
      </c>
      <c r="M835">
        <v>78.290000000000006</v>
      </c>
      <c r="N835" s="7">
        <f t="shared" si="291"/>
        <v>78.290000000000006</v>
      </c>
      <c r="O835" t="s">
        <v>2948</v>
      </c>
      <c r="P835" t="str">
        <f t="shared" ref="P835:P898" si="293">LEFT(O835, FIND(" ", O835)-1)</f>
        <v>508</v>
      </c>
      <c r="Q835" t="str">
        <f t="shared" ref="Q835:Q898" si="294">RIGHT(O835, LEN(O835) - FIND(" ", O835))</f>
        <v>Main St</v>
      </c>
      <c r="R835" t="s">
        <v>3067</v>
      </c>
      <c r="S835" t="str">
        <f t="shared" ref="S835:S898" si="295">TRIM(PROPER(R835))</f>
        <v>Credit Card</v>
      </c>
      <c r="T835" t="s">
        <v>3070</v>
      </c>
      <c r="U835" t="str">
        <f t="shared" ref="U835:U898" si="296">TRIM(PROPER(T835))</f>
        <v>Shipped</v>
      </c>
      <c r="V835" t="s">
        <v>3908</v>
      </c>
      <c r="W835" t="str">
        <f t="shared" ref="W835:W898" si="297">RIGHT(V835, LEN(V835)-3)</f>
        <v>96573803</v>
      </c>
      <c r="X835">
        <v>5</v>
      </c>
      <c r="Y835" t="s">
        <v>4277</v>
      </c>
      <c r="Z835" t="str">
        <f t="shared" ref="Z835:Z898" si="298">TRIM(UPPER(IF(Y835="", "NO COUPON", Y835)))</f>
        <v>WINTER15</v>
      </c>
      <c r="AA835" t="str">
        <f t="shared" ref="AA835:AA898" si="299">IF(Z835="NO COUPON","NO","YES")</f>
        <v>YES</v>
      </c>
      <c r="AB835" t="s">
        <v>4279</v>
      </c>
      <c r="AC835" t="str">
        <f t="shared" ref="AC835:AC898" si="300">TRIM(PROPER(AB835))</f>
        <v>Referral</v>
      </c>
      <c r="AD835">
        <v>391.45</v>
      </c>
      <c r="AE835" s="7">
        <v>391.45</v>
      </c>
      <c r="AF835" s="7">
        <f t="shared" ref="AF835:AF898" si="301">N835*L835</f>
        <v>391.45000000000005</v>
      </c>
      <c r="AG835" t="str">
        <f>_xlfn.XLOOKUP(H835, 'Customer Data'!A835,'Customer Data'!B835)</f>
        <v>Customer_835</v>
      </c>
      <c r="AH835" t="str">
        <f>_xlfn.XLOOKUP(H835,'Customer Data'!A835,'Customer Data'!C835)</f>
        <v>Male</v>
      </c>
      <c r="AI835">
        <f>_xlfn.XLOOKUP(H835,'Customer Data'!A835,'Customer Data'!D835)</f>
        <v>30</v>
      </c>
      <c r="AJ835" t="str">
        <f>_xlfn.XLOOKUP(H835,'Customer Data'!A835,'Customer Data'!E835)</f>
        <v>Lagos</v>
      </c>
      <c r="AK835" t="str">
        <f>VLOOKUP(K835,'Product Category'!A:B,2,FALSE)</f>
        <v>Electronics</v>
      </c>
      <c r="AL835">
        <f>VLOOKUP(Z835,Coupons!A:B,2,FALSE)</f>
        <v>0.15</v>
      </c>
      <c r="AM835" s="7">
        <f t="shared" ref="AM835:AM898" si="302">AE835*AL835</f>
        <v>58.717499999999994</v>
      </c>
      <c r="AN835" s="7">
        <f t="shared" ref="AN835:AN898" si="303">N835*0.7</f>
        <v>54.803000000000004</v>
      </c>
      <c r="AO835" s="7">
        <f t="shared" ref="AO835:AO898" si="304">AN835*L835</f>
        <v>274.01500000000004</v>
      </c>
      <c r="AP835" s="7">
        <f t="shared" ref="AP835:AP898" si="305">AF835-AM835</f>
        <v>332.73250000000007</v>
      </c>
      <c r="AQ835" s="7">
        <f t="shared" ref="AQ835:AQ898" si="306">AP835-AO835</f>
        <v>58.71750000000003</v>
      </c>
      <c r="AR835" s="12">
        <f t="shared" ref="AR835:AR898" si="307">AP835/AO835</f>
        <v>1.2142857142857144</v>
      </c>
    </row>
    <row r="836" spans="1:44" x14ac:dyDescent="0.35">
      <c r="A836" t="s">
        <v>848</v>
      </c>
      <c r="B836">
        <f t="shared" si="286"/>
        <v>200834</v>
      </c>
      <c r="C836" s="2">
        <v>45393</v>
      </c>
      <c r="D836" s="4">
        <v>45393</v>
      </c>
      <c r="E836">
        <f t="shared" si="287"/>
        <v>2024</v>
      </c>
      <c r="F836" s="4" t="str">
        <f t="shared" si="288"/>
        <v>April</v>
      </c>
      <c r="G836" s="4" t="str">
        <f t="shared" si="289"/>
        <v>Thursday</v>
      </c>
      <c r="H836" t="s">
        <v>2044</v>
      </c>
      <c r="I836">
        <f t="shared" si="290"/>
        <v>98483</v>
      </c>
      <c r="J836" t="s">
        <v>2407</v>
      </c>
      <c r="K836" t="str">
        <f t="shared" si="292"/>
        <v>Printer</v>
      </c>
      <c r="L836">
        <v>5</v>
      </c>
      <c r="M836">
        <v>22.14</v>
      </c>
      <c r="N836" s="7">
        <f t="shared" si="291"/>
        <v>22.14</v>
      </c>
      <c r="O836" t="s">
        <v>2616</v>
      </c>
      <c r="P836" t="str">
        <f t="shared" si="293"/>
        <v>456</v>
      </c>
      <c r="Q836" t="str">
        <f t="shared" si="294"/>
        <v>Main St</v>
      </c>
      <c r="R836" t="s">
        <v>3069</v>
      </c>
      <c r="S836" t="str">
        <f t="shared" si="295"/>
        <v>Cash</v>
      </c>
      <c r="T836" t="s">
        <v>3072</v>
      </c>
      <c r="U836" t="str">
        <f t="shared" si="296"/>
        <v>Returned</v>
      </c>
      <c r="V836" t="s">
        <v>3909</v>
      </c>
      <c r="W836" t="str">
        <f t="shared" si="297"/>
        <v>22084320</v>
      </c>
      <c r="X836">
        <v>10</v>
      </c>
      <c r="Z836" t="str">
        <f t="shared" si="298"/>
        <v>NO COUPON</v>
      </c>
      <c r="AA836" t="str">
        <f t="shared" si="299"/>
        <v>NO</v>
      </c>
      <c r="AB836" t="s">
        <v>4278</v>
      </c>
      <c r="AC836" t="str">
        <f t="shared" si="300"/>
        <v>Instagram</v>
      </c>
      <c r="AD836">
        <v>110.7</v>
      </c>
      <c r="AE836" s="7">
        <v>110.7</v>
      </c>
      <c r="AF836" s="7">
        <f t="shared" si="301"/>
        <v>110.7</v>
      </c>
      <c r="AG836" t="str">
        <f>_xlfn.XLOOKUP(H836, 'Customer Data'!A836,'Customer Data'!B836)</f>
        <v>Customer_836</v>
      </c>
      <c r="AH836" t="str">
        <f>_xlfn.XLOOKUP(H836,'Customer Data'!A836,'Customer Data'!C836)</f>
        <v>Female</v>
      </c>
      <c r="AI836">
        <f>_xlfn.XLOOKUP(H836,'Customer Data'!A836,'Customer Data'!D836)</f>
        <v>24</v>
      </c>
      <c r="AJ836" t="str">
        <f>_xlfn.XLOOKUP(H836,'Customer Data'!A836,'Customer Data'!E836)</f>
        <v>Kano</v>
      </c>
      <c r="AK836" t="str">
        <f>VLOOKUP(K836,'Product Category'!A:B,2,FALSE)</f>
        <v>Electronics</v>
      </c>
      <c r="AL836">
        <f>VLOOKUP(Z836,Coupons!A:B,2,FALSE)</f>
        <v>0</v>
      </c>
      <c r="AM836" s="7">
        <f t="shared" si="302"/>
        <v>0</v>
      </c>
      <c r="AN836" s="7">
        <f t="shared" si="303"/>
        <v>15.497999999999999</v>
      </c>
      <c r="AO836" s="7">
        <f t="shared" si="304"/>
        <v>77.489999999999995</v>
      </c>
      <c r="AP836" s="7">
        <f t="shared" si="305"/>
        <v>110.7</v>
      </c>
      <c r="AQ836" s="7">
        <f t="shared" si="306"/>
        <v>33.210000000000008</v>
      </c>
      <c r="AR836" s="12">
        <f t="shared" si="307"/>
        <v>1.4285714285714286</v>
      </c>
    </row>
    <row r="837" spans="1:44" x14ac:dyDescent="0.35">
      <c r="A837" t="s">
        <v>849</v>
      </c>
      <c r="B837">
        <f t="shared" si="286"/>
        <v>200835</v>
      </c>
      <c r="C837" s="2">
        <v>45377</v>
      </c>
      <c r="D837" s="4">
        <v>45377</v>
      </c>
      <c r="E837">
        <f t="shared" si="287"/>
        <v>2024</v>
      </c>
      <c r="F837" s="4" t="str">
        <f t="shared" si="288"/>
        <v>March</v>
      </c>
      <c r="G837" s="4" t="str">
        <f t="shared" si="289"/>
        <v>Tuesday</v>
      </c>
      <c r="H837" t="s">
        <v>2045</v>
      </c>
      <c r="I837">
        <f t="shared" si="290"/>
        <v>16429</v>
      </c>
      <c r="J837" t="s">
        <v>2409</v>
      </c>
      <c r="K837" t="str">
        <f t="shared" si="292"/>
        <v>Desk</v>
      </c>
      <c r="L837">
        <v>1</v>
      </c>
      <c r="M837">
        <v>679.65</v>
      </c>
      <c r="N837" s="7">
        <f t="shared" si="291"/>
        <v>679.65</v>
      </c>
      <c r="O837" t="s">
        <v>2949</v>
      </c>
      <c r="P837" t="str">
        <f t="shared" si="293"/>
        <v>390</v>
      </c>
      <c r="Q837" t="str">
        <f t="shared" si="294"/>
        <v>Main St</v>
      </c>
      <c r="R837" t="s">
        <v>3065</v>
      </c>
      <c r="S837" t="str">
        <f t="shared" si="295"/>
        <v>Debit Card</v>
      </c>
      <c r="T837" t="s">
        <v>3070</v>
      </c>
      <c r="U837" t="str">
        <f t="shared" si="296"/>
        <v>Shipped</v>
      </c>
      <c r="V837" t="s">
        <v>3910</v>
      </c>
      <c r="W837" t="str">
        <f t="shared" si="297"/>
        <v>73888013</v>
      </c>
      <c r="X837">
        <v>6</v>
      </c>
      <c r="Y837" t="s">
        <v>4276</v>
      </c>
      <c r="Z837" t="str">
        <f t="shared" si="298"/>
        <v>FREESHIP</v>
      </c>
      <c r="AA837" t="str">
        <f t="shared" si="299"/>
        <v>YES</v>
      </c>
      <c r="AB837" t="s">
        <v>4282</v>
      </c>
      <c r="AC837" t="str">
        <f t="shared" si="300"/>
        <v>Google</v>
      </c>
      <c r="AD837">
        <v>679.65</v>
      </c>
      <c r="AE837" s="7">
        <v>679.65</v>
      </c>
      <c r="AF837" s="7">
        <f t="shared" si="301"/>
        <v>679.65</v>
      </c>
      <c r="AG837" t="str">
        <f>_xlfn.XLOOKUP(H837, 'Customer Data'!A837,'Customer Data'!B837)</f>
        <v>Customer_837</v>
      </c>
      <c r="AH837" t="str">
        <f>_xlfn.XLOOKUP(H837,'Customer Data'!A837,'Customer Data'!C837)</f>
        <v>Female</v>
      </c>
      <c r="AI837">
        <f>_xlfn.XLOOKUP(H837,'Customer Data'!A837,'Customer Data'!D837)</f>
        <v>50</v>
      </c>
      <c r="AJ837" t="str">
        <f>_xlfn.XLOOKUP(H837,'Customer Data'!A837,'Customer Data'!E837)</f>
        <v>Port-Harcourt</v>
      </c>
      <c r="AK837" t="str">
        <f>VLOOKUP(K837,'Product Category'!A:B,2,FALSE)</f>
        <v>Furniture</v>
      </c>
      <c r="AL837">
        <f>VLOOKUP(Z837,Coupons!A:B,2,FALSE)</f>
        <v>0</v>
      </c>
      <c r="AM837" s="7">
        <f t="shared" si="302"/>
        <v>0</v>
      </c>
      <c r="AN837" s="7">
        <f t="shared" si="303"/>
        <v>475.75499999999994</v>
      </c>
      <c r="AO837" s="7">
        <f t="shared" si="304"/>
        <v>475.75499999999994</v>
      </c>
      <c r="AP837" s="7">
        <f t="shared" si="305"/>
        <v>679.65</v>
      </c>
      <c r="AQ837" s="7">
        <f t="shared" si="306"/>
        <v>203.89500000000004</v>
      </c>
      <c r="AR837" s="12">
        <f t="shared" si="307"/>
        <v>1.4285714285714286</v>
      </c>
    </row>
    <row r="838" spans="1:44" x14ac:dyDescent="0.35">
      <c r="A838" t="s">
        <v>850</v>
      </c>
      <c r="B838">
        <f t="shared" si="286"/>
        <v>200836</v>
      </c>
      <c r="C838" s="2">
        <v>44959</v>
      </c>
      <c r="D838" s="4">
        <v>44959</v>
      </c>
      <c r="E838">
        <f t="shared" si="287"/>
        <v>2023</v>
      </c>
      <c r="F838" s="4" t="str">
        <f t="shared" si="288"/>
        <v>February</v>
      </c>
      <c r="G838" s="4" t="str">
        <f t="shared" si="289"/>
        <v>Thursday</v>
      </c>
      <c r="H838" t="s">
        <v>2046</v>
      </c>
      <c r="I838">
        <f t="shared" si="290"/>
        <v>31810</v>
      </c>
      <c r="J838" t="s">
        <v>2404</v>
      </c>
      <c r="K838" t="str">
        <f t="shared" si="292"/>
        <v>Phone</v>
      </c>
      <c r="L838">
        <v>1</v>
      </c>
      <c r="M838">
        <v>178.44</v>
      </c>
      <c r="N838" s="7">
        <f t="shared" si="291"/>
        <v>178.44</v>
      </c>
      <c r="O838" t="s">
        <v>2860</v>
      </c>
      <c r="P838" t="str">
        <f t="shared" si="293"/>
        <v>328</v>
      </c>
      <c r="Q838" t="str">
        <f t="shared" si="294"/>
        <v>Main St</v>
      </c>
      <c r="R838" t="s">
        <v>3067</v>
      </c>
      <c r="S838" t="str">
        <f t="shared" si="295"/>
        <v>Credit Card</v>
      </c>
      <c r="T838" t="s">
        <v>3071</v>
      </c>
      <c r="U838" t="str">
        <f t="shared" si="296"/>
        <v>Cancelled</v>
      </c>
      <c r="V838" t="s">
        <v>3911</v>
      </c>
      <c r="W838" t="str">
        <f t="shared" si="297"/>
        <v>58725886</v>
      </c>
      <c r="X838">
        <v>2</v>
      </c>
      <c r="Y838" t="s">
        <v>4276</v>
      </c>
      <c r="Z838" t="str">
        <f t="shared" si="298"/>
        <v>FREESHIP</v>
      </c>
      <c r="AA838" t="str">
        <f t="shared" si="299"/>
        <v>YES</v>
      </c>
      <c r="AB838" t="s">
        <v>4282</v>
      </c>
      <c r="AC838" t="str">
        <f t="shared" si="300"/>
        <v>Google</v>
      </c>
      <c r="AD838">
        <v>178.44</v>
      </c>
      <c r="AE838" s="7">
        <v>178.44</v>
      </c>
      <c r="AF838" s="7">
        <f t="shared" si="301"/>
        <v>178.44</v>
      </c>
      <c r="AG838" t="str">
        <f>_xlfn.XLOOKUP(H838, 'Customer Data'!A838,'Customer Data'!B838)</f>
        <v>Customer_838</v>
      </c>
      <c r="AH838" t="str">
        <f>_xlfn.XLOOKUP(H838,'Customer Data'!A838,'Customer Data'!C838)</f>
        <v>Male</v>
      </c>
      <c r="AI838">
        <f>_xlfn.XLOOKUP(H838,'Customer Data'!A838,'Customer Data'!D838)</f>
        <v>39</v>
      </c>
      <c r="AJ838" t="str">
        <f>_xlfn.XLOOKUP(H838,'Customer Data'!A838,'Customer Data'!E838)</f>
        <v>Abuja</v>
      </c>
      <c r="AK838" t="str">
        <f>VLOOKUP(K838,'Product Category'!A:B,2,FALSE)</f>
        <v>Electronics</v>
      </c>
      <c r="AL838">
        <f>VLOOKUP(Z838,Coupons!A:B,2,FALSE)</f>
        <v>0</v>
      </c>
      <c r="AM838" s="7">
        <f t="shared" si="302"/>
        <v>0</v>
      </c>
      <c r="AN838" s="7">
        <f t="shared" si="303"/>
        <v>124.90799999999999</v>
      </c>
      <c r="AO838" s="7">
        <f t="shared" si="304"/>
        <v>124.90799999999999</v>
      </c>
      <c r="AP838" s="7">
        <f t="shared" si="305"/>
        <v>178.44</v>
      </c>
      <c r="AQ838" s="7">
        <f t="shared" si="306"/>
        <v>53.532000000000011</v>
      </c>
      <c r="AR838" s="12">
        <f t="shared" si="307"/>
        <v>1.4285714285714286</v>
      </c>
    </row>
    <row r="839" spans="1:44" x14ac:dyDescent="0.35">
      <c r="A839" t="s">
        <v>851</v>
      </c>
      <c r="B839">
        <f t="shared" si="286"/>
        <v>200837</v>
      </c>
      <c r="C839" s="2">
        <v>45822</v>
      </c>
      <c r="D839" s="4">
        <v>45822</v>
      </c>
      <c r="E839">
        <f t="shared" si="287"/>
        <v>2025</v>
      </c>
      <c r="F839" s="4" t="str">
        <f t="shared" si="288"/>
        <v>June</v>
      </c>
      <c r="G839" s="4" t="str">
        <f t="shared" si="289"/>
        <v>Saturday</v>
      </c>
      <c r="H839" t="s">
        <v>2047</v>
      </c>
      <c r="I839">
        <f t="shared" si="290"/>
        <v>88029</v>
      </c>
      <c r="J839" t="s">
        <v>2406</v>
      </c>
      <c r="K839" t="str">
        <f t="shared" si="292"/>
        <v>Chair</v>
      </c>
      <c r="L839">
        <v>5</v>
      </c>
      <c r="M839">
        <v>655.55</v>
      </c>
      <c r="N839" s="7">
        <f t="shared" si="291"/>
        <v>655.55</v>
      </c>
      <c r="O839" t="s">
        <v>2839</v>
      </c>
      <c r="P839" t="str">
        <f t="shared" si="293"/>
        <v>282</v>
      </c>
      <c r="Q839" t="str">
        <f t="shared" si="294"/>
        <v>Main St</v>
      </c>
      <c r="R839" t="s">
        <v>3066</v>
      </c>
      <c r="S839" t="str">
        <f t="shared" si="295"/>
        <v>Online</v>
      </c>
      <c r="T839" t="s">
        <v>3073</v>
      </c>
      <c r="U839" t="str">
        <f t="shared" si="296"/>
        <v>Delivered</v>
      </c>
      <c r="V839" t="s">
        <v>3912</v>
      </c>
      <c r="W839" t="str">
        <f t="shared" si="297"/>
        <v>59701278</v>
      </c>
      <c r="X839">
        <v>5</v>
      </c>
      <c r="Z839" t="str">
        <f t="shared" si="298"/>
        <v>NO COUPON</v>
      </c>
      <c r="AA839" t="str">
        <f t="shared" si="299"/>
        <v>NO</v>
      </c>
      <c r="AB839" t="s">
        <v>4280</v>
      </c>
      <c r="AC839" t="str">
        <f t="shared" si="300"/>
        <v>Email</v>
      </c>
      <c r="AD839">
        <v>3277.75</v>
      </c>
      <c r="AE839" s="7">
        <v>3277.75</v>
      </c>
      <c r="AF839" s="7">
        <f t="shared" si="301"/>
        <v>3277.75</v>
      </c>
      <c r="AG839" t="str">
        <f>_xlfn.XLOOKUP(H839, 'Customer Data'!A839,'Customer Data'!B839)</f>
        <v>Customer_839</v>
      </c>
      <c r="AH839" t="str">
        <f>_xlfn.XLOOKUP(H839,'Customer Data'!A839,'Customer Data'!C839)</f>
        <v>Male</v>
      </c>
      <c r="AI839">
        <f>_xlfn.XLOOKUP(H839,'Customer Data'!A839,'Customer Data'!D839)</f>
        <v>47</v>
      </c>
      <c r="AJ839" t="str">
        <f>_xlfn.XLOOKUP(H839,'Customer Data'!A839,'Customer Data'!E839)</f>
        <v>Enugu</v>
      </c>
      <c r="AK839" t="str">
        <f>VLOOKUP(K839,'Product Category'!A:B,2,FALSE)</f>
        <v>Furniture</v>
      </c>
      <c r="AL839">
        <f>VLOOKUP(Z839,Coupons!A:B,2,FALSE)</f>
        <v>0</v>
      </c>
      <c r="AM839" s="7">
        <f t="shared" si="302"/>
        <v>0</v>
      </c>
      <c r="AN839" s="7">
        <f t="shared" si="303"/>
        <v>458.88499999999993</v>
      </c>
      <c r="AO839" s="7">
        <f t="shared" si="304"/>
        <v>2294.4249999999997</v>
      </c>
      <c r="AP839" s="7">
        <f t="shared" si="305"/>
        <v>3277.75</v>
      </c>
      <c r="AQ839" s="7">
        <f t="shared" si="306"/>
        <v>983.32500000000027</v>
      </c>
      <c r="AR839" s="12">
        <f t="shared" si="307"/>
        <v>1.4285714285714288</v>
      </c>
    </row>
    <row r="840" spans="1:44" x14ac:dyDescent="0.35">
      <c r="A840" t="s">
        <v>852</v>
      </c>
      <c r="B840">
        <f t="shared" si="286"/>
        <v>200838</v>
      </c>
      <c r="C840" s="2">
        <v>45393</v>
      </c>
      <c r="D840" s="4">
        <v>45393</v>
      </c>
      <c r="E840">
        <f t="shared" si="287"/>
        <v>2024</v>
      </c>
      <c r="F840" s="4" t="str">
        <f t="shared" si="288"/>
        <v>April</v>
      </c>
      <c r="G840" s="4" t="str">
        <f t="shared" si="289"/>
        <v>Thursday</v>
      </c>
      <c r="H840" t="s">
        <v>2048</v>
      </c>
      <c r="I840">
        <f t="shared" si="290"/>
        <v>57798</v>
      </c>
      <c r="J840" t="s">
        <v>2409</v>
      </c>
      <c r="K840" t="str">
        <f t="shared" si="292"/>
        <v>Desk</v>
      </c>
      <c r="L840">
        <v>4</v>
      </c>
      <c r="M840">
        <v>577.08000000000004</v>
      </c>
      <c r="N840" s="7">
        <f t="shared" si="291"/>
        <v>577.08000000000004</v>
      </c>
      <c r="O840" t="s">
        <v>2475</v>
      </c>
      <c r="P840" t="str">
        <f t="shared" si="293"/>
        <v>384</v>
      </c>
      <c r="Q840" t="str">
        <f t="shared" si="294"/>
        <v>Main St</v>
      </c>
      <c r="R840" t="s">
        <v>3066</v>
      </c>
      <c r="S840" t="str">
        <f t="shared" si="295"/>
        <v>Online</v>
      </c>
      <c r="T840" t="s">
        <v>3074</v>
      </c>
      <c r="U840" t="str">
        <f t="shared" si="296"/>
        <v>Pending</v>
      </c>
      <c r="V840" t="s">
        <v>3913</v>
      </c>
      <c r="W840" t="str">
        <f t="shared" si="297"/>
        <v>68797566</v>
      </c>
      <c r="X840">
        <v>8</v>
      </c>
      <c r="Z840" t="str">
        <f t="shared" si="298"/>
        <v>NO COUPON</v>
      </c>
      <c r="AA840" t="str">
        <f t="shared" si="299"/>
        <v>NO</v>
      </c>
      <c r="AB840" t="s">
        <v>4281</v>
      </c>
      <c r="AC840" t="str">
        <f t="shared" si="300"/>
        <v>Facebook</v>
      </c>
      <c r="AD840">
        <v>2308.3200000000002</v>
      </c>
      <c r="AE840" s="7">
        <v>2308.3200000000002</v>
      </c>
      <c r="AF840" s="7">
        <f t="shared" si="301"/>
        <v>2308.3200000000002</v>
      </c>
      <c r="AG840" t="str">
        <f>_xlfn.XLOOKUP(H840, 'Customer Data'!A840,'Customer Data'!B840)</f>
        <v>Customer_840</v>
      </c>
      <c r="AH840" t="str">
        <f>_xlfn.XLOOKUP(H840,'Customer Data'!A840,'Customer Data'!C840)</f>
        <v>Male</v>
      </c>
      <c r="AI840">
        <f>_xlfn.XLOOKUP(H840,'Customer Data'!A840,'Customer Data'!D840)</f>
        <v>42</v>
      </c>
      <c r="AJ840" t="str">
        <f>_xlfn.XLOOKUP(H840,'Customer Data'!A840,'Customer Data'!E840)</f>
        <v>Enugu</v>
      </c>
      <c r="AK840" t="str">
        <f>VLOOKUP(K840,'Product Category'!A:B,2,FALSE)</f>
        <v>Furniture</v>
      </c>
      <c r="AL840">
        <f>VLOOKUP(Z840,Coupons!A:B,2,FALSE)</f>
        <v>0</v>
      </c>
      <c r="AM840" s="7">
        <f t="shared" si="302"/>
        <v>0</v>
      </c>
      <c r="AN840" s="7">
        <f t="shared" si="303"/>
        <v>403.95600000000002</v>
      </c>
      <c r="AO840" s="7">
        <f t="shared" si="304"/>
        <v>1615.8240000000001</v>
      </c>
      <c r="AP840" s="7">
        <f t="shared" si="305"/>
        <v>2308.3200000000002</v>
      </c>
      <c r="AQ840" s="7">
        <f t="shared" si="306"/>
        <v>692.49600000000009</v>
      </c>
      <c r="AR840" s="12">
        <f t="shared" si="307"/>
        <v>1.4285714285714286</v>
      </c>
    </row>
    <row r="841" spans="1:44" x14ac:dyDescent="0.35">
      <c r="A841" t="s">
        <v>853</v>
      </c>
      <c r="B841">
        <f t="shared" si="286"/>
        <v>200839</v>
      </c>
      <c r="C841" s="2">
        <v>45162</v>
      </c>
      <c r="D841" s="4">
        <v>45162</v>
      </c>
      <c r="E841">
        <f t="shared" si="287"/>
        <v>2023</v>
      </c>
      <c r="F841" s="4" t="str">
        <f t="shared" si="288"/>
        <v>August</v>
      </c>
      <c r="G841" s="4" t="str">
        <f t="shared" si="289"/>
        <v>Thursday</v>
      </c>
      <c r="H841" t="s">
        <v>2049</v>
      </c>
      <c r="I841">
        <f t="shared" si="290"/>
        <v>82858</v>
      </c>
      <c r="J841" t="s">
        <v>2406</v>
      </c>
      <c r="K841" t="str">
        <f t="shared" si="292"/>
        <v>Chair</v>
      </c>
      <c r="L841">
        <v>3</v>
      </c>
      <c r="M841">
        <v>197.97</v>
      </c>
      <c r="N841" s="7">
        <f t="shared" si="291"/>
        <v>197.97</v>
      </c>
      <c r="O841" t="s">
        <v>2902</v>
      </c>
      <c r="P841" t="str">
        <f t="shared" si="293"/>
        <v>551</v>
      </c>
      <c r="Q841" t="str">
        <f t="shared" si="294"/>
        <v>Main St</v>
      </c>
      <c r="R841" t="s">
        <v>3066</v>
      </c>
      <c r="S841" t="str">
        <f t="shared" si="295"/>
        <v>Online</v>
      </c>
      <c r="T841" t="s">
        <v>3071</v>
      </c>
      <c r="U841" t="str">
        <f t="shared" si="296"/>
        <v>Cancelled</v>
      </c>
      <c r="V841" t="s">
        <v>3914</v>
      </c>
      <c r="W841" t="str">
        <f t="shared" si="297"/>
        <v>90618490</v>
      </c>
      <c r="X841">
        <v>5</v>
      </c>
      <c r="Z841" t="str">
        <f t="shared" si="298"/>
        <v>NO COUPON</v>
      </c>
      <c r="AA841" t="str">
        <f t="shared" si="299"/>
        <v>NO</v>
      </c>
      <c r="AB841" t="s">
        <v>4282</v>
      </c>
      <c r="AC841" t="str">
        <f t="shared" si="300"/>
        <v>Google</v>
      </c>
      <c r="AD841">
        <v>593.91</v>
      </c>
      <c r="AE841" s="7">
        <v>593.91</v>
      </c>
      <c r="AF841" s="7">
        <f t="shared" si="301"/>
        <v>593.91</v>
      </c>
      <c r="AG841" t="str">
        <f>_xlfn.XLOOKUP(H841, 'Customer Data'!A841,'Customer Data'!B841)</f>
        <v>Customer_841</v>
      </c>
      <c r="AH841" t="str">
        <f>_xlfn.XLOOKUP(H841,'Customer Data'!A841,'Customer Data'!C841)</f>
        <v>Female</v>
      </c>
      <c r="AI841">
        <f>_xlfn.XLOOKUP(H841,'Customer Data'!A841,'Customer Data'!D841)</f>
        <v>22</v>
      </c>
      <c r="AJ841" t="str">
        <f>_xlfn.XLOOKUP(H841,'Customer Data'!A841,'Customer Data'!E841)</f>
        <v>Enugu</v>
      </c>
      <c r="AK841" t="str">
        <f>VLOOKUP(K841,'Product Category'!A:B,2,FALSE)</f>
        <v>Furniture</v>
      </c>
      <c r="AL841">
        <f>VLOOKUP(Z841,Coupons!A:B,2,FALSE)</f>
        <v>0</v>
      </c>
      <c r="AM841" s="7">
        <f t="shared" si="302"/>
        <v>0</v>
      </c>
      <c r="AN841" s="7">
        <f t="shared" si="303"/>
        <v>138.57899999999998</v>
      </c>
      <c r="AO841" s="7">
        <f t="shared" si="304"/>
        <v>415.73699999999997</v>
      </c>
      <c r="AP841" s="7">
        <f t="shared" si="305"/>
        <v>593.91</v>
      </c>
      <c r="AQ841" s="7">
        <f t="shared" si="306"/>
        <v>178.173</v>
      </c>
      <c r="AR841" s="12">
        <f t="shared" si="307"/>
        <v>1.4285714285714286</v>
      </c>
    </row>
    <row r="842" spans="1:44" x14ac:dyDescent="0.35">
      <c r="A842" t="s">
        <v>854</v>
      </c>
      <c r="B842">
        <f t="shared" si="286"/>
        <v>200840</v>
      </c>
      <c r="C842" s="2">
        <v>45305</v>
      </c>
      <c r="D842" s="4">
        <v>45305</v>
      </c>
      <c r="E842">
        <f t="shared" si="287"/>
        <v>2024</v>
      </c>
      <c r="F842" s="4" t="str">
        <f t="shared" si="288"/>
        <v>January</v>
      </c>
      <c r="G842" s="4" t="str">
        <f t="shared" si="289"/>
        <v>Sunday</v>
      </c>
      <c r="H842" t="s">
        <v>2050</v>
      </c>
      <c r="I842">
        <f t="shared" si="290"/>
        <v>60699</v>
      </c>
      <c r="J842" t="s">
        <v>2406</v>
      </c>
      <c r="K842" t="str">
        <f t="shared" si="292"/>
        <v>Chair</v>
      </c>
      <c r="L842">
        <v>3</v>
      </c>
      <c r="M842">
        <v>411.95</v>
      </c>
      <c r="N842" s="7">
        <f t="shared" si="291"/>
        <v>411.95</v>
      </c>
      <c r="O842" t="s">
        <v>2774</v>
      </c>
      <c r="P842" t="str">
        <f t="shared" si="293"/>
        <v>672</v>
      </c>
      <c r="Q842" t="str">
        <f t="shared" si="294"/>
        <v>Main St</v>
      </c>
      <c r="R842" t="s">
        <v>3067</v>
      </c>
      <c r="S842" t="str">
        <f t="shared" si="295"/>
        <v>Credit Card</v>
      </c>
      <c r="T842" t="s">
        <v>3073</v>
      </c>
      <c r="U842" t="str">
        <f t="shared" si="296"/>
        <v>Delivered</v>
      </c>
      <c r="V842" t="s">
        <v>3915</v>
      </c>
      <c r="W842" t="str">
        <f t="shared" si="297"/>
        <v>88660574</v>
      </c>
      <c r="X842">
        <v>7</v>
      </c>
      <c r="Y842" t="s">
        <v>4276</v>
      </c>
      <c r="Z842" t="str">
        <f t="shared" si="298"/>
        <v>FREESHIP</v>
      </c>
      <c r="AA842" t="str">
        <f t="shared" si="299"/>
        <v>YES</v>
      </c>
      <c r="AB842" t="s">
        <v>4279</v>
      </c>
      <c r="AC842" t="str">
        <f t="shared" si="300"/>
        <v>Referral</v>
      </c>
      <c r="AD842">
        <v>1235.8499999999999</v>
      </c>
      <c r="AE842" s="7">
        <v>1235.8499999999999</v>
      </c>
      <c r="AF842" s="7">
        <f t="shared" si="301"/>
        <v>1235.8499999999999</v>
      </c>
      <c r="AG842" t="str">
        <f>_xlfn.XLOOKUP(H842, 'Customer Data'!A842,'Customer Data'!B842)</f>
        <v>Customer_842</v>
      </c>
      <c r="AH842" t="str">
        <f>_xlfn.XLOOKUP(H842,'Customer Data'!A842,'Customer Data'!C842)</f>
        <v>Female</v>
      </c>
      <c r="AI842">
        <f>_xlfn.XLOOKUP(H842,'Customer Data'!A842,'Customer Data'!D842)</f>
        <v>56</v>
      </c>
      <c r="AJ842" t="str">
        <f>_xlfn.XLOOKUP(H842,'Customer Data'!A842,'Customer Data'!E842)</f>
        <v>Abuja</v>
      </c>
      <c r="AK842" t="str">
        <f>VLOOKUP(K842,'Product Category'!A:B,2,FALSE)</f>
        <v>Furniture</v>
      </c>
      <c r="AL842">
        <f>VLOOKUP(Z842,Coupons!A:B,2,FALSE)</f>
        <v>0</v>
      </c>
      <c r="AM842" s="7">
        <f t="shared" si="302"/>
        <v>0</v>
      </c>
      <c r="AN842" s="7">
        <f t="shared" si="303"/>
        <v>288.36499999999995</v>
      </c>
      <c r="AO842" s="7">
        <f t="shared" si="304"/>
        <v>865.0949999999998</v>
      </c>
      <c r="AP842" s="7">
        <f t="shared" si="305"/>
        <v>1235.8499999999999</v>
      </c>
      <c r="AQ842" s="7">
        <f t="shared" si="306"/>
        <v>370.75500000000011</v>
      </c>
      <c r="AR842" s="12">
        <f t="shared" si="307"/>
        <v>1.4285714285714288</v>
      </c>
    </row>
    <row r="843" spans="1:44" x14ac:dyDescent="0.35">
      <c r="A843" t="s">
        <v>855</v>
      </c>
      <c r="B843">
        <f t="shared" si="286"/>
        <v>200841</v>
      </c>
      <c r="C843" s="2">
        <v>45554</v>
      </c>
      <c r="D843" s="4">
        <v>45554</v>
      </c>
      <c r="E843">
        <f t="shared" si="287"/>
        <v>2024</v>
      </c>
      <c r="F843" s="4" t="str">
        <f t="shared" si="288"/>
        <v>September</v>
      </c>
      <c r="G843" s="4" t="str">
        <f t="shared" si="289"/>
        <v>Thursday</v>
      </c>
      <c r="H843" t="s">
        <v>2051</v>
      </c>
      <c r="I843">
        <f t="shared" si="290"/>
        <v>94658</v>
      </c>
      <c r="J843" t="s">
        <v>2407</v>
      </c>
      <c r="K843" t="str">
        <f t="shared" si="292"/>
        <v>Printer</v>
      </c>
      <c r="L843">
        <v>2</v>
      </c>
      <c r="M843">
        <v>443.22</v>
      </c>
      <c r="N843" s="7">
        <f t="shared" si="291"/>
        <v>443.22</v>
      </c>
      <c r="O843" t="s">
        <v>2950</v>
      </c>
      <c r="P843" t="str">
        <f t="shared" si="293"/>
        <v>742</v>
      </c>
      <c r="Q843" t="str">
        <f t="shared" si="294"/>
        <v>Main St</v>
      </c>
      <c r="R843" t="s">
        <v>3067</v>
      </c>
      <c r="S843" t="str">
        <f t="shared" si="295"/>
        <v>Credit Card</v>
      </c>
      <c r="T843" t="s">
        <v>3073</v>
      </c>
      <c r="U843" t="str">
        <f t="shared" si="296"/>
        <v>Delivered</v>
      </c>
      <c r="V843" t="s">
        <v>3916</v>
      </c>
      <c r="W843" t="str">
        <f t="shared" si="297"/>
        <v>51732528</v>
      </c>
      <c r="X843">
        <v>5</v>
      </c>
      <c r="Z843" t="str">
        <f t="shared" si="298"/>
        <v>NO COUPON</v>
      </c>
      <c r="AA843" t="str">
        <f t="shared" si="299"/>
        <v>NO</v>
      </c>
      <c r="AB843" t="s">
        <v>4281</v>
      </c>
      <c r="AC843" t="str">
        <f t="shared" si="300"/>
        <v>Facebook</v>
      </c>
      <c r="AD843">
        <v>886.44</v>
      </c>
      <c r="AE843" s="7">
        <v>886.44</v>
      </c>
      <c r="AF843" s="7">
        <f t="shared" si="301"/>
        <v>886.44</v>
      </c>
      <c r="AG843" t="str">
        <f>_xlfn.XLOOKUP(H843, 'Customer Data'!A843,'Customer Data'!B843)</f>
        <v>Customer_843</v>
      </c>
      <c r="AH843" t="str">
        <f>_xlfn.XLOOKUP(H843,'Customer Data'!A843,'Customer Data'!C843)</f>
        <v>Male</v>
      </c>
      <c r="AI843">
        <f>_xlfn.XLOOKUP(H843,'Customer Data'!A843,'Customer Data'!D843)</f>
        <v>49</v>
      </c>
      <c r="AJ843" t="str">
        <f>_xlfn.XLOOKUP(H843,'Customer Data'!A843,'Customer Data'!E843)</f>
        <v>Owerri</v>
      </c>
      <c r="AK843" t="str">
        <f>VLOOKUP(K843,'Product Category'!A:B,2,FALSE)</f>
        <v>Electronics</v>
      </c>
      <c r="AL843">
        <f>VLOOKUP(Z843,Coupons!A:B,2,FALSE)</f>
        <v>0</v>
      </c>
      <c r="AM843" s="7">
        <f t="shared" si="302"/>
        <v>0</v>
      </c>
      <c r="AN843" s="7">
        <f t="shared" si="303"/>
        <v>310.25400000000002</v>
      </c>
      <c r="AO843" s="7">
        <f t="shared" si="304"/>
        <v>620.50800000000004</v>
      </c>
      <c r="AP843" s="7">
        <f t="shared" si="305"/>
        <v>886.44</v>
      </c>
      <c r="AQ843" s="7">
        <f t="shared" si="306"/>
        <v>265.93200000000002</v>
      </c>
      <c r="AR843" s="12">
        <f t="shared" si="307"/>
        <v>1.4285714285714286</v>
      </c>
    </row>
    <row r="844" spans="1:44" x14ac:dyDescent="0.35">
      <c r="A844" t="s">
        <v>856</v>
      </c>
      <c r="B844">
        <f t="shared" si="286"/>
        <v>200842</v>
      </c>
      <c r="C844" s="2">
        <v>45784</v>
      </c>
      <c r="D844" s="4">
        <v>45784</v>
      </c>
      <c r="E844">
        <f t="shared" si="287"/>
        <v>2025</v>
      </c>
      <c r="F844" s="4" t="str">
        <f t="shared" si="288"/>
        <v>May</v>
      </c>
      <c r="G844" s="4" t="str">
        <f t="shared" si="289"/>
        <v>Wednesday</v>
      </c>
      <c r="H844" t="s">
        <v>2052</v>
      </c>
      <c r="I844">
        <f t="shared" si="290"/>
        <v>78305</v>
      </c>
      <c r="J844" t="s">
        <v>2408</v>
      </c>
      <c r="K844" t="str">
        <f t="shared" si="292"/>
        <v>Laptop</v>
      </c>
      <c r="L844">
        <v>3</v>
      </c>
      <c r="M844">
        <v>364.14</v>
      </c>
      <c r="N844" s="7">
        <f t="shared" si="291"/>
        <v>364.14</v>
      </c>
      <c r="O844" t="s">
        <v>2877</v>
      </c>
      <c r="P844" t="str">
        <f t="shared" si="293"/>
        <v>396</v>
      </c>
      <c r="Q844" t="str">
        <f t="shared" si="294"/>
        <v>Main St</v>
      </c>
      <c r="R844" t="s">
        <v>3066</v>
      </c>
      <c r="S844" t="str">
        <f t="shared" si="295"/>
        <v>Online</v>
      </c>
      <c r="T844" t="s">
        <v>3074</v>
      </c>
      <c r="U844" t="str">
        <f t="shared" si="296"/>
        <v>Pending</v>
      </c>
      <c r="V844" t="s">
        <v>3917</v>
      </c>
      <c r="W844" t="str">
        <f t="shared" si="297"/>
        <v>88312618</v>
      </c>
      <c r="X844">
        <v>7</v>
      </c>
      <c r="Y844" t="s">
        <v>4277</v>
      </c>
      <c r="Z844" t="str">
        <f t="shared" si="298"/>
        <v>WINTER15</v>
      </c>
      <c r="AA844" t="str">
        <f t="shared" si="299"/>
        <v>YES</v>
      </c>
      <c r="AB844" t="s">
        <v>4279</v>
      </c>
      <c r="AC844" t="str">
        <f t="shared" si="300"/>
        <v>Referral</v>
      </c>
      <c r="AD844">
        <v>1092.42</v>
      </c>
      <c r="AE844" s="7">
        <v>1092.42</v>
      </c>
      <c r="AF844" s="7">
        <f t="shared" si="301"/>
        <v>1092.42</v>
      </c>
      <c r="AG844" t="str">
        <f>_xlfn.XLOOKUP(H844, 'Customer Data'!A844,'Customer Data'!B844)</f>
        <v>Customer_844</v>
      </c>
      <c r="AH844" t="str">
        <f>_xlfn.XLOOKUP(H844,'Customer Data'!A844,'Customer Data'!C844)</f>
        <v>Male</v>
      </c>
      <c r="AI844">
        <f>_xlfn.XLOOKUP(H844,'Customer Data'!A844,'Customer Data'!D844)</f>
        <v>20</v>
      </c>
      <c r="AJ844" t="str">
        <f>_xlfn.XLOOKUP(H844,'Customer Data'!A844,'Customer Data'!E844)</f>
        <v>Abuja</v>
      </c>
      <c r="AK844" t="str">
        <f>VLOOKUP(K844,'Product Category'!A:B,2,FALSE)</f>
        <v>Electronics</v>
      </c>
      <c r="AL844">
        <f>VLOOKUP(Z844,Coupons!A:B,2,FALSE)</f>
        <v>0.15</v>
      </c>
      <c r="AM844" s="7">
        <f t="shared" si="302"/>
        <v>163.863</v>
      </c>
      <c r="AN844" s="7">
        <f t="shared" si="303"/>
        <v>254.89799999999997</v>
      </c>
      <c r="AO844" s="7">
        <f t="shared" si="304"/>
        <v>764.69399999999996</v>
      </c>
      <c r="AP844" s="7">
        <f t="shared" si="305"/>
        <v>928.55700000000002</v>
      </c>
      <c r="AQ844" s="7">
        <f t="shared" si="306"/>
        <v>163.86300000000006</v>
      </c>
      <c r="AR844" s="12">
        <f t="shared" si="307"/>
        <v>1.2142857142857144</v>
      </c>
    </row>
    <row r="845" spans="1:44" x14ac:dyDescent="0.35">
      <c r="A845" t="s">
        <v>857</v>
      </c>
      <c r="B845">
        <f t="shared" si="286"/>
        <v>200843</v>
      </c>
      <c r="C845" s="2">
        <v>45790</v>
      </c>
      <c r="D845" s="4">
        <v>45790</v>
      </c>
      <c r="E845">
        <f t="shared" si="287"/>
        <v>2025</v>
      </c>
      <c r="F845" s="4" t="str">
        <f t="shared" si="288"/>
        <v>May</v>
      </c>
      <c r="G845" s="4" t="str">
        <f t="shared" si="289"/>
        <v>Tuesday</v>
      </c>
      <c r="H845" t="s">
        <v>2053</v>
      </c>
      <c r="I845">
        <f t="shared" si="290"/>
        <v>43538</v>
      </c>
      <c r="J845" t="s">
        <v>2409</v>
      </c>
      <c r="K845" t="str">
        <f t="shared" si="292"/>
        <v>Desk</v>
      </c>
      <c r="L845">
        <v>3</v>
      </c>
      <c r="M845">
        <v>430.06</v>
      </c>
      <c r="N845" s="7">
        <f t="shared" si="291"/>
        <v>430.06</v>
      </c>
      <c r="O845" t="s">
        <v>2951</v>
      </c>
      <c r="P845" t="str">
        <f t="shared" si="293"/>
        <v>534</v>
      </c>
      <c r="Q845" t="str">
        <f t="shared" si="294"/>
        <v>Main St</v>
      </c>
      <c r="R845" t="s">
        <v>3068</v>
      </c>
      <c r="S845" t="str">
        <f t="shared" si="295"/>
        <v>Gift Card</v>
      </c>
      <c r="T845" t="s">
        <v>3071</v>
      </c>
      <c r="U845" t="str">
        <f t="shared" si="296"/>
        <v>Cancelled</v>
      </c>
      <c r="V845" t="s">
        <v>3918</v>
      </c>
      <c r="W845" t="str">
        <f t="shared" si="297"/>
        <v>20961563</v>
      </c>
      <c r="X845">
        <v>8</v>
      </c>
      <c r="Y845" t="s">
        <v>4276</v>
      </c>
      <c r="Z845" t="str">
        <f t="shared" si="298"/>
        <v>FREESHIP</v>
      </c>
      <c r="AA845" t="str">
        <f t="shared" si="299"/>
        <v>YES</v>
      </c>
      <c r="AB845" t="s">
        <v>4278</v>
      </c>
      <c r="AC845" t="str">
        <f t="shared" si="300"/>
        <v>Instagram</v>
      </c>
      <c r="AD845">
        <v>1290.18</v>
      </c>
      <c r="AE845" s="7">
        <v>1290.18</v>
      </c>
      <c r="AF845" s="7">
        <f t="shared" si="301"/>
        <v>1290.18</v>
      </c>
      <c r="AG845" t="str">
        <f>_xlfn.XLOOKUP(H845, 'Customer Data'!A845,'Customer Data'!B845)</f>
        <v>Customer_845</v>
      </c>
      <c r="AH845" t="str">
        <f>_xlfn.XLOOKUP(H845,'Customer Data'!A845,'Customer Data'!C845)</f>
        <v>Female</v>
      </c>
      <c r="AI845">
        <f>_xlfn.XLOOKUP(H845,'Customer Data'!A845,'Customer Data'!D845)</f>
        <v>49</v>
      </c>
      <c r="AJ845" t="str">
        <f>_xlfn.XLOOKUP(H845,'Customer Data'!A845,'Customer Data'!E845)</f>
        <v>Owerri</v>
      </c>
      <c r="AK845" t="str">
        <f>VLOOKUP(K845,'Product Category'!A:B,2,FALSE)</f>
        <v>Furniture</v>
      </c>
      <c r="AL845">
        <f>VLOOKUP(Z845,Coupons!A:B,2,FALSE)</f>
        <v>0</v>
      </c>
      <c r="AM845" s="7">
        <f t="shared" si="302"/>
        <v>0</v>
      </c>
      <c r="AN845" s="7">
        <f t="shared" si="303"/>
        <v>301.04199999999997</v>
      </c>
      <c r="AO845" s="7">
        <f t="shared" si="304"/>
        <v>903.12599999999998</v>
      </c>
      <c r="AP845" s="7">
        <f t="shared" si="305"/>
        <v>1290.18</v>
      </c>
      <c r="AQ845" s="7">
        <f t="shared" si="306"/>
        <v>387.05400000000009</v>
      </c>
      <c r="AR845" s="12">
        <f t="shared" si="307"/>
        <v>1.4285714285714286</v>
      </c>
    </row>
    <row r="846" spans="1:44" x14ac:dyDescent="0.35">
      <c r="A846" t="s">
        <v>858</v>
      </c>
      <c r="B846">
        <f t="shared" si="286"/>
        <v>200844</v>
      </c>
      <c r="C846" s="2">
        <v>45630</v>
      </c>
      <c r="D846" s="4">
        <v>45630</v>
      </c>
      <c r="E846">
        <f t="shared" si="287"/>
        <v>2024</v>
      </c>
      <c r="F846" s="4" t="str">
        <f t="shared" si="288"/>
        <v>December</v>
      </c>
      <c r="G846" s="4" t="str">
        <f t="shared" si="289"/>
        <v>Wednesday</v>
      </c>
      <c r="H846" t="s">
        <v>2054</v>
      </c>
      <c r="I846">
        <f t="shared" si="290"/>
        <v>47486</v>
      </c>
      <c r="J846" t="s">
        <v>2406</v>
      </c>
      <c r="K846" t="str">
        <f t="shared" si="292"/>
        <v>Chair</v>
      </c>
      <c r="L846">
        <v>1</v>
      </c>
      <c r="M846">
        <v>320.92</v>
      </c>
      <c r="N846" s="7">
        <f t="shared" si="291"/>
        <v>320.92</v>
      </c>
      <c r="O846" t="s">
        <v>2952</v>
      </c>
      <c r="P846" t="str">
        <f t="shared" si="293"/>
        <v>883</v>
      </c>
      <c r="Q846" t="str">
        <f t="shared" si="294"/>
        <v>Main St</v>
      </c>
      <c r="R846" t="s">
        <v>3066</v>
      </c>
      <c r="S846" t="str">
        <f t="shared" si="295"/>
        <v>Online</v>
      </c>
      <c r="T846" t="s">
        <v>3072</v>
      </c>
      <c r="U846" t="str">
        <f t="shared" si="296"/>
        <v>Returned</v>
      </c>
      <c r="V846" t="s">
        <v>3919</v>
      </c>
      <c r="W846" t="str">
        <f t="shared" si="297"/>
        <v>75984759</v>
      </c>
      <c r="X846">
        <v>5</v>
      </c>
      <c r="Y846" t="s">
        <v>4276</v>
      </c>
      <c r="Z846" t="str">
        <f t="shared" si="298"/>
        <v>FREESHIP</v>
      </c>
      <c r="AA846" t="str">
        <f t="shared" si="299"/>
        <v>YES</v>
      </c>
      <c r="AB846" t="s">
        <v>4281</v>
      </c>
      <c r="AC846" t="str">
        <f t="shared" si="300"/>
        <v>Facebook</v>
      </c>
      <c r="AD846">
        <v>320.92</v>
      </c>
      <c r="AE846" s="7">
        <v>320.92</v>
      </c>
      <c r="AF846" s="7">
        <f t="shared" si="301"/>
        <v>320.92</v>
      </c>
      <c r="AG846" t="str">
        <f>_xlfn.XLOOKUP(H846, 'Customer Data'!A846,'Customer Data'!B846)</f>
        <v>Customer_846</v>
      </c>
      <c r="AH846" t="str">
        <f>_xlfn.XLOOKUP(H846,'Customer Data'!A846,'Customer Data'!C846)</f>
        <v>Male</v>
      </c>
      <c r="AI846">
        <f>_xlfn.XLOOKUP(H846,'Customer Data'!A846,'Customer Data'!D846)</f>
        <v>28</v>
      </c>
      <c r="AJ846" t="str">
        <f>_xlfn.XLOOKUP(H846,'Customer Data'!A846,'Customer Data'!E846)</f>
        <v>Kano</v>
      </c>
      <c r="AK846" t="str">
        <f>VLOOKUP(K846,'Product Category'!A:B,2,FALSE)</f>
        <v>Furniture</v>
      </c>
      <c r="AL846">
        <f>VLOOKUP(Z846,Coupons!A:B,2,FALSE)</f>
        <v>0</v>
      </c>
      <c r="AM846" s="7">
        <f t="shared" si="302"/>
        <v>0</v>
      </c>
      <c r="AN846" s="7">
        <f t="shared" si="303"/>
        <v>224.64400000000001</v>
      </c>
      <c r="AO846" s="7">
        <f t="shared" si="304"/>
        <v>224.64400000000001</v>
      </c>
      <c r="AP846" s="7">
        <f t="shared" si="305"/>
        <v>320.92</v>
      </c>
      <c r="AQ846" s="7">
        <f t="shared" si="306"/>
        <v>96.27600000000001</v>
      </c>
      <c r="AR846" s="12">
        <f t="shared" si="307"/>
        <v>1.4285714285714286</v>
      </c>
    </row>
    <row r="847" spans="1:44" x14ac:dyDescent="0.35">
      <c r="A847" t="s">
        <v>859</v>
      </c>
      <c r="B847">
        <f t="shared" si="286"/>
        <v>200845</v>
      </c>
      <c r="C847" s="2">
        <v>45207</v>
      </c>
      <c r="D847" s="4">
        <v>45207</v>
      </c>
      <c r="E847">
        <f t="shared" si="287"/>
        <v>2023</v>
      </c>
      <c r="F847" s="4" t="str">
        <f t="shared" si="288"/>
        <v>October</v>
      </c>
      <c r="G847" s="4" t="str">
        <f t="shared" si="289"/>
        <v>Sunday</v>
      </c>
      <c r="H847" t="s">
        <v>2055</v>
      </c>
      <c r="I847">
        <f t="shared" si="290"/>
        <v>24212</v>
      </c>
      <c r="J847" t="s">
        <v>2404</v>
      </c>
      <c r="K847" t="str">
        <f t="shared" si="292"/>
        <v>Phone</v>
      </c>
      <c r="L847">
        <v>3</v>
      </c>
      <c r="M847">
        <v>107.36</v>
      </c>
      <c r="N847" s="7">
        <f t="shared" si="291"/>
        <v>107.36</v>
      </c>
      <c r="O847" t="s">
        <v>2953</v>
      </c>
      <c r="P847" t="str">
        <f t="shared" si="293"/>
        <v>808</v>
      </c>
      <c r="Q847" t="str">
        <f t="shared" si="294"/>
        <v>Main St</v>
      </c>
      <c r="R847" t="s">
        <v>3068</v>
      </c>
      <c r="S847" t="str">
        <f t="shared" si="295"/>
        <v>Gift Card</v>
      </c>
      <c r="T847" t="s">
        <v>3073</v>
      </c>
      <c r="U847" t="str">
        <f t="shared" si="296"/>
        <v>Delivered</v>
      </c>
      <c r="V847" t="s">
        <v>3920</v>
      </c>
      <c r="W847" t="str">
        <f t="shared" si="297"/>
        <v>68894675</v>
      </c>
      <c r="X847">
        <v>5</v>
      </c>
      <c r="Y847" t="s">
        <v>4276</v>
      </c>
      <c r="Z847" t="str">
        <f t="shared" si="298"/>
        <v>FREESHIP</v>
      </c>
      <c r="AA847" t="str">
        <f t="shared" si="299"/>
        <v>YES</v>
      </c>
      <c r="AB847" t="s">
        <v>4282</v>
      </c>
      <c r="AC847" t="str">
        <f t="shared" si="300"/>
        <v>Google</v>
      </c>
      <c r="AD847">
        <v>322.08</v>
      </c>
      <c r="AE847" s="7">
        <v>322.08</v>
      </c>
      <c r="AF847" s="7">
        <f t="shared" si="301"/>
        <v>322.08</v>
      </c>
      <c r="AG847" t="str">
        <f>_xlfn.XLOOKUP(H847, 'Customer Data'!A847,'Customer Data'!B847)</f>
        <v>Customer_847</v>
      </c>
      <c r="AH847" t="str">
        <f>_xlfn.XLOOKUP(H847,'Customer Data'!A847,'Customer Data'!C847)</f>
        <v>Male</v>
      </c>
      <c r="AI847">
        <f>_xlfn.XLOOKUP(H847,'Customer Data'!A847,'Customer Data'!D847)</f>
        <v>29</v>
      </c>
      <c r="AJ847" t="str">
        <f>_xlfn.XLOOKUP(H847,'Customer Data'!A847,'Customer Data'!E847)</f>
        <v>Lagos</v>
      </c>
      <c r="AK847" t="str">
        <f>VLOOKUP(K847,'Product Category'!A:B,2,FALSE)</f>
        <v>Electronics</v>
      </c>
      <c r="AL847">
        <f>VLOOKUP(Z847,Coupons!A:B,2,FALSE)</f>
        <v>0</v>
      </c>
      <c r="AM847" s="7">
        <f t="shared" si="302"/>
        <v>0</v>
      </c>
      <c r="AN847" s="7">
        <f t="shared" si="303"/>
        <v>75.152000000000001</v>
      </c>
      <c r="AO847" s="7">
        <f t="shared" si="304"/>
        <v>225.45600000000002</v>
      </c>
      <c r="AP847" s="7">
        <f t="shared" si="305"/>
        <v>322.08</v>
      </c>
      <c r="AQ847" s="7">
        <f t="shared" si="306"/>
        <v>96.623999999999967</v>
      </c>
      <c r="AR847" s="12">
        <f t="shared" si="307"/>
        <v>1.4285714285714284</v>
      </c>
    </row>
    <row r="848" spans="1:44" x14ac:dyDescent="0.35">
      <c r="A848" t="s">
        <v>860</v>
      </c>
      <c r="B848">
        <f t="shared" si="286"/>
        <v>200846</v>
      </c>
      <c r="C848" s="2">
        <v>45477</v>
      </c>
      <c r="D848" s="4">
        <v>45477</v>
      </c>
      <c r="E848">
        <f t="shared" si="287"/>
        <v>2024</v>
      </c>
      <c r="F848" s="4" t="str">
        <f t="shared" si="288"/>
        <v>July</v>
      </c>
      <c r="G848" s="4" t="str">
        <f t="shared" si="289"/>
        <v>Thursday</v>
      </c>
      <c r="H848" t="s">
        <v>2056</v>
      </c>
      <c r="I848">
        <f t="shared" si="290"/>
        <v>24765</v>
      </c>
      <c r="J848" t="s">
        <v>2409</v>
      </c>
      <c r="K848" t="str">
        <f t="shared" si="292"/>
        <v>Desk</v>
      </c>
      <c r="L848">
        <v>2</v>
      </c>
      <c r="M848">
        <v>359.86</v>
      </c>
      <c r="N848" s="7">
        <f t="shared" si="291"/>
        <v>359.86</v>
      </c>
      <c r="O848" t="s">
        <v>2954</v>
      </c>
      <c r="P848" t="str">
        <f t="shared" si="293"/>
        <v>646</v>
      </c>
      <c r="Q848" t="str">
        <f t="shared" si="294"/>
        <v>Main St</v>
      </c>
      <c r="R848" t="s">
        <v>3065</v>
      </c>
      <c r="S848" t="str">
        <f t="shared" si="295"/>
        <v>Debit Card</v>
      </c>
      <c r="T848" t="s">
        <v>3071</v>
      </c>
      <c r="U848" t="str">
        <f t="shared" si="296"/>
        <v>Cancelled</v>
      </c>
      <c r="V848" t="s">
        <v>3921</v>
      </c>
      <c r="W848" t="str">
        <f t="shared" si="297"/>
        <v>43977698</v>
      </c>
      <c r="X848">
        <v>4</v>
      </c>
      <c r="Z848" t="str">
        <f t="shared" si="298"/>
        <v>NO COUPON</v>
      </c>
      <c r="AA848" t="str">
        <f t="shared" si="299"/>
        <v>NO</v>
      </c>
      <c r="AB848" t="s">
        <v>4279</v>
      </c>
      <c r="AC848" t="str">
        <f t="shared" si="300"/>
        <v>Referral</v>
      </c>
      <c r="AD848">
        <v>719.72</v>
      </c>
      <c r="AE848" s="7">
        <v>719.72</v>
      </c>
      <c r="AF848" s="7">
        <f t="shared" si="301"/>
        <v>719.72</v>
      </c>
      <c r="AG848" t="str">
        <f>_xlfn.XLOOKUP(H848, 'Customer Data'!A848,'Customer Data'!B848)</f>
        <v>Customer_848</v>
      </c>
      <c r="AH848" t="str">
        <f>_xlfn.XLOOKUP(H848,'Customer Data'!A848,'Customer Data'!C848)</f>
        <v>Male</v>
      </c>
      <c r="AI848">
        <f>_xlfn.XLOOKUP(H848,'Customer Data'!A848,'Customer Data'!D848)</f>
        <v>46</v>
      </c>
      <c r="AJ848" t="str">
        <f>_xlfn.XLOOKUP(H848,'Customer Data'!A848,'Customer Data'!E848)</f>
        <v>Port-Harcourt</v>
      </c>
      <c r="AK848" t="str">
        <f>VLOOKUP(K848,'Product Category'!A:B,2,FALSE)</f>
        <v>Furniture</v>
      </c>
      <c r="AL848">
        <f>VLOOKUP(Z848,Coupons!A:B,2,FALSE)</f>
        <v>0</v>
      </c>
      <c r="AM848" s="7">
        <f t="shared" si="302"/>
        <v>0</v>
      </c>
      <c r="AN848" s="7">
        <f t="shared" si="303"/>
        <v>251.90199999999999</v>
      </c>
      <c r="AO848" s="7">
        <f t="shared" si="304"/>
        <v>503.80399999999997</v>
      </c>
      <c r="AP848" s="7">
        <f t="shared" si="305"/>
        <v>719.72</v>
      </c>
      <c r="AQ848" s="7">
        <f t="shared" si="306"/>
        <v>215.91600000000005</v>
      </c>
      <c r="AR848" s="12">
        <f t="shared" si="307"/>
        <v>1.4285714285714286</v>
      </c>
    </row>
    <row r="849" spans="1:44" x14ac:dyDescent="0.35">
      <c r="A849" t="s">
        <v>861</v>
      </c>
      <c r="B849">
        <f t="shared" si="286"/>
        <v>200847</v>
      </c>
      <c r="C849" s="2">
        <v>45614</v>
      </c>
      <c r="D849" s="4">
        <v>45614</v>
      </c>
      <c r="E849">
        <f t="shared" si="287"/>
        <v>2024</v>
      </c>
      <c r="F849" s="4" t="str">
        <f t="shared" si="288"/>
        <v>November</v>
      </c>
      <c r="G849" s="4" t="str">
        <f t="shared" si="289"/>
        <v>Monday</v>
      </c>
      <c r="H849" t="s">
        <v>2057</v>
      </c>
      <c r="I849">
        <f t="shared" si="290"/>
        <v>48176</v>
      </c>
      <c r="J849" t="s">
        <v>2407</v>
      </c>
      <c r="K849" t="str">
        <f t="shared" si="292"/>
        <v>Printer</v>
      </c>
      <c r="L849">
        <v>4</v>
      </c>
      <c r="M849">
        <v>434.23</v>
      </c>
      <c r="N849" s="7">
        <f t="shared" si="291"/>
        <v>434.23</v>
      </c>
      <c r="O849" t="s">
        <v>2657</v>
      </c>
      <c r="P849" t="str">
        <f t="shared" si="293"/>
        <v>670</v>
      </c>
      <c r="Q849" t="str">
        <f t="shared" si="294"/>
        <v>Main St</v>
      </c>
      <c r="R849" t="s">
        <v>3066</v>
      </c>
      <c r="S849" t="str">
        <f t="shared" si="295"/>
        <v>Online</v>
      </c>
      <c r="T849" t="s">
        <v>3070</v>
      </c>
      <c r="U849" t="str">
        <f t="shared" si="296"/>
        <v>Shipped</v>
      </c>
      <c r="V849" t="s">
        <v>3922</v>
      </c>
      <c r="W849" t="str">
        <f t="shared" si="297"/>
        <v>90560300</v>
      </c>
      <c r="X849">
        <v>8</v>
      </c>
      <c r="Y849" t="s">
        <v>4276</v>
      </c>
      <c r="Z849" t="str">
        <f t="shared" si="298"/>
        <v>FREESHIP</v>
      </c>
      <c r="AA849" t="str">
        <f t="shared" si="299"/>
        <v>YES</v>
      </c>
      <c r="AB849" t="s">
        <v>4280</v>
      </c>
      <c r="AC849" t="str">
        <f t="shared" si="300"/>
        <v>Email</v>
      </c>
      <c r="AD849">
        <v>1736.92</v>
      </c>
      <c r="AE849" s="7">
        <v>1736.92</v>
      </c>
      <c r="AF849" s="7">
        <f t="shared" si="301"/>
        <v>1736.92</v>
      </c>
      <c r="AG849" t="str">
        <f>_xlfn.XLOOKUP(H849, 'Customer Data'!A849,'Customer Data'!B849)</f>
        <v>Customer_849</v>
      </c>
      <c r="AH849" t="str">
        <f>_xlfn.XLOOKUP(H849,'Customer Data'!A849,'Customer Data'!C849)</f>
        <v>Female</v>
      </c>
      <c r="AI849">
        <f>_xlfn.XLOOKUP(H849,'Customer Data'!A849,'Customer Data'!D849)</f>
        <v>44</v>
      </c>
      <c r="AJ849" t="str">
        <f>_xlfn.XLOOKUP(H849,'Customer Data'!A849,'Customer Data'!E849)</f>
        <v>Owerri</v>
      </c>
      <c r="AK849" t="str">
        <f>VLOOKUP(K849,'Product Category'!A:B,2,FALSE)</f>
        <v>Electronics</v>
      </c>
      <c r="AL849">
        <f>VLOOKUP(Z849,Coupons!A:B,2,FALSE)</f>
        <v>0</v>
      </c>
      <c r="AM849" s="7">
        <f t="shared" si="302"/>
        <v>0</v>
      </c>
      <c r="AN849" s="7">
        <f t="shared" si="303"/>
        <v>303.96100000000001</v>
      </c>
      <c r="AO849" s="7">
        <f t="shared" si="304"/>
        <v>1215.8440000000001</v>
      </c>
      <c r="AP849" s="7">
        <f t="shared" si="305"/>
        <v>1736.92</v>
      </c>
      <c r="AQ849" s="7">
        <f t="shared" si="306"/>
        <v>521.07600000000002</v>
      </c>
      <c r="AR849" s="12">
        <f t="shared" si="307"/>
        <v>1.4285714285714286</v>
      </c>
    </row>
    <row r="850" spans="1:44" x14ac:dyDescent="0.35">
      <c r="A850" t="s">
        <v>862</v>
      </c>
      <c r="B850">
        <f t="shared" si="286"/>
        <v>200848</v>
      </c>
      <c r="C850" s="2">
        <v>44927</v>
      </c>
      <c r="D850" s="4">
        <v>44927</v>
      </c>
      <c r="E850">
        <f t="shared" si="287"/>
        <v>2023</v>
      </c>
      <c r="F850" s="4" t="str">
        <f t="shared" si="288"/>
        <v>January</v>
      </c>
      <c r="G850" s="4" t="str">
        <f t="shared" si="289"/>
        <v>Sunday</v>
      </c>
      <c r="H850" t="s">
        <v>2058</v>
      </c>
      <c r="I850">
        <f t="shared" si="290"/>
        <v>54675</v>
      </c>
      <c r="J850" t="s">
        <v>2406</v>
      </c>
      <c r="K850" t="str">
        <f t="shared" si="292"/>
        <v>Chair</v>
      </c>
      <c r="L850">
        <v>2</v>
      </c>
      <c r="M850">
        <v>645.85</v>
      </c>
      <c r="N850" s="7">
        <f t="shared" si="291"/>
        <v>645.85</v>
      </c>
      <c r="O850" t="s">
        <v>2466</v>
      </c>
      <c r="P850" t="str">
        <f t="shared" si="293"/>
        <v>634</v>
      </c>
      <c r="Q850" t="str">
        <f t="shared" si="294"/>
        <v>Main St</v>
      </c>
      <c r="R850" t="s">
        <v>3066</v>
      </c>
      <c r="S850" t="str">
        <f t="shared" si="295"/>
        <v>Online</v>
      </c>
      <c r="T850" t="s">
        <v>3070</v>
      </c>
      <c r="U850" t="str">
        <f t="shared" si="296"/>
        <v>Shipped</v>
      </c>
      <c r="V850" t="s">
        <v>3923</v>
      </c>
      <c r="W850" t="str">
        <f t="shared" si="297"/>
        <v>18049633</v>
      </c>
      <c r="X850">
        <v>5</v>
      </c>
      <c r="Z850" t="str">
        <f t="shared" si="298"/>
        <v>NO COUPON</v>
      </c>
      <c r="AA850" t="str">
        <f t="shared" si="299"/>
        <v>NO</v>
      </c>
      <c r="AB850" t="s">
        <v>4279</v>
      </c>
      <c r="AC850" t="str">
        <f t="shared" si="300"/>
        <v>Referral</v>
      </c>
      <c r="AD850">
        <v>1291.7</v>
      </c>
      <c r="AE850" s="7">
        <v>1291.7</v>
      </c>
      <c r="AF850" s="7">
        <f t="shared" si="301"/>
        <v>1291.7</v>
      </c>
      <c r="AG850" t="str">
        <f>_xlfn.XLOOKUP(H850, 'Customer Data'!A850,'Customer Data'!B850)</f>
        <v>Customer_850</v>
      </c>
      <c r="AH850" t="str">
        <f>_xlfn.XLOOKUP(H850,'Customer Data'!A850,'Customer Data'!C850)</f>
        <v>Female</v>
      </c>
      <c r="AI850">
        <f>_xlfn.XLOOKUP(H850,'Customer Data'!A850,'Customer Data'!D850)</f>
        <v>40</v>
      </c>
      <c r="AJ850" t="str">
        <f>_xlfn.XLOOKUP(H850,'Customer Data'!A850,'Customer Data'!E850)</f>
        <v>Lagos</v>
      </c>
      <c r="AK850" t="str">
        <f>VLOOKUP(K850,'Product Category'!A:B,2,FALSE)</f>
        <v>Furniture</v>
      </c>
      <c r="AL850">
        <f>VLOOKUP(Z850,Coupons!A:B,2,FALSE)</f>
        <v>0</v>
      </c>
      <c r="AM850" s="7">
        <f t="shared" si="302"/>
        <v>0</v>
      </c>
      <c r="AN850" s="7">
        <f t="shared" si="303"/>
        <v>452.09499999999997</v>
      </c>
      <c r="AO850" s="7">
        <f t="shared" si="304"/>
        <v>904.18999999999994</v>
      </c>
      <c r="AP850" s="7">
        <f t="shared" si="305"/>
        <v>1291.7</v>
      </c>
      <c r="AQ850" s="7">
        <f t="shared" si="306"/>
        <v>387.5100000000001</v>
      </c>
      <c r="AR850" s="12">
        <f t="shared" si="307"/>
        <v>1.4285714285714288</v>
      </c>
    </row>
    <row r="851" spans="1:44" x14ac:dyDescent="0.35">
      <c r="A851" t="s">
        <v>863</v>
      </c>
      <c r="B851">
        <f t="shared" si="286"/>
        <v>200849</v>
      </c>
      <c r="C851" s="2">
        <v>45817</v>
      </c>
      <c r="D851" s="4">
        <v>45817</v>
      </c>
      <c r="E851">
        <f t="shared" si="287"/>
        <v>2025</v>
      </c>
      <c r="F851" s="4" t="str">
        <f t="shared" si="288"/>
        <v>June</v>
      </c>
      <c r="G851" s="4" t="str">
        <f t="shared" si="289"/>
        <v>Monday</v>
      </c>
      <c r="H851" t="s">
        <v>2059</v>
      </c>
      <c r="I851">
        <f t="shared" si="290"/>
        <v>16675</v>
      </c>
      <c r="J851" t="s">
        <v>2407</v>
      </c>
      <c r="K851" t="str">
        <f t="shared" si="292"/>
        <v>Printer</v>
      </c>
      <c r="L851">
        <v>4</v>
      </c>
      <c r="M851">
        <v>214.35</v>
      </c>
      <c r="N851" s="7">
        <f t="shared" si="291"/>
        <v>214.35</v>
      </c>
      <c r="O851" t="s">
        <v>2943</v>
      </c>
      <c r="P851" t="str">
        <f t="shared" si="293"/>
        <v>664</v>
      </c>
      <c r="Q851" t="str">
        <f t="shared" si="294"/>
        <v>Main St</v>
      </c>
      <c r="R851" t="s">
        <v>3065</v>
      </c>
      <c r="S851" t="str">
        <f t="shared" si="295"/>
        <v>Debit Card</v>
      </c>
      <c r="T851" t="s">
        <v>3071</v>
      </c>
      <c r="U851" t="str">
        <f t="shared" si="296"/>
        <v>Cancelled</v>
      </c>
      <c r="V851" t="s">
        <v>3924</v>
      </c>
      <c r="W851" t="str">
        <f t="shared" si="297"/>
        <v>12756945</v>
      </c>
      <c r="X851">
        <v>7</v>
      </c>
      <c r="Y851" t="s">
        <v>4277</v>
      </c>
      <c r="Z851" t="str">
        <f t="shared" si="298"/>
        <v>WINTER15</v>
      </c>
      <c r="AA851" t="str">
        <f t="shared" si="299"/>
        <v>YES</v>
      </c>
      <c r="AB851" t="s">
        <v>4279</v>
      </c>
      <c r="AC851" t="str">
        <f t="shared" si="300"/>
        <v>Referral</v>
      </c>
      <c r="AD851">
        <v>857.4</v>
      </c>
      <c r="AE851" s="7">
        <v>857.4</v>
      </c>
      <c r="AF851" s="7">
        <f t="shared" si="301"/>
        <v>857.4</v>
      </c>
      <c r="AG851" t="str">
        <f>_xlfn.XLOOKUP(H851, 'Customer Data'!A851,'Customer Data'!B851)</f>
        <v>Customer_851</v>
      </c>
      <c r="AH851" t="str">
        <f>_xlfn.XLOOKUP(H851,'Customer Data'!A851,'Customer Data'!C851)</f>
        <v>Female</v>
      </c>
      <c r="AI851">
        <f>_xlfn.XLOOKUP(H851,'Customer Data'!A851,'Customer Data'!D851)</f>
        <v>26</v>
      </c>
      <c r="AJ851" t="str">
        <f>_xlfn.XLOOKUP(H851,'Customer Data'!A851,'Customer Data'!E851)</f>
        <v>Abuja</v>
      </c>
      <c r="AK851" t="str">
        <f>VLOOKUP(K851,'Product Category'!A:B,2,FALSE)</f>
        <v>Electronics</v>
      </c>
      <c r="AL851">
        <f>VLOOKUP(Z851,Coupons!A:B,2,FALSE)</f>
        <v>0.15</v>
      </c>
      <c r="AM851" s="7">
        <f t="shared" si="302"/>
        <v>128.60999999999999</v>
      </c>
      <c r="AN851" s="7">
        <f t="shared" si="303"/>
        <v>150.04499999999999</v>
      </c>
      <c r="AO851" s="7">
        <f t="shared" si="304"/>
        <v>600.17999999999995</v>
      </c>
      <c r="AP851" s="7">
        <f t="shared" si="305"/>
        <v>728.79</v>
      </c>
      <c r="AQ851" s="7">
        <f t="shared" si="306"/>
        <v>128.61000000000001</v>
      </c>
      <c r="AR851" s="12">
        <f t="shared" si="307"/>
        <v>1.2142857142857144</v>
      </c>
    </row>
    <row r="852" spans="1:44" x14ac:dyDescent="0.35">
      <c r="A852" t="s">
        <v>864</v>
      </c>
      <c r="B852">
        <f t="shared" si="286"/>
        <v>200850</v>
      </c>
      <c r="C852" s="2">
        <v>45774</v>
      </c>
      <c r="D852" s="4">
        <v>45774</v>
      </c>
      <c r="E852">
        <f t="shared" si="287"/>
        <v>2025</v>
      </c>
      <c r="F852" s="4" t="str">
        <f t="shared" si="288"/>
        <v>April</v>
      </c>
      <c r="G852" s="4" t="str">
        <f t="shared" si="289"/>
        <v>Sunday</v>
      </c>
      <c r="H852" t="s">
        <v>2060</v>
      </c>
      <c r="I852">
        <f t="shared" si="290"/>
        <v>38557</v>
      </c>
      <c r="J852" t="s">
        <v>2403</v>
      </c>
      <c r="K852" t="str">
        <f t="shared" si="292"/>
        <v>Monitor</v>
      </c>
      <c r="L852">
        <v>3</v>
      </c>
      <c r="M852">
        <v>638.5</v>
      </c>
      <c r="N852" s="7">
        <f t="shared" si="291"/>
        <v>638.5</v>
      </c>
      <c r="O852" t="s">
        <v>2893</v>
      </c>
      <c r="P852" t="str">
        <f t="shared" si="293"/>
        <v>890</v>
      </c>
      <c r="Q852" t="str">
        <f t="shared" si="294"/>
        <v>Main St</v>
      </c>
      <c r="R852" t="s">
        <v>3065</v>
      </c>
      <c r="S852" t="str">
        <f t="shared" si="295"/>
        <v>Debit Card</v>
      </c>
      <c r="T852" t="s">
        <v>3071</v>
      </c>
      <c r="U852" t="str">
        <f t="shared" si="296"/>
        <v>Cancelled</v>
      </c>
      <c r="V852" t="s">
        <v>3925</v>
      </c>
      <c r="W852" t="str">
        <f t="shared" si="297"/>
        <v>14832238</v>
      </c>
      <c r="X852">
        <v>4</v>
      </c>
      <c r="Y852" t="s">
        <v>4276</v>
      </c>
      <c r="Z852" t="str">
        <f t="shared" si="298"/>
        <v>FREESHIP</v>
      </c>
      <c r="AA852" t="str">
        <f t="shared" si="299"/>
        <v>YES</v>
      </c>
      <c r="AB852" t="s">
        <v>4278</v>
      </c>
      <c r="AC852" t="str">
        <f t="shared" si="300"/>
        <v>Instagram</v>
      </c>
      <c r="AD852">
        <v>1915.5</v>
      </c>
      <c r="AE852" s="7">
        <v>1915.5</v>
      </c>
      <c r="AF852" s="7">
        <f t="shared" si="301"/>
        <v>1915.5</v>
      </c>
      <c r="AG852" t="str">
        <f>_xlfn.XLOOKUP(H852, 'Customer Data'!A852,'Customer Data'!B852)</f>
        <v>Customer_852</v>
      </c>
      <c r="AH852" t="str">
        <f>_xlfn.XLOOKUP(H852,'Customer Data'!A852,'Customer Data'!C852)</f>
        <v>Female</v>
      </c>
      <c r="AI852">
        <f>_xlfn.XLOOKUP(H852,'Customer Data'!A852,'Customer Data'!D852)</f>
        <v>37</v>
      </c>
      <c r="AJ852" t="str">
        <f>_xlfn.XLOOKUP(H852,'Customer Data'!A852,'Customer Data'!E852)</f>
        <v>Owerri</v>
      </c>
      <c r="AK852" t="str">
        <f>VLOOKUP(K852,'Product Category'!A:B,2,FALSE)</f>
        <v>Electronics</v>
      </c>
      <c r="AL852">
        <f>VLOOKUP(Z852,Coupons!A:B,2,FALSE)</f>
        <v>0</v>
      </c>
      <c r="AM852" s="7">
        <f t="shared" si="302"/>
        <v>0</v>
      </c>
      <c r="AN852" s="7">
        <f t="shared" si="303"/>
        <v>446.95</v>
      </c>
      <c r="AO852" s="7">
        <f t="shared" si="304"/>
        <v>1340.85</v>
      </c>
      <c r="AP852" s="7">
        <f t="shared" si="305"/>
        <v>1915.5</v>
      </c>
      <c r="AQ852" s="7">
        <f t="shared" si="306"/>
        <v>574.65000000000009</v>
      </c>
      <c r="AR852" s="12">
        <f t="shared" si="307"/>
        <v>1.4285714285714286</v>
      </c>
    </row>
    <row r="853" spans="1:44" x14ac:dyDescent="0.35">
      <c r="A853" t="s">
        <v>865</v>
      </c>
      <c r="B853">
        <f t="shared" si="286"/>
        <v>200851</v>
      </c>
      <c r="C853" s="2">
        <v>45272</v>
      </c>
      <c r="D853" s="4">
        <v>45272</v>
      </c>
      <c r="E853">
        <f t="shared" si="287"/>
        <v>2023</v>
      </c>
      <c r="F853" s="4" t="str">
        <f t="shared" si="288"/>
        <v>December</v>
      </c>
      <c r="G853" s="4" t="str">
        <f t="shared" si="289"/>
        <v>Tuesday</v>
      </c>
      <c r="H853" t="s">
        <v>2061</v>
      </c>
      <c r="I853">
        <f t="shared" si="290"/>
        <v>80183</v>
      </c>
      <c r="J853" t="s">
        <v>2408</v>
      </c>
      <c r="K853" t="str">
        <f t="shared" si="292"/>
        <v>Laptop</v>
      </c>
      <c r="L853">
        <v>1</v>
      </c>
      <c r="M853">
        <v>365.57</v>
      </c>
      <c r="N853" s="7">
        <f t="shared" si="291"/>
        <v>365.57</v>
      </c>
      <c r="O853" t="s">
        <v>2482</v>
      </c>
      <c r="P853" t="str">
        <f t="shared" si="293"/>
        <v>146</v>
      </c>
      <c r="Q853" t="str">
        <f t="shared" si="294"/>
        <v>Main St</v>
      </c>
      <c r="R853" t="s">
        <v>3066</v>
      </c>
      <c r="S853" t="str">
        <f t="shared" si="295"/>
        <v>Online</v>
      </c>
      <c r="T853" t="s">
        <v>3071</v>
      </c>
      <c r="U853" t="str">
        <f t="shared" si="296"/>
        <v>Cancelled</v>
      </c>
      <c r="V853" t="s">
        <v>3926</v>
      </c>
      <c r="W853" t="str">
        <f t="shared" si="297"/>
        <v>20814598</v>
      </c>
      <c r="X853">
        <v>5</v>
      </c>
      <c r="Y853" t="s">
        <v>4275</v>
      </c>
      <c r="Z853" t="str">
        <f t="shared" si="298"/>
        <v>SAVE10</v>
      </c>
      <c r="AA853" t="str">
        <f t="shared" si="299"/>
        <v>YES</v>
      </c>
      <c r="AB853" t="s">
        <v>4280</v>
      </c>
      <c r="AC853" t="str">
        <f t="shared" si="300"/>
        <v>Email</v>
      </c>
      <c r="AD853">
        <v>365.57</v>
      </c>
      <c r="AE853" s="7">
        <v>365.57</v>
      </c>
      <c r="AF853" s="7">
        <f t="shared" si="301"/>
        <v>365.57</v>
      </c>
      <c r="AG853" t="str">
        <f>_xlfn.XLOOKUP(H853, 'Customer Data'!A853,'Customer Data'!B853)</f>
        <v>Customer_853</v>
      </c>
      <c r="AH853" t="str">
        <f>_xlfn.XLOOKUP(H853,'Customer Data'!A853,'Customer Data'!C853)</f>
        <v>Female</v>
      </c>
      <c r="AI853">
        <f>_xlfn.XLOOKUP(H853,'Customer Data'!A853,'Customer Data'!D853)</f>
        <v>60</v>
      </c>
      <c r="AJ853" t="str">
        <f>_xlfn.XLOOKUP(H853,'Customer Data'!A853,'Customer Data'!E853)</f>
        <v>Abuja</v>
      </c>
      <c r="AK853" t="str">
        <f>VLOOKUP(K853,'Product Category'!A:B,2,FALSE)</f>
        <v>Electronics</v>
      </c>
      <c r="AL853">
        <f>VLOOKUP(Z853,Coupons!A:B,2,FALSE)</f>
        <v>0.1</v>
      </c>
      <c r="AM853" s="7">
        <f t="shared" si="302"/>
        <v>36.557000000000002</v>
      </c>
      <c r="AN853" s="7">
        <f t="shared" si="303"/>
        <v>255.89899999999997</v>
      </c>
      <c r="AO853" s="7">
        <f t="shared" si="304"/>
        <v>255.89899999999997</v>
      </c>
      <c r="AP853" s="7">
        <f t="shared" si="305"/>
        <v>329.01299999999998</v>
      </c>
      <c r="AQ853" s="7">
        <f t="shared" si="306"/>
        <v>73.114000000000004</v>
      </c>
      <c r="AR853" s="12">
        <f t="shared" si="307"/>
        <v>1.2857142857142858</v>
      </c>
    </row>
    <row r="854" spans="1:44" x14ac:dyDescent="0.35">
      <c r="A854" t="s">
        <v>866</v>
      </c>
      <c r="B854">
        <f t="shared" si="286"/>
        <v>200852</v>
      </c>
      <c r="C854" s="2">
        <v>45589</v>
      </c>
      <c r="D854" s="4">
        <v>45589</v>
      </c>
      <c r="E854">
        <f t="shared" si="287"/>
        <v>2024</v>
      </c>
      <c r="F854" s="4" t="str">
        <f t="shared" si="288"/>
        <v>October</v>
      </c>
      <c r="G854" s="4" t="str">
        <f t="shared" si="289"/>
        <v>Thursday</v>
      </c>
      <c r="H854" t="s">
        <v>2062</v>
      </c>
      <c r="I854">
        <f t="shared" si="290"/>
        <v>39530</v>
      </c>
      <c r="J854" t="s">
        <v>2409</v>
      </c>
      <c r="K854" t="str">
        <f t="shared" si="292"/>
        <v>Desk</v>
      </c>
      <c r="L854">
        <v>3</v>
      </c>
      <c r="M854">
        <v>568.04999999999995</v>
      </c>
      <c r="N854" s="7">
        <f t="shared" si="291"/>
        <v>568.04999999999995</v>
      </c>
      <c r="O854" t="s">
        <v>2955</v>
      </c>
      <c r="P854" t="str">
        <f t="shared" si="293"/>
        <v>618</v>
      </c>
      <c r="Q854" t="str">
        <f t="shared" si="294"/>
        <v>Main St</v>
      </c>
      <c r="R854" t="s">
        <v>3068</v>
      </c>
      <c r="S854" t="str">
        <f t="shared" si="295"/>
        <v>Gift Card</v>
      </c>
      <c r="T854" t="s">
        <v>3074</v>
      </c>
      <c r="U854" t="str">
        <f t="shared" si="296"/>
        <v>Pending</v>
      </c>
      <c r="V854" t="s">
        <v>3927</v>
      </c>
      <c r="W854" t="str">
        <f t="shared" si="297"/>
        <v>69000497</v>
      </c>
      <c r="X854">
        <v>6</v>
      </c>
      <c r="Y854" t="s">
        <v>4275</v>
      </c>
      <c r="Z854" t="str">
        <f t="shared" si="298"/>
        <v>SAVE10</v>
      </c>
      <c r="AA854" t="str">
        <f t="shared" si="299"/>
        <v>YES</v>
      </c>
      <c r="AB854" t="s">
        <v>4282</v>
      </c>
      <c r="AC854" t="str">
        <f t="shared" si="300"/>
        <v>Google</v>
      </c>
      <c r="AD854">
        <v>1704.15</v>
      </c>
      <c r="AE854" s="7">
        <v>1704.15</v>
      </c>
      <c r="AF854" s="7">
        <f t="shared" si="301"/>
        <v>1704.1499999999999</v>
      </c>
      <c r="AG854" t="str">
        <f>_xlfn.XLOOKUP(H854, 'Customer Data'!A854,'Customer Data'!B854)</f>
        <v>Customer_854</v>
      </c>
      <c r="AH854" t="str">
        <f>_xlfn.XLOOKUP(H854,'Customer Data'!A854,'Customer Data'!C854)</f>
        <v>Female</v>
      </c>
      <c r="AI854">
        <f>_xlfn.XLOOKUP(H854,'Customer Data'!A854,'Customer Data'!D854)</f>
        <v>41</v>
      </c>
      <c r="AJ854" t="str">
        <f>_xlfn.XLOOKUP(H854,'Customer Data'!A854,'Customer Data'!E854)</f>
        <v>Enugu</v>
      </c>
      <c r="AK854" t="str">
        <f>VLOOKUP(K854,'Product Category'!A:B,2,FALSE)</f>
        <v>Furniture</v>
      </c>
      <c r="AL854">
        <f>VLOOKUP(Z854,Coupons!A:B,2,FALSE)</f>
        <v>0.1</v>
      </c>
      <c r="AM854" s="7">
        <f t="shared" si="302"/>
        <v>170.41500000000002</v>
      </c>
      <c r="AN854" s="7">
        <f t="shared" si="303"/>
        <v>397.63499999999993</v>
      </c>
      <c r="AO854" s="7">
        <f t="shared" si="304"/>
        <v>1192.9049999999997</v>
      </c>
      <c r="AP854" s="7">
        <f t="shared" si="305"/>
        <v>1533.7349999999999</v>
      </c>
      <c r="AQ854" s="7">
        <f t="shared" si="306"/>
        <v>340.83000000000015</v>
      </c>
      <c r="AR854" s="12">
        <f t="shared" si="307"/>
        <v>1.2857142857142858</v>
      </c>
    </row>
    <row r="855" spans="1:44" x14ac:dyDescent="0.35">
      <c r="A855" t="s">
        <v>867</v>
      </c>
      <c r="B855">
        <f t="shared" si="286"/>
        <v>200853</v>
      </c>
      <c r="C855" s="2">
        <v>45215</v>
      </c>
      <c r="D855" s="4">
        <v>45215</v>
      </c>
      <c r="E855">
        <f t="shared" si="287"/>
        <v>2023</v>
      </c>
      <c r="F855" s="4" t="str">
        <f t="shared" si="288"/>
        <v>October</v>
      </c>
      <c r="G855" s="4" t="str">
        <f t="shared" si="289"/>
        <v>Monday</v>
      </c>
      <c r="H855" t="s">
        <v>2063</v>
      </c>
      <c r="I855">
        <f t="shared" si="290"/>
        <v>10002</v>
      </c>
      <c r="J855" t="s">
        <v>2407</v>
      </c>
      <c r="K855" t="str">
        <f t="shared" si="292"/>
        <v>Printer</v>
      </c>
      <c r="L855">
        <v>3</v>
      </c>
      <c r="M855">
        <v>490.01</v>
      </c>
      <c r="N855" s="7">
        <f t="shared" si="291"/>
        <v>490.01</v>
      </c>
      <c r="O855" t="s">
        <v>2663</v>
      </c>
      <c r="P855" t="str">
        <f t="shared" si="293"/>
        <v>894</v>
      </c>
      <c r="Q855" t="str">
        <f t="shared" si="294"/>
        <v>Main St</v>
      </c>
      <c r="R855" t="s">
        <v>3069</v>
      </c>
      <c r="S855" t="str">
        <f t="shared" si="295"/>
        <v>Cash</v>
      </c>
      <c r="T855" t="s">
        <v>3072</v>
      </c>
      <c r="U855" t="str">
        <f t="shared" si="296"/>
        <v>Returned</v>
      </c>
      <c r="V855" t="s">
        <v>3928</v>
      </c>
      <c r="W855" t="str">
        <f t="shared" si="297"/>
        <v>94641152</v>
      </c>
      <c r="X855">
        <v>4</v>
      </c>
      <c r="Y855" t="s">
        <v>4275</v>
      </c>
      <c r="Z855" t="str">
        <f t="shared" si="298"/>
        <v>SAVE10</v>
      </c>
      <c r="AA855" t="str">
        <f t="shared" si="299"/>
        <v>YES</v>
      </c>
      <c r="AB855" t="s">
        <v>4281</v>
      </c>
      <c r="AC855" t="str">
        <f t="shared" si="300"/>
        <v>Facebook</v>
      </c>
      <c r="AD855">
        <v>1470.03</v>
      </c>
      <c r="AE855" s="7">
        <v>1470.03</v>
      </c>
      <c r="AF855" s="7">
        <f t="shared" si="301"/>
        <v>1470.03</v>
      </c>
      <c r="AG855" t="str">
        <f>_xlfn.XLOOKUP(H855, 'Customer Data'!A855,'Customer Data'!B855)</f>
        <v>Customer_855</v>
      </c>
      <c r="AH855" t="str">
        <f>_xlfn.XLOOKUP(H855,'Customer Data'!A855,'Customer Data'!C855)</f>
        <v>Female</v>
      </c>
      <c r="AI855">
        <f>_xlfn.XLOOKUP(H855,'Customer Data'!A855,'Customer Data'!D855)</f>
        <v>53</v>
      </c>
      <c r="AJ855" t="str">
        <f>_xlfn.XLOOKUP(H855,'Customer Data'!A855,'Customer Data'!E855)</f>
        <v>Kano</v>
      </c>
      <c r="AK855" t="str">
        <f>VLOOKUP(K855,'Product Category'!A:B,2,FALSE)</f>
        <v>Electronics</v>
      </c>
      <c r="AL855">
        <f>VLOOKUP(Z855,Coupons!A:B,2,FALSE)</f>
        <v>0.1</v>
      </c>
      <c r="AM855" s="7">
        <f t="shared" si="302"/>
        <v>147.00300000000001</v>
      </c>
      <c r="AN855" s="7">
        <f t="shared" si="303"/>
        <v>343.00699999999995</v>
      </c>
      <c r="AO855" s="7">
        <f t="shared" si="304"/>
        <v>1029.0209999999997</v>
      </c>
      <c r="AP855" s="7">
        <f t="shared" si="305"/>
        <v>1323.027</v>
      </c>
      <c r="AQ855" s="7">
        <f t="shared" si="306"/>
        <v>294.00600000000031</v>
      </c>
      <c r="AR855" s="12">
        <f t="shared" si="307"/>
        <v>1.285714285714286</v>
      </c>
    </row>
    <row r="856" spans="1:44" x14ac:dyDescent="0.35">
      <c r="A856" t="s">
        <v>868</v>
      </c>
      <c r="B856">
        <f t="shared" si="286"/>
        <v>200854</v>
      </c>
      <c r="C856" s="2">
        <v>45821</v>
      </c>
      <c r="D856" s="4">
        <v>45821</v>
      </c>
      <c r="E856">
        <f t="shared" si="287"/>
        <v>2025</v>
      </c>
      <c r="F856" s="4" t="str">
        <f t="shared" si="288"/>
        <v>June</v>
      </c>
      <c r="G856" s="4" t="str">
        <f t="shared" si="289"/>
        <v>Friday</v>
      </c>
      <c r="H856" t="s">
        <v>2064</v>
      </c>
      <c r="I856">
        <f t="shared" si="290"/>
        <v>56938</v>
      </c>
      <c r="J856" t="s">
        <v>2408</v>
      </c>
      <c r="K856" t="str">
        <f t="shared" si="292"/>
        <v>Laptop</v>
      </c>
      <c r="L856">
        <v>3</v>
      </c>
      <c r="M856">
        <v>372.6</v>
      </c>
      <c r="N856" s="7">
        <f t="shared" si="291"/>
        <v>372.6</v>
      </c>
      <c r="O856" t="s">
        <v>2759</v>
      </c>
      <c r="P856" t="str">
        <f t="shared" si="293"/>
        <v>356</v>
      </c>
      <c r="Q856" t="str">
        <f t="shared" si="294"/>
        <v>Main St</v>
      </c>
      <c r="R856" t="s">
        <v>3067</v>
      </c>
      <c r="S856" t="str">
        <f t="shared" si="295"/>
        <v>Credit Card</v>
      </c>
      <c r="T856" t="s">
        <v>3073</v>
      </c>
      <c r="U856" t="str">
        <f t="shared" si="296"/>
        <v>Delivered</v>
      </c>
      <c r="V856" t="s">
        <v>3929</v>
      </c>
      <c r="W856" t="str">
        <f t="shared" si="297"/>
        <v>67735987</v>
      </c>
      <c r="X856">
        <v>7</v>
      </c>
      <c r="Y856" t="s">
        <v>4277</v>
      </c>
      <c r="Z856" t="str">
        <f t="shared" si="298"/>
        <v>WINTER15</v>
      </c>
      <c r="AA856" t="str">
        <f t="shared" si="299"/>
        <v>YES</v>
      </c>
      <c r="AB856" t="s">
        <v>4279</v>
      </c>
      <c r="AC856" t="str">
        <f t="shared" si="300"/>
        <v>Referral</v>
      </c>
      <c r="AD856">
        <v>1117.8</v>
      </c>
      <c r="AE856" s="7">
        <v>1117.8</v>
      </c>
      <c r="AF856" s="7">
        <f t="shared" si="301"/>
        <v>1117.8000000000002</v>
      </c>
      <c r="AG856" t="str">
        <f>_xlfn.XLOOKUP(H856, 'Customer Data'!A856,'Customer Data'!B856)</f>
        <v>Customer_856</v>
      </c>
      <c r="AH856" t="str">
        <f>_xlfn.XLOOKUP(H856,'Customer Data'!A856,'Customer Data'!C856)</f>
        <v>Female</v>
      </c>
      <c r="AI856">
        <f>_xlfn.XLOOKUP(H856,'Customer Data'!A856,'Customer Data'!D856)</f>
        <v>29</v>
      </c>
      <c r="AJ856" t="str">
        <f>_xlfn.XLOOKUP(H856,'Customer Data'!A856,'Customer Data'!E856)</f>
        <v>Owerri</v>
      </c>
      <c r="AK856" t="str">
        <f>VLOOKUP(K856,'Product Category'!A:B,2,FALSE)</f>
        <v>Electronics</v>
      </c>
      <c r="AL856">
        <f>VLOOKUP(Z856,Coupons!A:B,2,FALSE)</f>
        <v>0.15</v>
      </c>
      <c r="AM856" s="7">
        <f t="shared" si="302"/>
        <v>167.67</v>
      </c>
      <c r="AN856" s="7">
        <f t="shared" si="303"/>
        <v>260.82</v>
      </c>
      <c r="AO856" s="7">
        <f t="shared" si="304"/>
        <v>782.46</v>
      </c>
      <c r="AP856" s="7">
        <f t="shared" si="305"/>
        <v>950.13000000000022</v>
      </c>
      <c r="AQ856" s="7">
        <f t="shared" si="306"/>
        <v>167.67000000000019</v>
      </c>
      <c r="AR856" s="12">
        <f t="shared" si="307"/>
        <v>1.2142857142857144</v>
      </c>
    </row>
    <row r="857" spans="1:44" x14ac:dyDescent="0.35">
      <c r="A857" t="s">
        <v>869</v>
      </c>
      <c r="B857">
        <f t="shared" si="286"/>
        <v>200855</v>
      </c>
      <c r="C857" s="2">
        <v>45071</v>
      </c>
      <c r="D857" s="4">
        <v>45071</v>
      </c>
      <c r="E857">
        <f t="shared" si="287"/>
        <v>2023</v>
      </c>
      <c r="F857" s="4" t="str">
        <f t="shared" si="288"/>
        <v>May</v>
      </c>
      <c r="G857" s="4" t="str">
        <f t="shared" si="289"/>
        <v>Thursday</v>
      </c>
      <c r="H857" t="s">
        <v>2065</v>
      </c>
      <c r="I857">
        <f t="shared" si="290"/>
        <v>41331</v>
      </c>
      <c r="J857" t="s">
        <v>2403</v>
      </c>
      <c r="K857" t="str">
        <f t="shared" si="292"/>
        <v>Monitor</v>
      </c>
      <c r="L857">
        <v>5</v>
      </c>
      <c r="M857">
        <v>240.61</v>
      </c>
      <c r="N857" s="7">
        <f t="shared" si="291"/>
        <v>240.61</v>
      </c>
      <c r="O857" t="s">
        <v>2624</v>
      </c>
      <c r="P857" t="str">
        <f t="shared" si="293"/>
        <v>785</v>
      </c>
      <c r="Q857" t="str">
        <f t="shared" si="294"/>
        <v>Main St</v>
      </c>
      <c r="R857" t="s">
        <v>3067</v>
      </c>
      <c r="S857" t="str">
        <f t="shared" si="295"/>
        <v>Credit Card</v>
      </c>
      <c r="T857" t="s">
        <v>3070</v>
      </c>
      <c r="U857" t="str">
        <f t="shared" si="296"/>
        <v>Shipped</v>
      </c>
      <c r="V857" t="s">
        <v>3930</v>
      </c>
      <c r="W857" t="str">
        <f t="shared" si="297"/>
        <v>94198179</v>
      </c>
      <c r="X857">
        <v>10</v>
      </c>
      <c r="Y857" t="s">
        <v>4276</v>
      </c>
      <c r="Z857" t="str">
        <f t="shared" si="298"/>
        <v>FREESHIP</v>
      </c>
      <c r="AA857" t="str">
        <f t="shared" si="299"/>
        <v>YES</v>
      </c>
      <c r="AB857" t="s">
        <v>4280</v>
      </c>
      <c r="AC857" t="str">
        <f t="shared" si="300"/>
        <v>Email</v>
      </c>
      <c r="AD857">
        <v>1203.05</v>
      </c>
      <c r="AE857" s="7">
        <v>1203.05</v>
      </c>
      <c r="AF857" s="7">
        <f t="shared" si="301"/>
        <v>1203.0500000000002</v>
      </c>
      <c r="AG857" t="str">
        <f>_xlfn.XLOOKUP(H857, 'Customer Data'!A857,'Customer Data'!B857)</f>
        <v>Customer_857</v>
      </c>
      <c r="AH857" t="str">
        <f>_xlfn.XLOOKUP(H857,'Customer Data'!A857,'Customer Data'!C857)</f>
        <v>Male</v>
      </c>
      <c r="AI857">
        <f>_xlfn.XLOOKUP(H857,'Customer Data'!A857,'Customer Data'!D857)</f>
        <v>41</v>
      </c>
      <c r="AJ857" t="str">
        <f>_xlfn.XLOOKUP(H857,'Customer Data'!A857,'Customer Data'!E857)</f>
        <v>Enugu</v>
      </c>
      <c r="AK857" t="str">
        <f>VLOOKUP(K857,'Product Category'!A:B,2,FALSE)</f>
        <v>Electronics</v>
      </c>
      <c r="AL857">
        <f>VLOOKUP(Z857,Coupons!A:B,2,FALSE)</f>
        <v>0</v>
      </c>
      <c r="AM857" s="7">
        <f t="shared" si="302"/>
        <v>0</v>
      </c>
      <c r="AN857" s="7">
        <f t="shared" si="303"/>
        <v>168.42699999999999</v>
      </c>
      <c r="AO857" s="7">
        <f t="shared" si="304"/>
        <v>842.13499999999999</v>
      </c>
      <c r="AP857" s="7">
        <f t="shared" si="305"/>
        <v>1203.0500000000002</v>
      </c>
      <c r="AQ857" s="7">
        <f t="shared" si="306"/>
        <v>360.91500000000019</v>
      </c>
      <c r="AR857" s="12">
        <f t="shared" si="307"/>
        <v>1.4285714285714288</v>
      </c>
    </row>
    <row r="858" spans="1:44" x14ac:dyDescent="0.35">
      <c r="A858" t="s">
        <v>870</v>
      </c>
      <c r="B858">
        <f t="shared" si="286"/>
        <v>200856</v>
      </c>
      <c r="C858" s="2">
        <v>45446</v>
      </c>
      <c r="D858" s="4">
        <v>45446</v>
      </c>
      <c r="E858">
        <f t="shared" si="287"/>
        <v>2024</v>
      </c>
      <c r="F858" s="4" t="str">
        <f t="shared" si="288"/>
        <v>June</v>
      </c>
      <c r="G858" s="4" t="str">
        <f t="shared" si="289"/>
        <v>Monday</v>
      </c>
      <c r="H858" t="s">
        <v>2066</v>
      </c>
      <c r="I858">
        <f t="shared" si="290"/>
        <v>94698</v>
      </c>
      <c r="J858" t="s">
        <v>2404</v>
      </c>
      <c r="K858" t="str">
        <f t="shared" si="292"/>
        <v>Phone</v>
      </c>
      <c r="L858">
        <v>1</v>
      </c>
      <c r="M858">
        <v>586.62</v>
      </c>
      <c r="N858" s="7">
        <f t="shared" si="291"/>
        <v>586.62</v>
      </c>
      <c r="O858" t="s">
        <v>2452</v>
      </c>
      <c r="P858" t="str">
        <f t="shared" si="293"/>
        <v>871</v>
      </c>
      <c r="Q858" t="str">
        <f t="shared" si="294"/>
        <v>Main St</v>
      </c>
      <c r="R858" t="s">
        <v>3065</v>
      </c>
      <c r="S858" t="str">
        <f t="shared" si="295"/>
        <v>Debit Card</v>
      </c>
      <c r="T858" t="s">
        <v>3070</v>
      </c>
      <c r="U858" t="str">
        <f t="shared" si="296"/>
        <v>Shipped</v>
      </c>
      <c r="V858" t="s">
        <v>3931</v>
      </c>
      <c r="W858" t="str">
        <f t="shared" si="297"/>
        <v>95768773</v>
      </c>
      <c r="X858">
        <v>5</v>
      </c>
      <c r="Z858" t="str">
        <f t="shared" si="298"/>
        <v>NO COUPON</v>
      </c>
      <c r="AA858" t="str">
        <f t="shared" si="299"/>
        <v>NO</v>
      </c>
      <c r="AB858" t="s">
        <v>4281</v>
      </c>
      <c r="AC858" t="str">
        <f t="shared" si="300"/>
        <v>Facebook</v>
      </c>
      <c r="AD858">
        <v>586.62</v>
      </c>
      <c r="AE858" s="7">
        <v>586.62</v>
      </c>
      <c r="AF858" s="7">
        <f t="shared" si="301"/>
        <v>586.62</v>
      </c>
      <c r="AG858" t="str">
        <f>_xlfn.XLOOKUP(H858, 'Customer Data'!A858,'Customer Data'!B858)</f>
        <v>Customer_858</v>
      </c>
      <c r="AH858" t="str">
        <f>_xlfn.XLOOKUP(H858,'Customer Data'!A858,'Customer Data'!C858)</f>
        <v>Female</v>
      </c>
      <c r="AI858">
        <f>_xlfn.XLOOKUP(H858,'Customer Data'!A858,'Customer Data'!D858)</f>
        <v>39</v>
      </c>
      <c r="AJ858" t="str">
        <f>_xlfn.XLOOKUP(H858,'Customer Data'!A858,'Customer Data'!E858)</f>
        <v>Port-Harcourt</v>
      </c>
      <c r="AK858" t="str">
        <f>VLOOKUP(K858,'Product Category'!A:B,2,FALSE)</f>
        <v>Electronics</v>
      </c>
      <c r="AL858">
        <f>VLOOKUP(Z858,Coupons!A:B,2,FALSE)</f>
        <v>0</v>
      </c>
      <c r="AM858" s="7">
        <f t="shared" si="302"/>
        <v>0</v>
      </c>
      <c r="AN858" s="7">
        <f t="shared" si="303"/>
        <v>410.63399999999996</v>
      </c>
      <c r="AO858" s="7">
        <f t="shared" si="304"/>
        <v>410.63399999999996</v>
      </c>
      <c r="AP858" s="7">
        <f t="shared" si="305"/>
        <v>586.62</v>
      </c>
      <c r="AQ858" s="7">
        <f t="shared" si="306"/>
        <v>175.98600000000005</v>
      </c>
      <c r="AR858" s="12">
        <f t="shared" si="307"/>
        <v>1.4285714285714288</v>
      </c>
    </row>
    <row r="859" spans="1:44" x14ac:dyDescent="0.35">
      <c r="A859" t="s">
        <v>871</v>
      </c>
      <c r="B859">
        <f t="shared" si="286"/>
        <v>200857</v>
      </c>
      <c r="C859" s="2">
        <v>45361</v>
      </c>
      <c r="D859" s="4">
        <v>45361</v>
      </c>
      <c r="E859">
        <f t="shared" si="287"/>
        <v>2024</v>
      </c>
      <c r="F859" s="4" t="str">
        <f t="shared" si="288"/>
        <v>March</v>
      </c>
      <c r="G859" s="4" t="str">
        <f t="shared" si="289"/>
        <v>Sunday</v>
      </c>
      <c r="H859" t="s">
        <v>2067</v>
      </c>
      <c r="I859">
        <f t="shared" si="290"/>
        <v>56506</v>
      </c>
      <c r="J859" t="s">
        <v>2404</v>
      </c>
      <c r="K859" t="str">
        <f t="shared" si="292"/>
        <v>Phone</v>
      </c>
      <c r="L859">
        <v>3</v>
      </c>
      <c r="M859">
        <v>257.83999999999997</v>
      </c>
      <c r="N859" s="7">
        <f t="shared" si="291"/>
        <v>257.83999999999997</v>
      </c>
      <c r="O859" t="s">
        <v>2594</v>
      </c>
      <c r="P859" t="str">
        <f t="shared" si="293"/>
        <v>185</v>
      </c>
      <c r="Q859" t="str">
        <f t="shared" si="294"/>
        <v>Main St</v>
      </c>
      <c r="R859" t="s">
        <v>3066</v>
      </c>
      <c r="S859" t="str">
        <f t="shared" si="295"/>
        <v>Online</v>
      </c>
      <c r="T859" t="s">
        <v>3073</v>
      </c>
      <c r="U859" t="str">
        <f t="shared" si="296"/>
        <v>Delivered</v>
      </c>
      <c r="V859" t="s">
        <v>3932</v>
      </c>
      <c r="W859" t="str">
        <f t="shared" si="297"/>
        <v>86808324</v>
      </c>
      <c r="X859">
        <v>4</v>
      </c>
      <c r="Z859" t="str">
        <f t="shared" si="298"/>
        <v>NO COUPON</v>
      </c>
      <c r="AA859" t="str">
        <f t="shared" si="299"/>
        <v>NO</v>
      </c>
      <c r="AB859" t="s">
        <v>4278</v>
      </c>
      <c r="AC859" t="str">
        <f t="shared" si="300"/>
        <v>Instagram</v>
      </c>
      <c r="AD859">
        <v>773.52</v>
      </c>
      <c r="AE859" s="7">
        <v>773.52</v>
      </c>
      <c r="AF859" s="7">
        <f t="shared" si="301"/>
        <v>773.52</v>
      </c>
      <c r="AG859" t="str">
        <f>_xlfn.XLOOKUP(H859, 'Customer Data'!A859,'Customer Data'!B859)</f>
        <v>Customer_859</v>
      </c>
      <c r="AH859" t="str">
        <f>_xlfn.XLOOKUP(H859,'Customer Data'!A859,'Customer Data'!C859)</f>
        <v>Female</v>
      </c>
      <c r="AI859">
        <f>_xlfn.XLOOKUP(H859,'Customer Data'!A859,'Customer Data'!D859)</f>
        <v>42</v>
      </c>
      <c r="AJ859" t="str">
        <f>_xlfn.XLOOKUP(H859,'Customer Data'!A859,'Customer Data'!E859)</f>
        <v>Enugu</v>
      </c>
      <c r="AK859" t="str">
        <f>VLOOKUP(K859,'Product Category'!A:B,2,FALSE)</f>
        <v>Electronics</v>
      </c>
      <c r="AL859">
        <f>VLOOKUP(Z859,Coupons!A:B,2,FALSE)</f>
        <v>0</v>
      </c>
      <c r="AM859" s="7">
        <f t="shared" si="302"/>
        <v>0</v>
      </c>
      <c r="AN859" s="7">
        <f t="shared" si="303"/>
        <v>180.48799999999997</v>
      </c>
      <c r="AO859" s="7">
        <f t="shared" si="304"/>
        <v>541.46399999999994</v>
      </c>
      <c r="AP859" s="7">
        <f t="shared" si="305"/>
        <v>773.52</v>
      </c>
      <c r="AQ859" s="7">
        <f t="shared" si="306"/>
        <v>232.05600000000004</v>
      </c>
      <c r="AR859" s="12">
        <f t="shared" si="307"/>
        <v>1.4285714285714286</v>
      </c>
    </row>
    <row r="860" spans="1:44" x14ac:dyDescent="0.35">
      <c r="A860" t="s">
        <v>872</v>
      </c>
      <c r="B860">
        <f t="shared" si="286"/>
        <v>200858</v>
      </c>
      <c r="C860" s="2">
        <v>45158</v>
      </c>
      <c r="D860" s="4">
        <v>45158</v>
      </c>
      <c r="E860">
        <f t="shared" si="287"/>
        <v>2023</v>
      </c>
      <c r="F860" s="4" t="str">
        <f t="shared" si="288"/>
        <v>August</v>
      </c>
      <c r="G860" s="4" t="str">
        <f t="shared" si="289"/>
        <v>Sunday</v>
      </c>
      <c r="H860" t="s">
        <v>2068</v>
      </c>
      <c r="I860">
        <f t="shared" si="290"/>
        <v>22167</v>
      </c>
      <c r="J860" t="s">
        <v>2405</v>
      </c>
      <c r="K860" t="str">
        <f t="shared" si="292"/>
        <v>Tablet</v>
      </c>
      <c r="L860">
        <v>5</v>
      </c>
      <c r="M860">
        <v>435.66</v>
      </c>
      <c r="N860" s="7">
        <f t="shared" si="291"/>
        <v>435.66</v>
      </c>
      <c r="O860" t="s">
        <v>2428</v>
      </c>
      <c r="P860" t="str">
        <f t="shared" si="293"/>
        <v>891</v>
      </c>
      <c r="Q860" t="str">
        <f t="shared" si="294"/>
        <v>Main St</v>
      </c>
      <c r="R860" t="s">
        <v>3066</v>
      </c>
      <c r="S860" t="str">
        <f t="shared" si="295"/>
        <v>Online</v>
      </c>
      <c r="T860" t="s">
        <v>3074</v>
      </c>
      <c r="U860" t="str">
        <f t="shared" si="296"/>
        <v>Pending</v>
      </c>
      <c r="V860" t="s">
        <v>3933</v>
      </c>
      <c r="W860" t="str">
        <f t="shared" si="297"/>
        <v>70269748</v>
      </c>
      <c r="X860">
        <v>9</v>
      </c>
      <c r="Z860" t="str">
        <f t="shared" si="298"/>
        <v>NO COUPON</v>
      </c>
      <c r="AA860" t="str">
        <f t="shared" si="299"/>
        <v>NO</v>
      </c>
      <c r="AB860" t="s">
        <v>4281</v>
      </c>
      <c r="AC860" t="str">
        <f t="shared" si="300"/>
        <v>Facebook</v>
      </c>
      <c r="AD860">
        <v>2178.3000000000002</v>
      </c>
      <c r="AE860" s="7">
        <v>2178.3000000000002</v>
      </c>
      <c r="AF860" s="7">
        <f t="shared" si="301"/>
        <v>2178.3000000000002</v>
      </c>
      <c r="AG860" t="str">
        <f>_xlfn.XLOOKUP(H860, 'Customer Data'!A860,'Customer Data'!B860)</f>
        <v>Customer_860</v>
      </c>
      <c r="AH860" t="str">
        <f>_xlfn.XLOOKUP(H860,'Customer Data'!A860,'Customer Data'!C860)</f>
        <v>Male</v>
      </c>
      <c r="AI860">
        <f>_xlfn.XLOOKUP(H860,'Customer Data'!A860,'Customer Data'!D860)</f>
        <v>54</v>
      </c>
      <c r="AJ860" t="str">
        <f>_xlfn.XLOOKUP(H860,'Customer Data'!A860,'Customer Data'!E860)</f>
        <v>Owerri</v>
      </c>
      <c r="AK860" t="str">
        <f>VLOOKUP(K860,'Product Category'!A:B,2,FALSE)</f>
        <v>Electronics</v>
      </c>
      <c r="AL860">
        <f>VLOOKUP(Z860,Coupons!A:B,2,FALSE)</f>
        <v>0</v>
      </c>
      <c r="AM860" s="7">
        <f t="shared" si="302"/>
        <v>0</v>
      </c>
      <c r="AN860" s="7">
        <f t="shared" si="303"/>
        <v>304.96199999999999</v>
      </c>
      <c r="AO860" s="7">
        <f t="shared" si="304"/>
        <v>1524.81</v>
      </c>
      <c r="AP860" s="7">
        <f t="shared" si="305"/>
        <v>2178.3000000000002</v>
      </c>
      <c r="AQ860" s="7">
        <f t="shared" si="306"/>
        <v>653.49000000000024</v>
      </c>
      <c r="AR860" s="12">
        <f t="shared" si="307"/>
        <v>1.4285714285714288</v>
      </c>
    </row>
    <row r="861" spans="1:44" x14ac:dyDescent="0.35">
      <c r="A861" t="s">
        <v>873</v>
      </c>
      <c r="B861">
        <f t="shared" si="286"/>
        <v>200859</v>
      </c>
      <c r="C861" s="2">
        <v>45532</v>
      </c>
      <c r="D861" s="4">
        <v>45532</v>
      </c>
      <c r="E861">
        <f t="shared" si="287"/>
        <v>2024</v>
      </c>
      <c r="F861" s="4" t="str">
        <f t="shared" si="288"/>
        <v>August</v>
      </c>
      <c r="G861" s="4" t="str">
        <f t="shared" si="289"/>
        <v>Wednesday</v>
      </c>
      <c r="H861" t="s">
        <v>2069</v>
      </c>
      <c r="I861">
        <f t="shared" si="290"/>
        <v>11127</v>
      </c>
      <c r="J861" t="s">
        <v>2406</v>
      </c>
      <c r="K861" t="str">
        <f t="shared" si="292"/>
        <v>Chair</v>
      </c>
      <c r="L861">
        <v>5</v>
      </c>
      <c r="M861">
        <v>261.33</v>
      </c>
      <c r="N861" s="7">
        <f t="shared" si="291"/>
        <v>261.33</v>
      </c>
      <c r="O861" t="s">
        <v>2842</v>
      </c>
      <c r="P861" t="str">
        <f t="shared" si="293"/>
        <v>154</v>
      </c>
      <c r="Q861" t="str">
        <f t="shared" si="294"/>
        <v>Main St</v>
      </c>
      <c r="R861" t="s">
        <v>3067</v>
      </c>
      <c r="S861" t="str">
        <f t="shared" si="295"/>
        <v>Credit Card</v>
      </c>
      <c r="T861" t="s">
        <v>3072</v>
      </c>
      <c r="U861" t="str">
        <f t="shared" si="296"/>
        <v>Returned</v>
      </c>
      <c r="V861" t="s">
        <v>3934</v>
      </c>
      <c r="W861" t="str">
        <f t="shared" si="297"/>
        <v>73285507</v>
      </c>
      <c r="X861">
        <v>5</v>
      </c>
      <c r="Y861" t="s">
        <v>4275</v>
      </c>
      <c r="Z861" t="str">
        <f t="shared" si="298"/>
        <v>SAVE10</v>
      </c>
      <c r="AA861" t="str">
        <f t="shared" si="299"/>
        <v>YES</v>
      </c>
      <c r="AB861" t="s">
        <v>4279</v>
      </c>
      <c r="AC861" t="str">
        <f t="shared" si="300"/>
        <v>Referral</v>
      </c>
      <c r="AD861">
        <v>1306.6500000000001</v>
      </c>
      <c r="AE861" s="7">
        <v>1306.6500000000001</v>
      </c>
      <c r="AF861" s="7">
        <f t="shared" si="301"/>
        <v>1306.6499999999999</v>
      </c>
      <c r="AG861" t="str">
        <f>_xlfn.XLOOKUP(H861, 'Customer Data'!A861,'Customer Data'!B861)</f>
        <v>Customer_861</v>
      </c>
      <c r="AH861" t="str">
        <f>_xlfn.XLOOKUP(H861,'Customer Data'!A861,'Customer Data'!C861)</f>
        <v>Male</v>
      </c>
      <c r="AI861">
        <f>_xlfn.XLOOKUP(H861,'Customer Data'!A861,'Customer Data'!D861)</f>
        <v>20</v>
      </c>
      <c r="AJ861" t="str">
        <f>_xlfn.XLOOKUP(H861,'Customer Data'!A861,'Customer Data'!E861)</f>
        <v>Abuja</v>
      </c>
      <c r="AK861" t="str">
        <f>VLOOKUP(K861,'Product Category'!A:B,2,FALSE)</f>
        <v>Furniture</v>
      </c>
      <c r="AL861">
        <f>VLOOKUP(Z861,Coupons!A:B,2,FALSE)</f>
        <v>0.1</v>
      </c>
      <c r="AM861" s="7">
        <f t="shared" si="302"/>
        <v>130.66500000000002</v>
      </c>
      <c r="AN861" s="7">
        <f t="shared" si="303"/>
        <v>182.93099999999998</v>
      </c>
      <c r="AO861" s="7">
        <f t="shared" si="304"/>
        <v>914.65499999999997</v>
      </c>
      <c r="AP861" s="7">
        <f t="shared" si="305"/>
        <v>1175.9849999999999</v>
      </c>
      <c r="AQ861" s="7">
        <f t="shared" si="306"/>
        <v>261.32999999999993</v>
      </c>
      <c r="AR861" s="12">
        <f t="shared" si="307"/>
        <v>1.2857142857142856</v>
      </c>
    </row>
    <row r="862" spans="1:44" x14ac:dyDescent="0.35">
      <c r="A862" t="s">
        <v>874</v>
      </c>
      <c r="B862">
        <f t="shared" si="286"/>
        <v>200860</v>
      </c>
      <c r="C862" s="2">
        <v>45314</v>
      </c>
      <c r="D862" s="4">
        <v>45314</v>
      </c>
      <c r="E862">
        <f t="shared" si="287"/>
        <v>2024</v>
      </c>
      <c r="F862" s="4" t="str">
        <f t="shared" si="288"/>
        <v>January</v>
      </c>
      <c r="G862" s="4" t="str">
        <f t="shared" si="289"/>
        <v>Tuesday</v>
      </c>
      <c r="H862" t="s">
        <v>2070</v>
      </c>
      <c r="I862">
        <f t="shared" si="290"/>
        <v>69542</v>
      </c>
      <c r="J862" t="s">
        <v>2407</v>
      </c>
      <c r="K862" t="str">
        <f t="shared" si="292"/>
        <v>Printer</v>
      </c>
      <c r="L862">
        <v>1</v>
      </c>
      <c r="M862">
        <v>422.54</v>
      </c>
      <c r="N862" s="7">
        <f t="shared" si="291"/>
        <v>422.54</v>
      </c>
      <c r="O862" t="s">
        <v>2699</v>
      </c>
      <c r="P862" t="str">
        <f t="shared" si="293"/>
        <v>876</v>
      </c>
      <c r="Q862" t="str">
        <f t="shared" si="294"/>
        <v>Main St</v>
      </c>
      <c r="R862" t="s">
        <v>3069</v>
      </c>
      <c r="S862" t="str">
        <f t="shared" si="295"/>
        <v>Cash</v>
      </c>
      <c r="T862" t="s">
        <v>3073</v>
      </c>
      <c r="U862" t="str">
        <f t="shared" si="296"/>
        <v>Delivered</v>
      </c>
      <c r="V862" t="s">
        <v>3935</v>
      </c>
      <c r="W862" t="str">
        <f t="shared" si="297"/>
        <v>20746505</v>
      </c>
      <c r="X862">
        <v>1</v>
      </c>
      <c r="Y862" t="s">
        <v>4275</v>
      </c>
      <c r="Z862" t="str">
        <f t="shared" si="298"/>
        <v>SAVE10</v>
      </c>
      <c r="AA862" t="str">
        <f t="shared" si="299"/>
        <v>YES</v>
      </c>
      <c r="AB862" t="s">
        <v>4282</v>
      </c>
      <c r="AC862" t="str">
        <f t="shared" si="300"/>
        <v>Google</v>
      </c>
      <c r="AD862">
        <v>422.54</v>
      </c>
      <c r="AE862" s="7">
        <v>422.54</v>
      </c>
      <c r="AF862" s="7">
        <f t="shared" si="301"/>
        <v>422.54</v>
      </c>
      <c r="AG862" t="str">
        <f>_xlfn.XLOOKUP(H862, 'Customer Data'!A862,'Customer Data'!B862)</f>
        <v>Customer_862</v>
      </c>
      <c r="AH862" t="str">
        <f>_xlfn.XLOOKUP(H862,'Customer Data'!A862,'Customer Data'!C862)</f>
        <v>Female</v>
      </c>
      <c r="AI862">
        <f>_xlfn.XLOOKUP(H862,'Customer Data'!A862,'Customer Data'!D862)</f>
        <v>27</v>
      </c>
      <c r="AJ862" t="str">
        <f>_xlfn.XLOOKUP(H862,'Customer Data'!A862,'Customer Data'!E862)</f>
        <v>Enugu</v>
      </c>
      <c r="AK862" t="str">
        <f>VLOOKUP(K862,'Product Category'!A:B,2,FALSE)</f>
        <v>Electronics</v>
      </c>
      <c r="AL862">
        <f>VLOOKUP(Z862,Coupons!A:B,2,FALSE)</f>
        <v>0.1</v>
      </c>
      <c r="AM862" s="7">
        <f t="shared" si="302"/>
        <v>42.254000000000005</v>
      </c>
      <c r="AN862" s="7">
        <f t="shared" si="303"/>
        <v>295.77800000000002</v>
      </c>
      <c r="AO862" s="7">
        <f t="shared" si="304"/>
        <v>295.77800000000002</v>
      </c>
      <c r="AP862" s="7">
        <f t="shared" si="305"/>
        <v>380.286</v>
      </c>
      <c r="AQ862" s="7">
        <f t="shared" si="306"/>
        <v>84.507999999999981</v>
      </c>
      <c r="AR862" s="12">
        <f t="shared" si="307"/>
        <v>1.2857142857142856</v>
      </c>
    </row>
    <row r="863" spans="1:44" x14ac:dyDescent="0.35">
      <c r="A863" t="s">
        <v>875</v>
      </c>
      <c r="B863">
        <f t="shared" si="286"/>
        <v>200861</v>
      </c>
      <c r="C863" s="2">
        <v>45004</v>
      </c>
      <c r="D863" s="4">
        <v>45004</v>
      </c>
      <c r="E863">
        <f t="shared" si="287"/>
        <v>2023</v>
      </c>
      <c r="F863" s="4" t="str">
        <f t="shared" si="288"/>
        <v>March</v>
      </c>
      <c r="G863" s="4" t="str">
        <f t="shared" si="289"/>
        <v>Sunday</v>
      </c>
      <c r="H863" t="s">
        <v>2071</v>
      </c>
      <c r="I863">
        <f t="shared" si="290"/>
        <v>93276</v>
      </c>
      <c r="J863" t="s">
        <v>2409</v>
      </c>
      <c r="K863" t="str">
        <f t="shared" si="292"/>
        <v>Desk</v>
      </c>
      <c r="L863">
        <v>5</v>
      </c>
      <c r="M863">
        <v>330.45</v>
      </c>
      <c r="N863" s="7">
        <f t="shared" si="291"/>
        <v>330.45</v>
      </c>
      <c r="O863" t="s">
        <v>2956</v>
      </c>
      <c r="P863" t="str">
        <f t="shared" si="293"/>
        <v>230</v>
      </c>
      <c r="Q863" t="str">
        <f t="shared" si="294"/>
        <v>Main St</v>
      </c>
      <c r="R863" t="s">
        <v>3068</v>
      </c>
      <c r="S863" t="str">
        <f t="shared" si="295"/>
        <v>Gift Card</v>
      </c>
      <c r="T863" t="s">
        <v>3070</v>
      </c>
      <c r="U863" t="str">
        <f t="shared" si="296"/>
        <v>Shipped</v>
      </c>
      <c r="V863" t="s">
        <v>3936</v>
      </c>
      <c r="W863" t="str">
        <f t="shared" si="297"/>
        <v>44165913</v>
      </c>
      <c r="X863">
        <v>10</v>
      </c>
      <c r="Y863" t="s">
        <v>4276</v>
      </c>
      <c r="Z863" t="str">
        <f t="shared" si="298"/>
        <v>FREESHIP</v>
      </c>
      <c r="AA863" t="str">
        <f t="shared" si="299"/>
        <v>YES</v>
      </c>
      <c r="AB863" t="s">
        <v>4282</v>
      </c>
      <c r="AC863" t="str">
        <f t="shared" si="300"/>
        <v>Google</v>
      </c>
      <c r="AD863">
        <v>1652.25</v>
      </c>
      <c r="AE863" s="7">
        <v>1652.25</v>
      </c>
      <c r="AF863" s="7">
        <f t="shared" si="301"/>
        <v>1652.25</v>
      </c>
      <c r="AG863" t="str">
        <f>_xlfn.XLOOKUP(H863, 'Customer Data'!A863,'Customer Data'!B863)</f>
        <v>Customer_863</v>
      </c>
      <c r="AH863" t="str">
        <f>_xlfn.XLOOKUP(H863,'Customer Data'!A863,'Customer Data'!C863)</f>
        <v>Male</v>
      </c>
      <c r="AI863">
        <f>_xlfn.XLOOKUP(H863,'Customer Data'!A863,'Customer Data'!D863)</f>
        <v>32</v>
      </c>
      <c r="AJ863" t="str">
        <f>_xlfn.XLOOKUP(H863,'Customer Data'!A863,'Customer Data'!E863)</f>
        <v>Owerri</v>
      </c>
      <c r="AK863" t="str">
        <f>VLOOKUP(K863,'Product Category'!A:B,2,FALSE)</f>
        <v>Furniture</v>
      </c>
      <c r="AL863">
        <f>VLOOKUP(Z863,Coupons!A:B,2,FALSE)</f>
        <v>0</v>
      </c>
      <c r="AM863" s="7">
        <f t="shared" si="302"/>
        <v>0</v>
      </c>
      <c r="AN863" s="7">
        <f t="shared" si="303"/>
        <v>231.31499999999997</v>
      </c>
      <c r="AO863" s="7">
        <f t="shared" si="304"/>
        <v>1156.5749999999998</v>
      </c>
      <c r="AP863" s="7">
        <f t="shared" si="305"/>
        <v>1652.25</v>
      </c>
      <c r="AQ863" s="7">
        <f t="shared" si="306"/>
        <v>495.67500000000018</v>
      </c>
      <c r="AR863" s="12">
        <f t="shared" si="307"/>
        <v>1.4285714285714288</v>
      </c>
    </row>
    <row r="864" spans="1:44" x14ac:dyDescent="0.35">
      <c r="A864" t="s">
        <v>876</v>
      </c>
      <c r="B864">
        <f t="shared" si="286"/>
        <v>200862</v>
      </c>
      <c r="C864" s="2">
        <v>45262</v>
      </c>
      <c r="D864" s="4">
        <v>45262</v>
      </c>
      <c r="E864">
        <f t="shared" si="287"/>
        <v>2023</v>
      </c>
      <c r="F864" s="4" t="str">
        <f t="shared" si="288"/>
        <v>December</v>
      </c>
      <c r="G864" s="4" t="str">
        <f t="shared" si="289"/>
        <v>Saturday</v>
      </c>
      <c r="H864" t="s">
        <v>2072</v>
      </c>
      <c r="I864">
        <f t="shared" si="290"/>
        <v>37969</v>
      </c>
      <c r="J864" t="s">
        <v>2409</v>
      </c>
      <c r="K864" t="str">
        <f t="shared" si="292"/>
        <v>Desk</v>
      </c>
      <c r="L864">
        <v>3</v>
      </c>
      <c r="M864">
        <v>120.82</v>
      </c>
      <c r="N864" s="7">
        <f t="shared" si="291"/>
        <v>120.82</v>
      </c>
      <c r="O864" t="s">
        <v>2882</v>
      </c>
      <c r="P864" t="str">
        <f t="shared" si="293"/>
        <v>799</v>
      </c>
      <c r="Q864" t="str">
        <f t="shared" si="294"/>
        <v>Main St</v>
      </c>
      <c r="R864" t="s">
        <v>3067</v>
      </c>
      <c r="S864" t="str">
        <f t="shared" si="295"/>
        <v>Credit Card</v>
      </c>
      <c r="T864" t="s">
        <v>3070</v>
      </c>
      <c r="U864" t="str">
        <f t="shared" si="296"/>
        <v>Shipped</v>
      </c>
      <c r="V864" t="s">
        <v>3937</v>
      </c>
      <c r="W864" t="str">
        <f t="shared" si="297"/>
        <v>69852386</v>
      </c>
      <c r="X864">
        <v>5</v>
      </c>
      <c r="Y864" t="s">
        <v>4275</v>
      </c>
      <c r="Z864" t="str">
        <f t="shared" si="298"/>
        <v>SAVE10</v>
      </c>
      <c r="AA864" t="str">
        <f t="shared" si="299"/>
        <v>YES</v>
      </c>
      <c r="AB864" t="s">
        <v>4279</v>
      </c>
      <c r="AC864" t="str">
        <f t="shared" si="300"/>
        <v>Referral</v>
      </c>
      <c r="AD864">
        <v>362.46</v>
      </c>
      <c r="AE864" s="7">
        <v>362.46</v>
      </c>
      <c r="AF864" s="7">
        <f t="shared" si="301"/>
        <v>362.46</v>
      </c>
      <c r="AG864" t="str">
        <f>_xlfn.XLOOKUP(H864, 'Customer Data'!A864,'Customer Data'!B864)</f>
        <v>Customer_864</v>
      </c>
      <c r="AH864" t="str">
        <f>_xlfn.XLOOKUP(H864,'Customer Data'!A864,'Customer Data'!C864)</f>
        <v>Female</v>
      </c>
      <c r="AI864">
        <f>_xlfn.XLOOKUP(H864,'Customer Data'!A864,'Customer Data'!D864)</f>
        <v>27</v>
      </c>
      <c r="AJ864" t="str">
        <f>_xlfn.XLOOKUP(H864,'Customer Data'!A864,'Customer Data'!E864)</f>
        <v>Enugu</v>
      </c>
      <c r="AK864" t="str">
        <f>VLOOKUP(K864,'Product Category'!A:B,2,FALSE)</f>
        <v>Furniture</v>
      </c>
      <c r="AL864">
        <f>VLOOKUP(Z864,Coupons!A:B,2,FALSE)</f>
        <v>0.1</v>
      </c>
      <c r="AM864" s="7">
        <f t="shared" si="302"/>
        <v>36.246000000000002</v>
      </c>
      <c r="AN864" s="7">
        <f t="shared" si="303"/>
        <v>84.573999999999984</v>
      </c>
      <c r="AO864" s="7">
        <f t="shared" si="304"/>
        <v>253.72199999999995</v>
      </c>
      <c r="AP864" s="7">
        <f t="shared" si="305"/>
        <v>326.214</v>
      </c>
      <c r="AQ864" s="7">
        <f t="shared" si="306"/>
        <v>72.492000000000047</v>
      </c>
      <c r="AR864" s="12">
        <f t="shared" si="307"/>
        <v>1.285714285714286</v>
      </c>
    </row>
    <row r="865" spans="1:44" x14ac:dyDescent="0.35">
      <c r="A865" t="s">
        <v>877</v>
      </c>
      <c r="B865">
        <f t="shared" si="286"/>
        <v>200863</v>
      </c>
      <c r="C865" s="2">
        <v>45432</v>
      </c>
      <c r="D865" s="4">
        <v>45432</v>
      </c>
      <c r="E865">
        <f t="shared" si="287"/>
        <v>2024</v>
      </c>
      <c r="F865" s="4" t="str">
        <f t="shared" si="288"/>
        <v>May</v>
      </c>
      <c r="G865" s="4" t="str">
        <f t="shared" si="289"/>
        <v>Monday</v>
      </c>
      <c r="H865" t="s">
        <v>2073</v>
      </c>
      <c r="I865">
        <f t="shared" si="290"/>
        <v>98276</v>
      </c>
      <c r="J865" t="s">
        <v>2404</v>
      </c>
      <c r="K865" t="str">
        <f t="shared" si="292"/>
        <v>Phone</v>
      </c>
      <c r="L865">
        <v>1</v>
      </c>
      <c r="M865">
        <v>14.06</v>
      </c>
      <c r="N865" s="7">
        <f t="shared" si="291"/>
        <v>14.06</v>
      </c>
      <c r="O865" t="s">
        <v>2625</v>
      </c>
      <c r="P865" t="str">
        <f t="shared" si="293"/>
        <v>471</v>
      </c>
      <c r="Q865" t="str">
        <f t="shared" si="294"/>
        <v>Main St</v>
      </c>
      <c r="R865" t="s">
        <v>3067</v>
      </c>
      <c r="S865" t="str">
        <f t="shared" si="295"/>
        <v>Credit Card</v>
      </c>
      <c r="T865" t="s">
        <v>3074</v>
      </c>
      <c r="U865" t="str">
        <f t="shared" si="296"/>
        <v>Pending</v>
      </c>
      <c r="V865" t="s">
        <v>3938</v>
      </c>
      <c r="W865" t="str">
        <f t="shared" si="297"/>
        <v>74207282</v>
      </c>
      <c r="X865">
        <v>5</v>
      </c>
      <c r="Y865" t="s">
        <v>4275</v>
      </c>
      <c r="Z865" t="str">
        <f t="shared" si="298"/>
        <v>SAVE10</v>
      </c>
      <c r="AA865" t="str">
        <f t="shared" si="299"/>
        <v>YES</v>
      </c>
      <c r="AB865" t="s">
        <v>4279</v>
      </c>
      <c r="AC865" t="str">
        <f t="shared" si="300"/>
        <v>Referral</v>
      </c>
      <c r="AD865">
        <v>14.06</v>
      </c>
      <c r="AE865" s="7">
        <v>14.06</v>
      </c>
      <c r="AF865" s="7">
        <f t="shared" si="301"/>
        <v>14.06</v>
      </c>
      <c r="AG865" t="str">
        <f>_xlfn.XLOOKUP(H865, 'Customer Data'!A865,'Customer Data'!B865)</f>
        <v>Customer_865</v>
      </c>
      <c r="AH865" t="str">
        <f>_xlfn.XLOOKUP(H865,'Customer Data'!A865,'Customer Data'!C865)</f>
        <v>Female</v>
      </c>
      <c r="AI865">
        <f>_xlfn.XLOOKUP(H865,'Customer Data'!A865,'Customer Data'!D865)</f>
        <v>39</v>
      </c>
      <c r="AJ865" t="str">
        <f>_xlfn.XLOOKUP(H865,'Customer Data'!A865,'Customer Data'!E865)</f>
        <v>Enugu</v>
      </c>
      <c r="AK865" t="str">
        <f>VLOOKUP(K865,'Product Category'!A:B,2,FALSE)</f>
        <v>Electronics</v>
      </c>
      <c r="AL865">
        <f>VLOOKUP(Z865,Coupons!A:B,2,FALSE)</f>
        <v>0.1</v>
      </c>
      <c r="AM865" s="7">
        <f t="shared" si="302"/>
        <v>1.4060000000000001</v>
      </c>
      <c r="AN865" s="7">
        <f t="shared" si="303"/>
        <v>9.8420000000000005</v>
      </c>
      <c r="AO865" s="7">
        <f t="shared" si="304"/>
        <v>9.8420000000000005</v>
      </c>
      <c r="AP865" s="7">
        <f t="shared" si="305"/>
        <v>12.654</v>
      </c>
      <c r="AQ865" s="7">
        <f t="shared" si="306"/>
        <v>2.8119999999999994</v>
      </c>
      <c r="AR865" s="12">
        <f t="shared" si="307"/>
        <v>1.2857142857142856</v>
      </c>
    </row>
    <row r="866" spans="1:44" x14ac:dyDescent="0.35">
      <c r="A866" t="s">
        <v>878</v>
      </c>
      <c r="B866">
        <f t="shared" si="286"/>
        <v>200864</v>
      </c>
      <c r="C866" s="2">
        <v>45049</v>
      </c>
      <c r="D866" s="4">
        <v>45049</v>
      </c>
      <c r="E866">
        <f t="shared" si="287"/>
        <v>2023</v>
      </c>
      <c r="F866" s="4" t="str">
        <f t="shared" si="288"/>
        <v>May</v>
      </c>
      <c r="G866" s="4" t="str">
        <f t="shared" si="289"/>
        <v>Wednesday</v>
      </c>
      <c r="H866" t="s">
        <v>2074</v>
      </c>
      <c r="I866">
        <f t="shared" si="290"/>
        <v>14240</v>
      </c>
      <c r="J866" t="s">
        <v>2409</v>
      </c>
      <c r="K866" t="str">
        <f t="shared" si="292"/>
        <v>Desk</v>
      </c>
      <c r="L866">
        <v>1</v>
      </c>
      <c r="M866">
        <v>491.11</v>
      </c>
      <c r="N866" s="7">
        <f t="shared" si="291"/>
        <v>491.11</v>
      </c>
      <c r="O866" t="s">
        <v>2957</v>
      </c>
      <c r="P866" t="str">
        <f t="shared" si="293"/>
        <v>592</v>
      </c>
      <c r="Q866" t="str">
        <f t="shared" si="294"/>
        <v>Main St</v>
      </c>
      <c r="R866" t="s">
        <v>3067</v>
      </c>
      <c r="S866" t="str">
        <f t="shared" si="295"/>
        <v>Credit Card</v>
      </c>
      <c r="T866" t="s">
        <v>3073</v>
      </c>
      <c r="U866" t="str">
        <f t="shared" si="296"/>
        <v>Delivered</v>
      </c>
      <c r="V866" t="s">
        <v>3939</v>
      </c>
      <c r="W866" t="str">
        <f t="shared" si="297"/>
        <v>58095246</v>
      </c>
      <c r="X866">
        <v>4</v>
      </c>
      <c r="Y866" t="s">
        <v>4275</v>
      </c>
      <c r="Z866" t="str">
        <f t="shared" si="298"/>
        <v>SAVE10</v>
      </c>
      <c r="AA866" t="str">
        <f t="shared" si="299"/>
        <v>YES</v>
      </c>
      <c r="AB866" t="s">
        <v>4281</v>
      </c>
      <c r="AC866" t="str">
        <f t="shared" si="300"/>
        <v>Facebook</v>
      </c>
      <c r="AD866">
        <v>491.11</v>
      </c>
      <c r="AE866" s="7">
        <v>491.11</v>
      </c>
      <c r="AF866" s="7">
        <f t="shared" si="301"/>
        <v>491.11</v>
      </c>
      <c r="AG866" t="str">
        <f>_xlfn.XLOOKUP(H866, 'Customer Data'!A866,'Customer Data'!B866)</f>
        <v>Customer_866</v>
      </c>
      <c r="AH866" t="str">
        <f>_xlfn.XLOOKUP(H866,'Customer Data'!A866,'Customer Data'!C866)</f>
        <v>Male</v>
      </c>
      <c r="AI866">
        <f>_xlfn.XLOOKUP(H866,'Customer Data'!A866,'Customer Data'!D866)</f>
        <v>34</v>
      </c>
      <c r="AJ866" t="str">
        <f>_xlfn.XLOOKUP(H866,'Customer Data'!A866,'Customer Data'!E866)</f>
        <v>Enugu</v>
      </c>
      <c r="AK866" t="str">
        <f>VLOOKUP(K866,'Product Category'!A:B,2,FALSE)</f>
        <v>Furniture</v>
      </c>
      <c r="AL866">
        <f>VLOOKUP(Z866,Coupons!A:B,2,FALSE)</f>
        <v>0.1</v>
      </c>
      <c r="AM866" s="7">
        <f t="shared" si="302"/>
        <v>49.111000000000004</v>
      </c>
      <c r="AN866" s="7">
        <f t="shared" si="303"/>
        <v>343.77699999999999</v>
      </c>
      <c r="AO866" s="7">
        <f t="shared" si="304"/>
        <v>343.77699999999999</v>
      </c>
      <c r="AP866" s="7">
        <f t="shared" si="305"/>
        <v>441.99900000000002</v>
      </c>
      <c r="AQ866" s="7">
        <f t="shared" si="306"/>
        <v>98.222000000000037</v>
      </c>
      <c r="AR866" s="12">
        <f t="shared" si="307"/>
        <v>1.2857142857142858</v>
      </c>
    </row>
    <row r="867" spans="1:44" x14ac:dyDescent="0.35">
      <c r="A867" t="s">
        <v>879</v>
      </c>
      <c r="B867">
        <f t="shared" si="286"/>
        <v>200865</v>
      </c>
      <c r="C867" s="2">
        <v>45046</v>
      </c>
      <c r="D867" s="4">
        <v>45046</v>
      </c>
      <c r="E867">
        <f t="shared" si="287"/>
        <v>2023</v>
      </c>
      <c r="F867" s="4" t="str">
        <f t="shared" si="288"/>
        <v>April</v>
      </c>
      <c r="G867" s="4" t="str">
        <f t="shared" si="289"/>
        <v>Sunday</v>
      </c>
      <c r="H867" t="s">
        <v>2075</v>
      </c>
      <c r="I867">
        <f t="shared" si="290"/>
        <v>72241</v>
      </c>
      <c r="J867" t="s">
        <v>2403</v>
      </c>
      <c r="K867" t="str">
        <f t="shared" si="292"/>
        <v>Monitor</v>
      </c>
      <c r="L867">
        <v>4</v>
      </c>
      <c r="M867">
        <v>677.37</v>
      </c>
      <c r="N867" s="7">
        <f t="shared" si="291"/>
        <v>677.37</v>
      </c>
      <c r="O867" t="s">
        <v>2958</v>
      </c>
      <c r="P867" t="str">
        <f t="shared" si="293"/>
        <v>156</v>
      </c>
      <c r="Q867" t="str">
        <f t="shared" si="294"/>
        <v>Main St</v>
      </c>
      <c r="R867" t="s">
        <v>3069</v>
      </c>
      <c r="S867" t="str">
        <f t="shared" si="295"/>
        <v>Cash</v>
      </c>
      <c r="T867" t="s">
        <v>3074</v>
      </c>
      <c r="U867" t="str">
        <f t="shared" si="296"/>
        <v>Pending</v>
      </c>
      <c r="V867" t="s">
        <v>3940</v>
      </c>
      <c r="W867" t="str">
        <f t="shared" si="297"/>
        <v>76270481</v>
      </c>
      <c r="X867">
        <v>8</v>
      </c>
      <c r="Y867" t="s">
        <v>4275</v>
      </c>
      <c r="Z867" t="str">
        <f t="shared" si="298"/>
        <v>SAVE10</v>
      </c>
      <c r="AA867" t="str">
        <f t="shared" si="299"/>
        <v>YES</v>
      </c>
      <c r="AB867" t="s">
        <v>4282</v>
      </c>
      <c r="AC867" t="str">
        <f t="shared" si="300"/>
        <v>Google</v>
      </c>
      <c r="AD867">
        <v>2709.48</v>
      </c>
      <c r="AE867" s="7">
        <v>2709.48</v>
      </c>
      <c r="AF867" s="7">
        <f t="shared" si="301"/>
        <v>2709.48</v>
      </c>
      <c r="AG867" t="str">
        <f>_xlfn.XLOOKUP(H867, 'Customer Data'!A867,'Customer Data'!B867)</f>
        <v>Customer_867</v>
      </c>
      <c r="AH867" t="str">
        <f>_xlfn.XLOOKUP(H867,'Customer Data'!A867,'Customer Data'!C867)</f>
        <v>Female</v>
      </c>
      <c r="AI867">
        <f>_xlfn.XLOOKUP(H867,'Customer Data'!A867,'Customer Data'!D867)</f>
        <v>60</v>
      </c>
      <c r="AJ867" t="str">
        <f>_xlfn.XLOOKUP(H867,'Customer Data'!A867,'Customer Data'!E867)</f>
        <v>Lagos</v>
      </c>
      <c r="AK867" t="str">
        <f>VLOOKUP(K867,'Product Category'!A:B,2,FALSE)</f>
        <v>Electronics</v>
      </c>
      <c r="AL867">
        <f>VLOOKUP(Z867,Coupons!A:B,2,FALSE)</f>
        <v>0.1</v>
      </c>
      <c r="AM867" s="7">
        <f t="shared" si="302"/>
        <v>270.94800000000004</v>
      </c>
      <c r="AN867" s="7">
        <f t="shared" si="303"/>
        <v>474.15899999999999</v>
      </c>
      <c r="AO867" s="7">
        <f t="shared" si="304"/>
        <v>1896.636</v>
      </c>
      <c r="AP867" s="7">
        <f t="shared" si="305"/>
        <v>2438.5320000000002</v>
      </c>
      <c r="AQ867" s="7">
        <f t="shared" si="306"/>
        <v>541.89600000000019</v>
      </c>
      <c r="AR867" s="12">
        <f t="shared" si="307"/>
        <v>1.2857142857142858</v>
      </c>
    </row>
    <row r="868" spans="1:44" x14ac:dyDescent="0.35">
      <c r="A868" t="s">
        <v>880</v>
      </c>
      <c r="B868">
        <f t="shared" si="286"/>
        <v>200866</v>
      </c>
      <c r="C868" s="2">
        <v>45499</v>
      </c>
      <c r="D868" s="4">
        <v>45499</v>
      </c>
      <c r="E868">
        <f t="shared" si="287"/>
        <v>2024</v>
      </c>
      <c r="F868" s="4" t="str">
        <f t="shared" si="288"/>
        <v>July</v>
      </c>
      <c r="G868" s="4" t="str">
        <f t="shared" si="289"/>
        <v>Friday</v>
      </c>
      <c r="H868" t="s">
        <v>2076</v>
      </c>
      <c r="I868">
        <f t="shared" si="290"/>
        <v>39664</v>
      </c>
      <c r="J868" t="s">
        <v>2409</v>
      </c>
      <c r="K868" t="str">
        <f t="shared" si="292"/>
        <v>Desk</v>
      </c>
      <c r="L868">
        <v>5</v>
      </c>
      <c r="M868">
        <v>189.25</v>
      </c>
      <c r="N868" s="7">
        <f t="shared" si="291"/>
        <v>189.25</v>
      </c>
      <c r="O868" t="s">
        <v>2959</v>
      </c>
      <c r="P868" t="str">
        <f t="shared" si="293"/>
        <v>693</v>
      </c>
      <c r="Q868" t="str">
        <f t="shared" si="294"/>
        <v>Main St</v>
      </c>
      <c r="R868" t="s">
        <v>3065</v>
      </c>
      <c r="S868" t="str">
        <f t="shared" si="295"/>
        <v>Debit Card</v>
      </c>
      <c r="T868" t="s">
        <v>3071</v>
      </c>
      <c r="U868" t="str">
        <f t="shared" si="296"/>
        <v>Cancelled</v>
      </c>
      <c r="V868" t="s">
        <v>3941</v>
      </c>
      <c r="W868" t="str">
        <f t="shared" si="297"/>
        <v>39917741</v>
      </c>
      <c r="X868">
        <v>10</v>
      </c>
      <c r="Y868" t="s">
        <v>4277</v>
      </c>
      <c r="Z868" t="str">
        <f t="shared" si="298"/>
        <v>WINTER15</v>
      </c>
      <c r="AA868" t="str">
        <f t="shared" si="299"/>
        <v>YES</v>
      </c>
      <c r="AB868" t="s">
        <v>4280</v>
      </c>
      <c r="AC868" t="str">
        <f t="shared" si="300"/>
        <v>Email</v>
      </c>
      <c r="AD868">
        <v>946.25</v>
      </c>
      <c r="AE868" s="7">
        <v>946.25</v>
      </c>
      <c r="AF868" s="7">
        <f t="shared" si="301"/>
        <v>946.25</v>
      </c>
      <c r="AG868" t="str">
        <f>_xlfn.XLOOKUP(H868, 'Customer Data'!A868,'Customer Data'!B868)</f>
        <v>Customer_868</v>
      </c>
      <c r="AH868" t="str">
        <f>_xlfn.XLOOKUP(H868,'Customer Data'!A868,'Customer Data'!C868)</f>
        <v>Female</v>
      </c>
      <c r="AI868">
        <f>_xlfn.XLOOKUP(H868,'Customer Data'!A868,'Customer Data'!D868)</f>
        <v>33</v>
      </c>
      <c r="AJ868" t="str">
        <f>_xlfn.XLOOKUP(H868,'Customer Data'!A868,'Customer Data'!E868)</f>
        <v>Abuja</v>
      </c>
      <c r="AK868" t="str">
        <f>VLOOKUP(K868,'Product Category'!A:B,2,FALSE)</f>
        <v>Furniture</v>
      </c>
      <c r="AL868">
        <f>VLOOKUP(Z868,Coupons!A:B,2,FALSE)</f>
        <v>0.15</v>
      </c>
      <c r="AM868" s="7">
        <f t="shared" si="302"/>
        <v>141.9375</v>
      </c>
      <c r="AN868" s="7">
        <f t="shared" si="303"/>
        <v>132.47499999999999</v>
      </c>
      <c r="AO868" s="7">
        <f t="shared" si="304"/>
        <v>662.375</v>
      </c>
      <c r="AP868" s="7">
        <f t="shared" si="305"/>
        <v>804.3125</v>
      </c>
      <c r="AQ868" s="7">
        <f t="shared" si="306"/>
        <v>141.9375</v>
      </c>
      <c r="AR868" s="12">
        <f t="shared" si="307"/>
        <v>1.2142857142857142</v>
      </c>
    </row>
    <row r="869" spans="1:44" x14ac:dyDescent="0.35">
      <c r="A869" t="s">
        <v>881</v>
      </c>
      <c r="B869">
        <f t="shared" si="286"/>
        <v>200867</v>
      </c>
      <c r="C869" s="2">
        <v>45438</v>
      </c>
      <c r="D869" s="4">
        <v>45438</v>
      </c>
      <c r="E869">
        <f t="shared" si="287"/>
        <v>2024</v>
      </c>
      <c r="F869" s="4" t="str">
        <f t="shared" si="288"/>
        <v>May</v>
      </c>
      <c r="G869" s="4" t="str">
        <f t="shared" si="289"/>
        <v>Sunday</v>
      </c>
      <c r="H869" t="s">
        <v>2077</v>
      </c>
      <c r="I869">
        <f t="shared" si="290"/>
        <v>53252</v>
      </c>
      <c r="J869" t="s">
        <v>2407</v>
      </c>
      <c r="K869" t="str">
        <f t="shared" si="292"/>
        <v>Printer</v>
      </c>
      <c r="L869">
        <v>4</v>
      </c>
      <c r="M869">
        <v>142.58000000000001</v>
      </c>
      <c r="N869" s="7">
        <f t="shared" si="291"/>
        <v>142.58000000000001</v>
      </c>
      <c r="O869" t="s">
        <v>2960</v>
      </c>
      <c r="P869" t="str">
        <f t="shared" si="293"/>
        <v>351</v>
      </c>
      <c r="Q869" t="str">
        <f t="shared" si="294"/>
        <v>Main St</v>
      </c>
      <c r="R869" t="s">
        <v>3069</v>
      </c>
      <c r="S869" t="str">
        <f t="shared" si="295"/>
        <v>Cash</v>
      </c>
      <c r="T869" t="s">
        <v>3073</v>
      </c>
      <c r="U869" t="str">
        <f t="shared" si="296"/>
        <v>Delivered</v>
      </c>
      <c r="V869" t="s">
        <v>3942</v>
      </c>
      <c r="W869" t="str">
        <f t="shared" si="297"/>
        <v>65831261</v>
      </c>
      <c r="X869">
        <v>4</v>
      </c>
      <c r="Y869" t="s">
        <v>4276</v>
      </c>
      <c r="Z869" t="str">
        <f t="shared" si="298"/>
        <v>FREESHIP</v>
      </c>
      <c r="AA869" t="str">
        <f t="shared" si="299"/>
        <v>YES</v>
      </c>
      <c r="AB869" t="s">
        <v>4281</v>
      </c>
      <c r="AC869" t="str">
        <f t="shared" si="300"/>
        <v>Facebook</v>
      </c>
      <c r="AD869">
        <v>570.32000000000005</v>
      </c>
      <c r="AE869" s="7">
        <v>570.32000000000005</v>
      </c>
      <c r="AF869" s="7">
        <f t="shared" si="301"/>
        <v>570.32000000000005</v>
      </c>
      <c r="AG869" t="str">
        <f>_xlfn.XLOOKUP(H869, 'Customer Data'!A869,'Customer Data'!B869)</f>
        <v>Customer_869</v>
      </c>
      <c r="AH869" t="str">
        <f>_xlfn.XLOOKUP(H869,'Customer Data'!A869,'Customer Data'!C869)</f>
        <v>Male</v>
      </c>
      <c r="AI869">
        <f>_xlfn.XLOOKUP(H869,'Customer Data'!A869,'Customer Data'!D869)</f>
        <v>55</v>
      </c>
      <c r="AJ869" t="str">
        <f>_xlfn.XLOOKUP(H869,'Customer Data'!A869,'Customer Data'!E869)</f>
        <v>Enugu</v>
      </c>
      <c r="AK869" t="str">
        <f>VLOOKUP(K869,'Product Category'!A:B,2,FALSE)</f>
        <v>Electronics</v>
      </c>
      <c r="AL869">
        <f>VLOOKUP(Z869,Coupons!A:B,2,FALSE)</f>
        <v>0</v>
      </c>
      <c r="AM869" s="7">
        <f t="shared" si="302"/>
        <v>0</v>
      </c>
      <c r="AN869" s="7">
        <f t="shared" si="303"/>
        <v>99.805999999999997</v>
      </c>
      <c r="AO869" s="7">
        <f t="shared" si="304"/>
        <v>399.22399999999999</v>
      </c>
      <c r="AP869" s="7">
        <f t="shared" si="305"/>
        <v>570.32000000000005</v>
      </c>
      <c r="AQ869" s="7">
        <f t="shared" si="306"/>
        <v>171.09600000000006</v>
      </c>
      <c r="AR869" s="12">
        <f t="shared" si="307"/>
        <v>1.4285714285714288</v>
      </c>
    </row>
    <row r="870" spans="1:44" x14ac:dyDescent="0.35">
      <c r="A870" t="s">
        <v>882</v>
      </c>
      <c r="B870">
        <f t="shared" si="286"/>
        <v>200868</v>
      </c>
      <c r="C870" s="2">
        <v>45472</v>
      </c>
      <c r="D870" s="4">
        <v>45472</v>
      </c>
      <c r="E870">
        <f t="shared" si="287"/>
        <v>2024</v>
      </c>
      <c r="F870" s="4" t="str">
        <f t="shared" si="288"/>
        <v>June</v>
      </c>
      <c r="G870" s="4" t="str">
        <f t="shared" si="289"/>
        <v>Saturday</v>
      </c>
      <c r="H870" t="s">
        <v>2078</v>
      </c>
      <c r="I870">
        <f t="shared" si="290"/>
        <v>70452</v>
      </c>
      <c r="J870" t="s">
        <v>2403</v>
      </c>
      <c r="K870" t="str">
        <f t="shared" si="292"/>
        <v>Monitor</v>
      </c>
      <c r="L870">
        <v>4</v>
      </c>
      <c r="M870">
        <v>316.32</v>
      </c>
      <c r="N870" s="7">
        <f t="shared" si="291"/>
        <v>316.32</v>
      </c>
      <c r="O870" t="s">
        <v>2961</v>
      </c>
      <c r="P870" t="str">
        <f t="shared" si="293"/>
        <v>309</v>
      </c>
      <c r="Q870" t="str">
        <f t="shared" si="294"/>
        <v>Main St</v>
      </c>
      <c r="R870" t="s">
        <v>3065</v>
      </c>
      <c r="S870" t="str">
        <f t="shared" si="295"/>
        <v>Debit Card</v>
      </c>
      <c r="T870" t="s">
        <v>3073</v>
      </c>
      <c r="U870" t="str">
        <f t="shared" si="296"/>
        <v>Delivered</v>
      </c>
      <c r="V870" t="s">
        <v>3943</v>
      </c>
      <c r="W870" t="str">
        <f t="shared" si="297"/>
        <v>42985882</v>
      </c>
      <c r="X870">
        <v>7</v>
      </c>
      <c r="Z870" t="str">
        <f t="shared" si="298"/>
        <v>NO COUPON</v>
      </c>
      <c r="AA870" t="str">
        <f t="shared" si="299"/>
        <v>NO</v>
      </c>
      <c r="AB870" t="s">
        <v>4281</v>
      </c>
      <c r="AC870" t="str">
        <f t="shared" si="300"/>
        <v>Facebook</v>
      </c>
      <c r="AD870">
        <v>1265.28</v>
      </c>
      <c r="AE870" s="7">
        <v>1265.28</v>
      </c>
      <c r="AF870" s="7">
        <f t="shared" si="301"/>
        <v>1265.28</v>
      </c>
      <c r="AG870" t="str">
        <f>_xlfn.XLOOKUP(H870, 'Customer Data'!A870,'Customer Data'!B870)</f>
        <v>Customer_870</v>
      </c>
      <c r="AH870" t="str">
        <f>_xlfn.XLOOKUP(H870,'Customer Data'!A870,'Customer Data'!C870)</f>
        <v>Male</v>
      </c>
      <c r="AI870">
        <f>_xlfn.XLOOKUP(H870,'Customer Data'!A870,'Customer Data'!D870)</f>
        <v>24</v>
      </c>
      <c r="AJ870" t="str">
        <f>_xlfn.XLOOKUP(H870,'Customer Data'!A870,'Customer Data'!E870)</f>
        <v>Lagos</v>
      </c>
      <c r="AK870" t="str">
        <f>VLOOKUP(K870,'Product Category'!A:B,2,FALSE)</f>
        <v>Electronics</v>
      </c>
      <c r="AL870">
        <f>VLOOKUP(Z870,Coupons!A:B,2,FALSE)</f>
        <v>0</v>
      </c>
      <c r="AM870" s="7">
        <f t="shared" si="302"/>
        <v>0</v>
      </c>
      <c r="AN870" s="7">
        <f t="shared" si="303"/>
        <v>221.42399999999998</v>
      </c>
      <c r="AO870" s="7">
        <f t="shared" si="304"/>
        <v>885.69599999999991</v>
      </c>
      <c r="AP870" s="7">
        <f t="shared" si="305"/>
        <v>1265.28</v>
      </c>
      <c r="AQ870" s="7">
        <f t="shared" si="306"/>
        <v>379.58400000000006</v>
      </c>
      <c r="AR870" s="12">
        <f t="shared" si="307"/>
        <v>1.4285714285714286</v>
      </c>
    </row>
    <row r="871" spans="1:44" x14ac:dyDescent="0.35">
      <c r="A871" t="s">
        <v>883</v>
      </c>
      <c r="B871">
        <f t="shared" si="286"/>
        <v>200869</v>
      </c>
      <c r="C871" s="2">
        <v>45368</v>
      </c>
      <c r="D871" s="4">
        <v>45368</v>
      </c>
      <c r="E871">
        <f t="shared" si="287"/>
        <v>2024</v>
      </c>
      <c r="F871" s="4" t="str">
        <f t="shared" si="288"/>
        <v>March</v>
      </c>
      <c r="G871" s="4" t="str">
        <f t="shared" si="289"/>
        <v>Sunday</v>
      </c>
      <c r="H871" t="s">
        <v>2079</v>
      </c>
      <c r="I871">
        <f t="shared" si="290"/>
        <v>29905</v>
      </c>
      <c r="J871" t="s">
        <v>2409</v>
      </c>
      <c r="K871" t="str">
        <f t="shared" si="292"/>
        <v>Desk</v>
      </c>
      <c r="L871">
        <v>2</v>
      </c>
      <c r="M871">
        <v>533.95000000000005</v>
      </c>
      <c r="N871" s="7">
        <f t="shared" si="291"/>
        <v>533.95000000000005</v>
      </c>
      <c r="O871" t="s">
        <v>2566</v>
      </c>
      <c r="P871" t="str">
        <f t="shared" si="293"/>
        <v>790</v>
      </c>
      <c r="Q871" t="str">
        <f t="shared" si="294"/>
        <v>Main St</v>
      </c>
      <c r="R871" t="s">
        <v>3066</v>
      </c>
      <c r="S871" t="str">
        <f t="shared" si="295"/>
        <v>Online</v>
      </c>
      <c r="T871" t="s">
        <v>3073</v>
      </c>
      <c r="U871" t="str">
        <f t="shared" si="296"/>
        <v>Delivered</v>
      </c>
      <c r="V871" t="s">
        <v>3944</v>
      </c>
      <c r="W871" t="str">
        <f t="shared" si="297"/>
        <v>16788127</v>
      </c>
      <c r="X871">
        <v>5</v>
      </c>
      <c r="Y871" t="s">
        <v>4277</v>
      </c>
      <c r="Z871" t="str">
        <f t="shared" si="298"/>
        <v>WINTER15</v>
      </c>
      <c r="AA871" t="str">
        <f t="shared" si="299"/>
        <v>YES</v>
      </c>
      <c r="AB871" t="s">
        <v>4282</v>
      </c>
      <c r="AC871" t="str">
        <f t="shared" si="300"/>
        <v>Google</v>
      </c>
      <c r="AD871">
        <v>1067.9000000000001</v>
      </c>
      <c r="AE871" s="7">
        <v>1067.9000000000001</v>
      </c>
      <c r="AF871" s="7">
        <f t="shared" si="301"/>
        <v>1067.9000000000001</v>
      </c>
      <c r="AG871" t="str">
        <f>_xlfn.XLOOKUP(H871, 'Customer Data'!A871,'Customer Data'!B871)</f>
        <v>Customer_871</v>
      </c>
      <c r="AH871" t="str">
        <f>_xlfn.XLOOKUP(H871,'Customer Data'!A871,'Customer Data'!C871)</f>
        <v>Female</v>
      </c>
      <c r="AI871">
        <f>_xlfn.XLOOKUP(H871,'Customer Data'!A871,'Customer Data'!D871)</f>
        <v>19</v>
      </c>
      <c r="AJ871" t="str">
        <f>_xlfn.XLOOKUP(H871,'Customer Data'!A871,'Customer Data'!E871)</f>
        <v>Owerri</v>
      </c>
      <c r="AK871" t="str">
        <f>VLOOKUP(K871,'Product Category'!A:B,2,FALSE)</f>
        <v>Furniture</v>
      </c>
      <c r="AL871">
        <f>VLOOKUP(Z871,Coupons!A:B,2,FALSE)</f>
        <v>0.15</v>
      </c>
      <c r="AM871" s="7">
        <f t="shared" si="302"/>
        <v>160.185</v>
      </c>
      <c r="AN871" s="7">
        <f t="shared" si="303"/>
        <v>373.76499999999999</v>
      </c>
      <c r="AO871" s="7">
        <f t="shared" si="304"/>
        <v>747.53</v>
      </c>
      <c r="AP871" s="7">
        <f t="shared" si="305"/>
        <v>907.71500000000015</v>
      </c>
      <c r="AQ871" s="7">
        <f t="shared" si="306"/>
        <v>160.18500000000017</v>
      </c>
      <c r="AR871" s="12">
        <f t="shared" si="307"/>
        <v>1.2142857142857146</v>
      </c>
    </row>
    <row r="872" spans="1:44" x14ac:dyDescent="0.35">
      <c r="A872" t="s">
        <v>884</v>
      </c>
      <c r="B872">
        <f t="shared" si="286"/>
        <v>200870</v>
      </c>
      <c r="C872" s="2">
        <v>45809</v>
      </c>
      <c r="D872" s="4">
        <v>45809</v>
      </c>
      <c r="E872">
        <f t="shared" si="287"/>
        <v>2025</v>
      </c>
      <c r="F872" s="4" t="str">
        <f t="shared" si="288"/>
        <v>June</v>
      </c>
      <c r="G872" s="4" t="str">
        <f t="shared" si="289"/>
        <v>Sunday</v>
      </c>
      <c r="H872" t="s">
        <v>2080</v>
      </c>
      <c r="I872">
        <f t="shared" si="290"/>
        <v>78725</v>
      </c>
      <c r="J872" t="s">
        <v>2404</v>
      </c>
      <c r="K872" t="str">
        <f t="shared" si="292"/>
        <v>Phone</v>
      </c>
      <c r="L872">
        <v>4</v>
      </c>
      <c r="M872">
        <v>470.09</v>
      </c>
      <c r="N872" s="7">
        <f t="shared" si="291"/>
        <v>470.09</v>
      </c>
      <c r="O872" t="s">
        <v>2962</v>
      </c>
      <c r="P872" t="str">
        <f t="shared" si="293"/>
        <v>541</v>
      </c>
      <c r="Q872" t="str">
        <f t="shared" si="294"/>
        <v>Main St</v>
      </c>
      <c r="R872" t="s">
        <v>3065</v>
      </c>
      <c r="S872" t="str">
        <f t="shared" si="295"/>
        <v>Debit Card</v>
      </c>
      <c r="T872" t="s">
        <v>3073</v>
      </c>
      <c r="U872" t="str">
        <f t="shared" si="296"/>
        <v>Delivered</v>
      </c>
      <c r="V872" t="s">
        <v>3945</v>
      </c>
      <c r="W872" t="str">
        <f t="shared" si="297"/>
        <v>72001139</v>
      </c>
      <c r="X872">
        <v>4</v>
      </c>
      <c r="Y872" t="s">
        <v>4276</v>
      </c>
      <c r="Z872" t="str">
        <f t="shared" si="298"/>
        <v>FREESHIP</v>
      </c>
      <c r="AA872" t="str">
        <f t="shared" si="299"/>
        <v>YES</v>
      </c>
      <c r="AB872" t="s">
        <v>4282</v>
      </c>
      <c r="AC872" t="str">
        <f t="shared" si="300"/>
        <v>Google</v>
      </c>
      <c r="AD872">
        <v>1880.36</v>
      </c>
      <c r="AE872" s="7">
        <v>1880.36</v>
      </c>
      <c r="AF872" s="7">
        <f t="shared" si="301"/>
        <v>1880.36</v>
      </c>
      <c r="AG872" t="str">
        <f>_xlfn.XLOOKUP(H872, 'Customer Data'!A872,'Customer Data'!B872)</f>
        <v>Customer_872</v>
      </c>
      <c r="AH872" t="str">
        <f>_xlfn.XLOOKUP(H872,'Customer Data'!A872,'Customer Data'!C872)</f>
        <v>Female</v>
      </c>
      <c r="AI872">
        <f>_xlfn.XLOOKUP(H872,'Customer Data'!A872,'Customer Data'!D872)</f>
        <v>52</v>
      </c>
      <c r="AJ872" t="str">
        <f>_xlfn.XLOOKUP(H872,'Customer Data'!A872,'Customer Data'!E872)</f>
        <v>Abuja</v>
      </c>
      <c r="AK872" t="str">
        <f>VLOOKUP(K872,'Product Category'!A:B,2,FALSE)</f>
        <v>Electronics</v>
      </c>
      <c r="AL872">
        <f>VLOOKUP(Z872,Coupons!A:B,2,FALSE)</f>
        <v>0</v>
      </c>
      <c r="AM872" s="7">
        <f t="shared" si="302"/>
        <v>0</v>
      </c>
      <c r="AN872" s="7">
        <f t="shared" si="303"/>
        <v>329.06299999999999</v>
      </c>
      <c r="AO872" s="7">
        <f t="shared" si="304"/>
        <v>1316.252</v>
      </c>
      <c r="AP872" s="7">
        <f t="shared" si="305"/>
        <v>1880.36</v>
      </c>
      <c r="AQ872" s="7">
        <f t="shared" si="306"/>
        <v>564.10799999999995</v>
      </c>
      <c r="AR872" s="12">
        <f t="shared" si="307"/>
        <v>1.4285714285714286</v>
      </c>
    </row>
    <row r="873" spans="1:44" x14ac:dyDescent="0.35">
      <c r="A873" t="s">
        <v>885</v>
      </c>
      <c r="B873">
        <f t="shared" si="286"/>
        <v>200871</v>
      </c>
      <c r="C873" s="2">
        <v>45428</v>
      </c>
      <c r="D873" s="4">
        <v>45428</v>
      </c>
      <c r="E873">
        <f t="shared" si="287"/>
        <v>2024</v>
      </c>
      <c r="F873" s="4" t="str">
        <f t="shared" si="288"/>
        <v>May</v>
      </c>
      <c r="G873" s="4" t="str">
        <f t="shared" si="289"/>
        <v>Thursday</v>
      </c>
      <c r="H873" t="s">
        <v>2081</v>
      </c>
      <c r="I873">
        <f t="shared" si="290"/>
        <v>93768</v>
      </c>
      <c r="J873" t="s">
        <v>2405</v>
      </c>
      <c r="K873" t="str">
        <f t="shared" si="292"/>
        <v>Tablet</v>
      </c>
      <c r="L873">
        <v>3</v>
      </c>
      <c r="M873">
        <v>324.3</v>
      </c>
      <c r="N873" s="7">
        <f t="shared" si="291"/>
        <v>324.3</v>
      </c>
      <c r="O873" t="s">
        <v>2963</v>
      </c>
      <c r="P873" t="str">
        <f t="shared" si="293"/>
        <v>720</v>
      </c>
      <c r="Q873" t="str">
        <f t="shared" si="294"/>
        <v>Main St</v>
      </c>
      <c r="R873" t="s">
        <v>3065</v>
      </c>
      <c r="S873" t="str">
        <f t="shared" si="295"/>
        <v>Debit Card</v>
      </c>
      <c r="T873" t="s">
        <v>3074</v>
      </c>
      <c r="U873" t="str">
        <f t="shared" si="296"/>
        <v>Pending</v>
      </c>
      <c r="V873" t="s">
        <v>3946</v>
      </c>
      <c r="W873" t="str">
        <f t="shared" si="297"/>
        <v>22024707</v>
      </c>
      <c r="X873">
        <v>8</v>
      </c>
      <c r="Y873" t="s">
        <v>4276</v>
      </c>
      <c r="Z873" t="str">
        <f t="shared" si="298"/>
        <v>FREESHIP</v>
      </c>
      <c r="AA873" t="str">
        <f t="shared" si="299"/>
        <v>YES</v>
      </c>
      <c r="AB873" t="s">
        <v>4280</v>
      </c>
      <c r="AC873" t="str">
        <f t="shared" si="300"/>
        <v>Email</v>
      </c>
      <c r="AD873">
        <v>972.90000000000009</v>
      </c>
      <c r="AE873" s="7">
        <v>972.90000000000009</v>
      </c>
      <c r="AF873" s="7">
        <f t="shared" si="301"/>
        <v>972.90000000000009</v>
      </c>
      <c r="AG873" t="str">
        <f>_xlfn.XLOOKUP(H873, 'Customer Data'!A873,'Customer Data'!B873)</f>
        <v>Customer_873</v>
      </c>
      <c r="AH873" t="str">
        <f>_xlfn.XLOOKUP(H873,'Customer Data'!A873,'Customer Data'!C873)</f>
        <v>Male</v>
      </c>
      <c r="AI873">
        <f>_xlfn.XLOOKUP(H873,'Customer Data'!A873,'Customer Data'!D873)</f>
        <v>30</v>
      </c>
      <c r="AJ873" t="str">
        <f>_xlfn.XLOOKUP(H873,'Customer Data'!A873,'Customer Data'!E873)</f>
        <v>Owerri</v>
      </c>
      <c r="AK873" t="str">
        <f>VLOOKUP(K873,'Product Category'!A:B,2,FALSE)</f>
        <v>Electronics</v>
      </c>
      <c r="AL873">
        <f>VLOOKUP(Z873,Coupons!A:B,2,FALSE)</f>
        <v>0</v>
      </c>
      <c r="AM873" s="7">
        <f t="shared" si="302"/>
        <v>0</v>
      </c>
      <c r="AN873" s="7">
        <f t="shared" si="303"/>
        <v>227.01</v>
      </c>
      <c r="AO873" s="7">
        <f t="shared" si="304"/>
        <v>681.03</v>
      </c>
      <c r="AP873" s="7">
        <f t="shared" si="305"/>
        <v>972.90000000000009</v>
      </c>
      <c r="AQ873" s="7">
        <f t="shared" si="306"/>
        <v>291.87000000000012</v>
      </c>
      <c r="AR873" s="12">
        <f t="shared" si="307"/>
        <v>1.4285714285714288</v>
      </c>
    </row>
    <row r="874" spans="1:44" x14ac:dyDescent="0.35">
      <c r="A874" t="s">
        <v>886</v>
      </c>
      <c r="B874">
        <f t="shared" si="286"/>
        <v>200872</v>
      </c>
      <c r="C874" s="2">
        <v>45117</v>
      </c>
      <c r="D874" s="4">
        <v>45117</v>
      </c>
      <c r="E874">
        <f t="shared" si="287"/>
        <v>2023</v>
      </c>
      <c r="F874" s="4" t="str">
        <f t="shared" si="288"/>
        <v>July</v>
      </c>
      <c r="G874" s="4" t="str">
        <f t="shared" si="289"/>
        <v>Monday</v>
      </c>
      <c r="H874" t="s">
        <v>2082</v>
      </c>
      <c r="I874">
        <f t="shared" si="290"/>
        <v>59169</v>
      </c>
      <c r="J874" t="s">
        <v>2406</v>
      </c>
      <c r="K874" t="str">
        <f t="shared" si="292"/>
        <v>Chair</v>
      </c>
      <c r="L874">
        <v>4</v>
      </c>
      <c r="M874">
        <v>629.34</v>
      </c>
      <c r="N874" s="7">
        <f t="shared" si="291"/>
        <v>629.34</v>
      </c>
      <c r="O874" t="s">
        <v>2590</v>
      </c>
      <c r="P874" t="str">
        <f t="shared" si="293"/>
        <v>172</v>
      </c>
      <c r="Q874" t="str">
        <f t="shared" si="294"/>
        <v>Main St</v>
      </c>
      <c r="R874" t="s">
        <v>3069</v>
      </c>
      <c r="S874" t="str">
        <f t="shared" si="295"/>
        <v>Cash</v>
      </c>
      <c r="T874" t="s">
        <v>3070</v>
      </c>
      <c r="U874" t="str">
        <f t="shared" si="296"/>
        <v>Shipped</v>
      </c>
      <c r="V874" t="s">
        <v>3947</v>
      </c>
      <c r="W874" t="str">
        <f t="shared" si="297"/>
        <v>90883858</v>
      </c>
      <c r="X874">
        <v>7</v>
      </c>
      <c r="Z874" t="str">
        <f t="shared" si="298"/>
        <v>NO COUPON</v>
      </c>
      <c r="AA874" t="str">
        <f t="shared" si="299"/>
        <v>NO</v>
      </c>
      <c r="AB874" t="s">
        <v>4280</v>
      </c>
      <c r="AC874" t="str">
        <f t="shared" si="300"/>
        <v>Email</v>
      </c>
      <c r="AD874">
        <v>2517.36</v>
      </c>
      <c r="AE874" s="7">
        <v>2517.36</v>
      </c>
      <c r="AF874" s="7">
        <f t="shared" si="301"/>
        <v>2517.36</v>
      </c>
      <c r="AG874" t="str">
        <f>_xlfn.XLOOKUP(H874, 'Customer Data'!A874,'Customer Data'!B874)</f>
        <v>Customer_874</v>
      </c>
      <c r="AH874" t="str">
        <f>_xlfn.XLOOKUP(H874,'Customer Data'!A874,'Customer Data'!C874)</f>
        <v>Male</v>
      </c>
      <c r="AI874">
        <f>_xlfn.XLOOKUP(H874,'Customer Data'!A874,'Customer Data'!D874)</f>
        <v>36</v>
      </c>
      <c r="AJ874" t="str">
        <f>_xlfn.XLOOKUP(H874,'Customer Data'!A874,'Customer Data'!E874)</f>
        <v>Kano</v>
      </c>
      <c r="AK874" t="str">
        <f>VLOOKUP(K874,'Product Category'!A:B,2,FALSE)</f>
        <v>Furniture</v>
      </c>
      <c r="AL874">
        <f>VLOOKUP(Z874,Coupons!A:B,2,FALSE)</f>
        <v>0</v>
      </c>
      <c r="AM874" s="7">
        <f t="shared" si="302"/>
        <v>0</v>
      </c>
      <c r="AN874" s="7">
        <f t="shared" si="303"/>
        <v>440.53800000000001</v>
      </c>
      <c r="AO874" s="7">
        <f t="shared" si="304"/>
        <v>1762.152</v>
      </c>
      <c r="AP874" s="7">
        <f t="shared" si="305"/>
        <v>2517.36</v>
      </c>
      <c r="AQ874" s="7">
        <f t="shared" si="306"/>
        <v>755.20800000000008</v>
      </c>
      <c r="AR874" s="12">
        <f t="shared" si="307"/>
        <v>1.4285714285714286</v>
      </c>
    </row>
    <row r="875" spans="1:44" x14ac:dyDescent="0.35">
      <c r="A875" t="s">
        <v>887</v>
      </c>
      <c r="B875">
        <f t="shared" si="286"/>
        <v>200873</v>
      </c>
      <c r="C875" s="2">
        <v>45424</v>
      </c>
      <c r="D875" s="4">
        <v>45424</v>
      </c>
      <c r="E875">
        <f t="shared" si="287"/>
        <v>2024</v>
      </c>
      <c r="F875" s="4" t="str">
        <f t="shared" si="288"/>
        <v>May</v>
      </c>
      <c r="G875" s="4" t="str">
        <f t="shared" si="289"/>
        <v>Sunday</v>
      </c>
      <c r="H875" t="s">
        <v>2083</v>
      </c>
      <c r="I875">
        <f t="shared" si="290"/>
        <v>53488</v>
      </c>
      <c r="J875" t="s">
        <v>2409</v>
      </c>
      <c r="K875" t="str">
        <f t="shared" si="292"/>
        <v>Desk</v>
      </c>
      <c r="L875">
        <v>3</v>
      </c>
      <c r="M875">
        <v>136.84</v>
      </c>
      <c r="N875" s="7">
        <f t="shared" si="291"/>
        <v>136.84</v>
      </c>
      <c r="O875" t="s">
        <v>2964</v>
      </c>
      <c r="P875" t="str">
        <f t="shared" si="293"/>
        <v>448</v>
      </c>
      <c r="Q875" t="str">
        <f t="shared" si="294"/>
        <v>Main St</v>
      </c>
      <c r="R875" t="s">
        <v>3069</v>
      </c>
      <c r="S875" t="str">
        <f t="shared" si="295"/>
        <v>Cash</v>
      </c>
      <c r="T875" t="s">
        <v>3073</v>
      </c>
      <c r="U875" t="str">
        <f t="shared" si="296"/>
        <v>Delivered</v>
      </c>
      <c r="V875" t="s">
        <v>3948</v>
      </c>
      <c r="W875" t="str">
        <f t="shared" si="297"/>
        <v>27365050</v>
      </c>
      <c r="X875">
        <v>3</v>
      </c>
      <c r="Y875" t="s">
        <v>4275</v>
      </c>
      <c r="Z875" t="str">
        <f t="shared" si="298"/>
        <v>SAVE10</v>
      </c>
      <c r="AA875" t="str">
        <f t="shared" si="299"/>
        <v>YES</v>
      </c>
      <c r="AB875" t="s">
        <v>4281</v>
      </c>
      <c r="AC875" t="str">
        <f t="shared" si="300"/>
        <v>Facebook</v>
      </c>
      <c r="AD875">
        <v>410.52</v>
      </c>
      <c r="AE875" s="7">
        <v>410.52</v>
      </c>
      <c r="AF875" s="7">
        <f t="shared" si="301"/>
        <v>410.52</v>
      </c>
      <c r="AG875" t="str">
        <f>_xlfn.XLOOKUP(H875, 'Customer Data'!A875,'Customer Data'!B875)</f>
        <v>Customer_875</v>
      </c>
      <c r="AH875" t="str">
        <f>_xlfn.XLOOKUP(H875,'Customer Data'!A875,'Customer Data'!C875)</f>
        <v>Female</v>
      </c>
      <c r="AI875">
        <f>_xlfn.XLOOKUP(H875,'Customer Data'!A875,'Customer Data'!D875)</f>
        <v>45</v>
      </c>
      <c r="AJ875" t="str">
        <f>_xlfn.XLOOKUP(H875,'Customer Data'!A875,'Customer Data'!E875)</f>
        <v>Lagos</v>
      </c>
      <c r="AK875" t="str">
        <f>VLOOKUP(K875,'Product Category'!A:B,2,FALSE)</f>
        <v>Furniture</v>
      </c>
      <c r="AL875">
        <f>VLOOKUP(Z875,Coupons!A:B,2,FALSE)</f>
        <v>0.1</v>
      </c>
      <c r="AM875" s="7">
        <f t="shared" si="302"/>
        <v>41.052</v>
      </c>
      <c r="AN875" s="7">
        <f t="shared" si="303"/>
        <v>95.787999999999997</v>
      </c>
      <c r="AO875" s="7">
        <f t="shared" si="304"/>
        <v>287.36399999999998</v>
      </c>
      <c r="AP875" s="7">
        <f t="shared" si="305"/>
        <v>369.46799999999996</v>
      </c>
      <c r="AQ875" s="7">
        <f t="shared" si="306"/>
        <v>82.103999999999985</v>
      </c>
      <c r="AR875" s="12">
        <f t="shared" si="307"/>
        <v>1.2857142857142856</v>
      </c>
    </row>
    <row r="876" spans="1:44" x14ac:dyDescent="0.35">
      <c r="A876" t="s">
        <v>888</v>
      </c>
      <c r="B876">
        <f t="shared" si="286"/>
        <v>200874</v>
      </c>
      <c r="C876" s="2">
        <v>45230</v>
      </c>
      <c r="D876" s="4">
        <v>45230</v>
      </c>
      <c r="E876">
        <f t="shared" si="287"/>
        <v>2023</v>
      </c>
      <c r="F876" s="4" t="str">
        <f t="shared" si="288"/>
        <v>October</v>
      </c>
      <c r="G876" s="4" t="str">
        <f t="shared" si="289"/>
        <v>Tuesday</v>
      </c>
      <c r="H876" t="s">
        <v>2084</v>
      </c>
      <c r="I876">
        <f t="shared" si="290"/>
        <v>92180</v>
      </c>
      <c r="J876" t="s">
        <v>2406</v>
      </c>
      <c r="K876" t="str">
        <f t="shared" si="292"/>
        <v>Chair</v>
      </c>
      <c r="L876">
        <v>2</v>
      </c>
      <c r="M876">
        <v>488.9</v>
      </c>
      <c r="N876" s="7">
        <f t="shared" si="291"/>
        <v>488.9</v>
      </c>
      <c r="O876" t="s">
        <v>2886</v>
      </c>
      <c r="P876" t="str">
        <f t="shared" si="293"/>
        <v>632</v>
      </c>
      <c r="Q876" t="str">
        <f t="shared" si="294"/>
        <v>Main St</v>
      </c>
      <c r="R876" t="s">
        <v>3069</v>
      </c>
      <c r="S876" t="str">
        <f t="shared" si="295"/>
        <v>Cash</v>
      </c>
      <c r="T876" t="s">
        <v>3073</v>
      </c>
      <c r="U876" t="str">
        <f t="shared" si="296"/>
        <v>Delivered</v>
      </c>
      <c r="V876" t="s">
        <v>3949</v>
      </c>
      <c r="W876" t="str">
        <f t="shared" si="297"/>
        <v>93315929</v>
      </c>
      <c r="X876">
        <v>7</v>
      </c>
      <c r="Y876" t="s">
        <v>4276</v>
      </c>
      <c r="Z876" t="str">
        <f t="shared" si="298"/>
        <v>FREESHIP</v>
      </c>
      <c r="AA876" t="str">
        <f t="shared" si="299"/>
        <v>YES</v>
      </c>
      <c r="AB876" t="s">
        <v>4281</v>
      </c>
      <c r="AC876" t="str">
        <f t="shared" si="300"/>
        <v>Facebook</v>
      </c>
      <c r="AD876">
        <v>977.8</v>
      </c>
      <c r="AE876" s="7">
        <v>977.8</v>
      </c>
      <c r="AF876" s="7">
        <f t="shared" si="301"/>
        <v>977.8</v>
      </c>
      <c r="AG876" t="str">
        <f>_xlfn.XLOOKUP(H876, 'Customer Data'!A876,'Customer Data'!B876)</f>
        <v>Customer_876</v>
      </c>
      <c r="AH876" t="str">
        <f>_xlfn.XLOOKUP(H876,'Customer Data'!A876,'Customer Data'!C876)</f>
        <v>Male</v>
      </c>
      <c r="AI876">
        <f>_xlfn.XLOOKUP(H876,'Customer Data'!A876,'Customer Data'!D876)</f>
        <v>55</v>
      </c>
      <c r="AJ876" t="str">
        <f>_xlfn.XLOOKUP(H876,'Customer Data'!A876,'Customer Data'!E876)</f>
        <v>Owerri</v>
      </c>
      <c r="AK876" t="str">
        <f>VLOOKUP(K876,'Product Category'!A:B,2,FALSE)</f>
        <v>Furniture</v>
      </c>
      <c r="AL876">
        <f>VLOOKUP(Z876,Coupons!A:B,2,FALSE)</f>
        <v>0</v>
      </c>
      <c r="AM876" s="7">
        <f t="shared" si="302"/>
        <v>0</v>
      </c>
      <c r="AN876" s="7">
        <f t="shared" si="303"/>
        <v>342.22999999999996</v>
      </c>
      <c r="AO876" s="7">
        <f t="shared" si="304"/>
        <v>684.45999999999992</v>
      </c>
      <c r="AP876" s="7">
        <f t="shared" si="305"/>
        <v>977.8</v>
      </c>
      <c r="AQ876" s="7">
        <f t="shared" si="306"/>
        <v>293.34000000000003</v>
      </c>
      <c r="AR876" s="12">
        <f t="shared" si="307"/>
        <v>1.4285714285714286</v>
      </c>
    </row>
    <row r="877" spans="1:44" x14ac:dyDescent="0.35">
      <c r="A877" t="s">
        <v>889</v>
      </c>
      <c r="B877">
        <f t="shared" si="286"/>
        <v>200875</v>
      </c>
      <c r="C877" s="2">
        <v>45141</v>
      </c>
      <c r="D877" s="4">
        <v>45141</v>
      </c>
      <c r="E877">
        <f t="shared" si="287"/>
        <v>2023</v>
      </c>
      <c r="F877" s="4" t="str">
        <f t="shared" si="288"/>
        <v>August</v>
      </c>
      <c r="G877" s="4" t="str">
        <f t="shared" si="289"/>
        <v>Thursday</v>
      </c>
      <c r="H877" t="s">
        <v>2085</v>
      </c>
      <c r="I877">
        <f t="shared" si="290"/>
        <v>25918</v>
      </c>
      <c r="J877" t="s">
        <v>2408</v>
      </c>
      <c r="K877" t="str">
        <f t="shared" si="292"/>
        <v>Laptop</v>
      </c>
      <c r="L877">
        <v>5</v>
      </c>
      <c r="M877">
        <v>133.38999999999999</v>
      </c>
      <c r="N877" s="7">
        <f t="shared" si="291"/>
        <v>133.38999999999999</v>
      </c>
      <c r="O877" t="s">
        <v>2496</v>
      </c>
      <c r="P877" t="str">
        <f t="shared" si="293"/>
        <v>203</v>
      </c>
      <c r="Q877" t="str">
        <f t="shared" si="294"/>
        <v>Main St</v>
      </c>
      <c r="R877" t="s">
        <v>3067</v>
      </c>
      <c r="S877" t="str">
        <f t="shared" si="295"/>
        <v>Credit Card</v>
      </c>
      <c r="T877" t="s">
        <v>3073</v>
      </c>
      <c r="U877" t="str">
        <f t="shared" si="296"/>
        <v>Delivered</v>
      </c>
      <c r="V877" t="s">
        <v>3950</v>
      </c>
      <c r="W877" t="str">
        <f t="shared" si="297"/>
        <v>66473392</v>
      </c>
      <c r="X877">
        <v>6</v>
      </c>
      <c r="Y877" t="s">
        <v>4276</v>
      </c>
      <c r="Z877" t="str">
        <f t="shared" si="298"/>
        <v>FREESHIP</v>
      </c>
      <c r="AA877" t="str">
        <f t="shared" si="299"/>
        <v>YES</v>
      </c>
      <c r="AB877" t="s">
        <v>4279</v>
      </c>
      <c r="AC877" t="str">
        <f t="shared" si="300"/>
        <v>Referral</v>
      </c>
      <c r="AD877">
        <v>666.94999999999993</v>
      </c>
      <c r="AE877" s="7">
        <v>666.94999999999993</v>
      </c>
      <c r="AF877" s="7">
        <f t="shared" si="301"/>
        <v>666.94999999999993</v>
      </c>
      <c r="AG877" t="str">
        <f>_xlfn.XLOOKUP(H877, 'Customer Data'!A877,'Customer Data'!B877)</f>
        <v>Customer_877</v>
      </c>
      <c r="AH877" t="str">
        <f>_xlfn.XLOOKUP(H877,'Customer Data'!A877,'Customer Data'!C877)</f>
        <v>Female</v>
      </c>
      <c r="AI877">
        <f>_xlfn.XLOOKUP(H877,'Customer Data'!A877,'Customer Data'!D877)</f>
        <v>25</v>
      </c>
      <c r="AJ877" t="str">
        <f>_xlfn.XLOOKUP(H877,'Customer Data'!A877,'Customer Data'!E877)</f>
        <v>Port-Harcourt</v>
      </c>
      <c r="AK877" t="str">
        <f>VLOOKUP(K877,'Product Category'!A:B,2,FALSE)</f>
        <v>Electronics</v>
      </c>
      <c r="AL877">
        <f>VLOOKUP(Z877,Coupons!A:B,2,FALSE)</f>
        <v>0</v>
      </c>
      <c r="AM877" s="7">
        <f t="shared" si="302"/>
        <v>0</v>
      </c>
      <c r="AN877" s="7">
        <f t="shared" si="303"/>
        <v>93.37299999999999</v>
      </c>
      <c r="AO877" s="7">
        <f t="shared" si="304"/>
        <v>466.86499999999995</v>
      </c>
      <c r="AP877" s="7">
        <f t="shared" si="305"/>
        <v>666.94999999999993</v>
      </c>
      <c r="AQ877" s="7">
        <f t="shared" si="306"/>
        <v>200.08499999999998</v>
      </c>
      <c r="AR877" s="12">
        <f t="shared" si="307"/>
        <v>1.4285714285714286</v>
      </c>
    </row>
    <row r="878" spans="1:44" x14ac:dyDescent="0.35">
      <c r="A878" t="s">
        <v>890</v>
      </c>
      <c r="B878">
        <f t="shared" si="286"/>
        <v>200876</v>
      </c>
      <c r="C878" s="2">
        <v>45452</v>
      </c>
      <c r="D878" s="4">
        <v>45452</v>
      </c>
      <c r="E878">
        <f t="shared" si="287"/>
        <v>2024</v>
      </c>
      <c r="F878" s="4" t="str">
        <f t="shared" si="288"/>
        <v>June</v>
      </c>
      <c r="G878" s="4" t="str">
        <f t="shared" si="289"/>
        <v>Sunday</v>
      </c>
      <c r="H878" t="s">
        <v>2086</v>
      </c>
      <c r="I878">
        <f t="shared" si="290"/>
        <v>90363</v>
      </c>
      <c r="J878" t="s">
        <v>2406</v>
      </c>
      <c r="K878" t="str">
        <f t="shared" si="292"/>
        <v>Chair</v>
      </c>
      <c r="L878">
        <v>5</v>
      </c>
      <c r="M878">
        <v>608.91</v>
      </c>
      <c r="N878" s="7">
        <f t="shared" si="291"/>
        <v>608.91</v>
      </c>
      <c r="O878" t="s">
        <v>2900</v>
      </c>
      <c r="P878" t="str">
        <f t="shared" si="293"/>
        <v>200</v>
      </c>
      <c r="Q878" t="str">
        <f t="shared" si="294"/>
        <v>Main St</v>
      </c>
      <c r="R878" t="s">
        <v>3068</v>
      </c>
      <c r="S878" t="str">
        <f t="shared" si="295"/>
        <v>Gift Card</v>
      </c>
      <c r="T878" t="s">
        <v>3074</v>
      </c>
      <c r="U878" t="str">
        <f t="shared" si="296"/>
        <v>Pending</v>
      </c>
      <c r="V878" t="s">
        <v>3951</v>
      </c>
      <c r="W878" t="str">
        <f t="shared" si="297"/>
        <v>21534173</v>
      </c>
      <c r="X878">
        <v>6</v>
      </c>
      <c r="Y878" t="s">
        <v>4275</v>
      </c>
      <c r="Z878" t="str">
        <f t="shared" si="298"/>
        <v>SAVE10</v>
      </c>
      <c r="AA878" t="str">
        <f t="shared" si="299"/>
        <v>YES</v>
      </c>
      <c r="AB878" t="s">
        <v>4282</v>
      </c>
      <c r="AC878" t="str">
        <f t="shared" si="300"/>
        <v>Google</v>
      </c>
      <c r="AD878">
        <v>3044.55</v>
      </c>
      <c r="AE878" s="7">
        <v>3044.55</v>
      </c>
      <c r="AF878" s="7">
        <f t="shared" si="301"/>
        <v>3044.5499999999997</v>
      </c>
      <c r="AG878" t="str">
        <f>_xlfn.XLOOKUP(H878, 'Customer Data'!A878,'Customer Data'!B878)</f>
        <v>Customer_878</v>
      </c>
      <c r="AH878" t="str">
        <f>_xlfn.XLOOKUP(H878,'Customer Data'!A878,'Customer Data'!C878)</f>
        <v>Male</v>
      </c>
      <c r="AI878">
        <f>_xlfn.XLOOKUP(H878,'Customer Data'!A878,'Customer Data'!D878)</f>
        <v>21</v>
      </c>
      <c r="AJ878" t="str">
        <f>_xlfn.XLOOKUP(H878,'Customer Data'!A878,'Customer Data'!E878)</f>
        <v>Enugu</v>
      </c>
      <c r="AK878" t="str">
        <f>VLOOKUP(K878,'Product Category'!A:B,2,FALSE)</f>
        <v>Furniture</v>
      </c>
      <c r="AL878">
        <f>VLOOKUP(Z878,Coupons!A:B,2,FALSE)</f>
        <v>0.1</v>
      </c>
      <c r="AM878" s="7">
        <f t="shared" si="302"/>
        <v>304.45500000000004</v>
      </c>
      <c r="AN878" s="7">
        <f t="shared" si="303"/>
        <v>426.23699999999997</v>
      </c>
      <c r="AO878" s="7">
        <f t="shared" si="304"/>
        <v>2131.1849999999999</v>
      </c>
      <c r="AP878" s="7">
        <f t="shared" si="305"/>
        <v>2740.0949999999998</v>
      </c>
      <c r="AQ878" s="7">
        <f t="shared" si="306"/>
        <v>608.90999999999985</v>
      </c>
      <c r="AR878" s="12">
        <f t="shared" si="307"/>
        <v>1.2857142857142856</v>
      </c>
    </row>
    <row r="879" spans="1:44" x14ac:dyDescent="0.35">
      <c r="A879" t="s">
        <v>891</v>
      </c>
      <c r="B879">
        <f t="shared" si="286"/>
        <v>200877</v>
      </c>
      <c r="C879" s="2">
        <v>45498</v>
      </c>
      <c r="D879" s="4">
        <v>45498</v>
      </c>
      <c r="E879">
        <f t="shared" si="287"/>
        <v>2024</v>
      </c>
      <c r="F879" s="4" t="str">
        <f t="shared" si="288"/>
        <v>July</v>
      </c>
      <c r="G879" s="4" t="str">
        <f t="shared" si="289"/>
        <v>Thursday</v>
      </c>
      <c r="H879" t="s">
        <v>2087</v>
      </c>
      <c r="I879">
        <f t="shared" si="290"/>
        <v>43867</v>
      </c>
      <c r="J879" t="s">
        <v>2405</v>
      </c>
      <c r="K879" t="str">
        <f t="shared" si="292"/>
        <v>Tablet</v>
      </c>
      <c r="L879">
        <v>1</v>
      </c>
      <c r="M879">
        <v>524.05999999999995</v>
      </c>
      <c r="N879" s="7">
        <f t="shared" si="291"/>
        <v>524.05999999999995</v>
      </c>
      <c r="O879" t="s">
        <v>2847</v>
      </c>
      <c r="P879" t="str">
        <f t="shared" si="293"/>
        <v>269</v>
      </c>
      <c r="Q879" t="str">
        <f t="shared" si="294"/>
        <v>Main St</v>
      </c>
      <c r="R879" t="s">
        <v>3065</v>
      </c>
      <c r="S879" t="str">
        <f t="shared" si="295"/>
        <v>Debit Card</v>
      </c>
      <c r="T879" t="s">
        <v>3074</v>
      </c>
      <c r="U879" t="str">
        <f t="shared" si="296"/>
        <v>Pending</v>
      </c>
      <c r="V879" t="s">
        <v>3952</v>
      </c>
      <c r="W879" t="str">
        <f t="shared" si="297"/>
        <v>97319127</v>
      </c>
      <c r="X879">
        <v>3</v>
      </c>
      <c r="Y879" t="s">
        <v>4276</v>
      </c>
      <c r="Z879" t="str">
        <f t="shared" si="298"/>
        <v>FREESHIP</v>
      </c>
      <c r="AA879" t="str">
        <f t="shared" si="299"/>
        <v>YES</v>
      </c>
      <c r="AB879" t="s">
        <v>4280</v>
      </c>
      <c r="AC879" t="str">
        <f t="shared" si="300"/>
        <v>Email</v>
      </c>
      <c r="AD879">
        <v>524.05999999999995</v>
      </c>
      <c r="AE879" s="7">
        <v>524.05999999999995</v>
      </c>
      <c r="AF879" s="7">
        <f t="shared" si="301"/>
        <v>524.05999999999995</v>
      </c>
      <c r="AG879" t="str">
        <f>_xlfn.XLOOKUP(H879, 'Customer Data'!A879,'Customer Data'!B879)</f>
        <v>Customer_879</v>
      </c>
      <c r="AH879" t="str">
        <f>_xlfn.XLOOKUP(H879,'Customer Data'!A879,'Customer Data'!C879)</f>
        <v>Female</v>
      </c>
      <c r="AI879">
        <f>_xlfn.XLOOKUP(H879,'Customer Data'!A879,'Customer Data'!D879)</f>
        <v>37</v>
      </c>
      <c r="AJ879" t="str">
        <f>_xlfn.XLOOKUP(H879,'Customer Data'!A879,'Customer Data'!E879)</f>
        <v>Owerri</v>
      </c>
      <c r="AK879" t="str">
        <f>VLOOKUP(K879,'Product Category'!A:B,2,FALSE)</f>
        <v>Electronics</v>
      </c>
      <c r="AL879">
        <f>VLOOKUP(Z879,Coupons!A:B,2,FALSE)</f>
        <v>0</v>
      </c>
      <c r="AM879" s="7">
        <f t="shared" si="302"/>
        <v>0</v>
      </c>
      <c r="AN879" s="7">
        <f t="shared" si="303"/>
        <v>366.84199999999993</v>
      </c>
      <c r="AO879" s="7">
        <f t="shared" si="304"/>
        <v>366.84199999999993</v>
      </c>
      <c r="AP879" s="7">
        <f t="shared" si="305"/>
        <v>524.05999999999995</v>
      </c>
      <c r="AQ879" s="7">
        <f t="shared" si="306"/>
        <v>157.21800000000002</v>
      </c>
      <c r="AR879" s="12">
        <f t="shared" si="307"/>
        <v>1.4285714285714286</v>
      </c>
    </row>
    <row r="880" spans="1:44" x14ac:dyDescent="0.35">
      <c r="A880" t="s">
        <v>892</v>
      </c>
      <c r="B880">
        <f t="shared" si="286"/>
        <v>200878</v>
      </c>
      <c r="C880" s="2">
        <v>45078</v>
      </c>
      <c r="D880" s="4">
        <v>45078</v>
      </c>
      <c r="E880">
        <f t="shared" si="287"/>
        <v>2023</v>
      </c>
      <c r="F880" s="4" t="str">
        <f t="shared" si="288"/>
        <v>June</v>
      </c>
      <c r="G880" s="4" t="str">
        <f t="shared" si="289"/>
        <v>Thursday</v>
      </c>
      <c r="H880" t="s">
        <v>2088</v>
      </c>
      <c r="I880">
        <f t="shared" si="290"/>
        <v>73873</v>
      </c>
      <c r="J880" t="s">
        <v>2409</v>
      </c>
      <c r="K880" t="str">
        <f t="shared" si="292"/>
        <v>Desk</v>
      </c>
      <c r="L880">
        <v>2</v>
      </c>
      <c r="M880">
        <v>330.69</v>
      </c>
      <c r="N880" s="7">
        <f t="shared" si="291"/>
        <v>330.69</v>
      </c>
      <c r="O880" t="s">
        <v>2965</v>
      </c>
      <c r="P880" t="str">
        <f t="shared" si="293"/>
        <v>393</v>
      </c>
      <c r="Q880" t="str">
        <f t="shared" si="294"/>
        <v>Main St</v>
      </c>
      <c r="R880" t="s">
        <v>3066</v>
      </c>
      <c r="S880" t="str">
        <f t="shared" si="295"/>
        <v>Online</v>
      </c>
      <c r="T880" t="s">
        <v>3071</v>
      </c>
      <c r="U880" t="str">
        <f t="shared" si="296"/>
        <v>Cancelled</v>
      </c>
      <c r="V880" t="s">
        <v>3953</v>
      </c>
      <c r="W880" t="str">
        <f t="shared" si="297"/>
        <v>56423132</v>
      </c>
      <c r="X880">
        <v>5</v>
      </c>
      <c r="Y880" t="s">
        <v>4275</v>
      </c>
      <c r="Z880" t="str">
        <f t="shared" si="298"/>
        <v>SAVE10</v>
      </c>
      <c r="AA880" t="str">
        <f t="shared" si="299"/>
        <v>YES</v>
      </c>
      <c r="AB880" t="s">
        <v>4282</v>
      </c>
      <c r="AC880" t="str">
        <f t="shared" si="300"/>
        <v>Google</v>
      </c>
      <c r="AD880">
        <v>661.38</v>
      </c>
      <c r="AE880" s="7">
        <v>661.38</v>
      </c>
      <c r="AF880" s="7">
        <f t="shared" si="301"/>
        <v>661.38</v>
      </c>
      <c r="AG880" t="str">
        <f>_xlfn.XLOOKUP(H880, 'Customer Data'!A880,'Customer Data'!B880)</f>
        <v>Customer_880</v>
      </c>
      <c r="AH880" t="str">
        <f>_xlfn.XLOOKUP(H880,'Customer Data'!A880,'Customer Data'!C880)</f>
        <v>Male</v>
      </c>
      <c r="AI880">
        <f>_xlfn.XLOOKUP(H880,'Customer Data'!A880,'Customer Data'!D880)</f>
        <v>20</v>
      </c>
      <c r="AJ880" t="str">
        <f>_xlfn.XLOOKUP(H880,'Customer Data'!A880,'Customer Data'!E880)</f>
        <v>Enugu</v>
      </c>
      <c r="AK880" t="str">
        <f>VLOOKUP(K880,'Product Category'!A:B,2,FALSE)</f>
        <v>Furniture</v>
      </c>
      <c r="AL880">
        <f>VLOOKUP(Z880,Coupons!A:B,2,FALSE)</f>
        <v>0.1</v>
      </c>
      <c r="AM880" s="7">
        <f t="shared" si="302"/>
        <v>66.138000000000005</v>
      </c>
      <c r="AN880" s="7">
        <f t="shared" si="303"/>
        <v>231.48299999999998</v>
      </c>
      <c r="AO880" s="7">
        <f t="shared" si="304"/>
        <v>462.96599999999995</v>
      </c>
      <c r="AP880" s="7">
        <f t="shared" si="305"/>
        <v>595.24199999999996</v>
      </c>
      <c r="AQ880" s="7">
        <f t="shared" si="306"/>
        <v>132.27600000000001</v>
      </c>
      <c r="AR880" s="12">
        <f t="shared" si="307"/>
        <v>1.2857142857142858</v>
      </c>
    </row>
    <row r="881" spans="1:44" x14ac:dyDescent="0.35">
      <c r="A881" t="s">
        <v>893</v>
      </c>
      <c r="B881">
        <f t="shared" si="286"/>
        <v>200879</v>
      </c>
      <c r="C881" s="2">
        <v>45755</v>
      </c>
      <c r="D881" s="4">
        <v>45755</v>
      </c>
      <c r="E881">
        <f t="shared" si="287"/>
        <v>2025</v>
      </c>
      <c r="F881" s="4" t="str">
        <f t="shared" si="288"/>
        <v>April</v>
      </c>
      <c r="G881" s="4" t="str">
        <f t="shared" si="289"/>
        <v>Tuesday</v>
      </c>
      <c r="H881" t="s">
        <v>2089</v>
      </c>
      <c r="I881">
        <f t="shared" si="290"/>
        <v>56622</v>
      </c>
      <c r="J881" t="s">
        <v>2404</v>
      </c>
      <c r="K881" t="str">
        <f t="shared" si="292"/>
        <v>Phone</v>
      </c>
      <c r="L881">
        <v>2</v>
      </c>
      <c r="M881">
        <v>547.66999999999996</v>
      </c>
      <c r="N881" s="7">
        <f t="shared" si="291"/>
        <v>547.66999999999996</v>
      </c>
      <c r="O881" t="s">
        <v>2817</v>
      </c>
      <c r="P881" t="str">
        <f t="shared" si="293"/>
        <v>932</v>
      </c>
      <c r="Q881" t="str">
        <f t="shared" si="294"/>
        <v>Main St</v>
      </c>
      <c r="R881" t="s">
        <v>3068</v>
      </c>
      <c r="S881" t="str">
        <f t="shared" si="295"/>
        <v>Gift Card</v>
      </c>
      <c r="T881" t="s">
        <v>3070</v>
      </c>
      <c r="U881" t="str">
        <f t="shared" si="296"/>
        <v>Shipped</v>
      </c>
      <c r="V881" t="s">
        <v>3954</v>
      </c>
      <c r="W881" t="str">
        <f t="shared" si="297"/>
        <v>86373987</v>
      </c>
      <c r="X881">
        <v>3</v>
      </c>
      <c r="Z881" t="str">
        <f t="shared" si="298"/>
        <v>NO COUPON</v>
      </c>
      <c r="AA881" t="str">
        <f t="shared" si="299"/>
        <v>NO</v>
      </c>
      <c r="AB881" t="s">
        <v>4278</v>
      </c>
      <c r="AC881" t="str">
        <f t="shared" si="300"/>
        <v>Instagram</v>
      </c>
      <c r="AD881">
        <v>1095.3399999999999</v>
      </c>
      <c r="AE881" s="7">
        <v>1095.3399999999999</v>
      </c>
      <c r="AF881" s="7">
        <f t="shared" si="301"/>
        <v>1095.3399999999999</v>
      </c>
      <c r="AG881" t="str">
        <f>_xlfn.XLOOKUP(H881, 'Customer Data'!A881,'Customer Data'!B881)</f>
        <v>Customer_881</v>
      </c>
      <c r="AH881" t="str">
        <f>_xlfn.XLOOKUP(H881,'Customer Data'!A881,'Customer Data'!C881)</f>
        <v>Female</v>
      </c>
      <c r="AI881">
        <f>_xlfn.XLOOKUP(H881,'Customer Data'!A881,'Customer Data'!D881)</f>
        <v>37</v>
      </c>
      <c r="AJ881" t="str">
        <f>_xlfn.XLOOKUP(H881,'Customer Data'!A881,'Customer Data'!E881)</f>
        <v>Kano</v>
      </c>
      <c r="AK881" t="str">
        <f>VLOOKUP(K881,'Product Category'!A:B,2,FALSE)</f>
        <v>Electronics</v>
      </c>
      <c r="AL881">
        <f>VLOOKUP(Z881,Coupons!A:B,2,FALSE)</f>
        <v>0</v>
      </c>
      <c r="AM881" s="7">
        <f t="shared" si="302"/>
        <v>0</v>
      </c>
      <c r="AN881" s="7">
        <f t="shared" si="303"/>
        <v>383.36899999999997</v>
      </c>
      <c r="AO881" s="7">
        <f t="shared" si="304"/>
        <v>766.73799999999994</v>
      </c>
      <c r="AP881" s="7">
        <f t="shared" si="305"/>
        <v>1095.3399999999999</v>
      </c>
      <c r="AQ881" s="7">
        <f t="shared" si="306"/>
        <v>328.60199999999998</v>
      </c>
      <c r="AR881" s="12">
        <f t="shared" si="307"/>
        <v>1.4285714285714286</v>
      </c>
    </row>
    <row r="882" spans="1:44" x14ac:dyDescent="0.35">
      <c r="A882" t="s">
        <v>894</v>
      </c>
      <c r="B882">
        <f t="shared" si="286"/>
        <v>200880</v>
      </c>
      <c r="C882" s="2">
        <v>45728</v>
      </c>
      <c r="D882" s="4">
        <v>45728</v>
      </c>
      <c r="E882">
        <f t="shared" si="287"/>
        <v>2025</v>
      </c>
      <c r="F882" s="4" t="str">
        <f t="shared" si="288"/>
        <v>March</v>
      </c>
      <c r="G882" s="4" t="str">
        <f t="shared" si="289"/>
        <v>Wednesday</v>
      </c>
      <c r="H882" t="s">
        <v>2090</v>
      </c>
      <c r="I882">
        <f t="shared" si="290"/>
        <v>85074</v>
      </c>
      <c r="J882" t="s">
        <v>2408</v>
      </c>
      <c r="K882" t="str">
        <f t="shared" si="292"/>
        <v>Laptop</v>
      </c>
      <c r="L882">
        <v>4</v>
      </c>
      <c r="M882">
        <v>233.7</v>
      </c>
      <c r="N882" s="7">
        <f t="shared" si="291"/>
        <v>233.7</v>
      </c>
      <c r="O882" t="s">
        <v>2620</v>
      </c>
      <c r="P882" t="str">
        <f t="shared" si="293"/>
        <v>506</v>
      </c>
      <c r="Q882" t="str">
        <f t="shared" si="294"/>
        <v>Main St</v>
      </c>
      <c r="R882" t="s">
        <v>3066</v>
      </c>
      <c r="S882" t="str">
        <f t="shared" si="295"/>
        <v>Online</v>
      </c>
      <c r="T882" t="s">
        <v>3070</v>
      </c>
      <c r="U882" t="str">
        <f t="shared" si="296"/>
        <v>Shipped</v>
      </c>
      <c r="V882" t="s">
        <v>3955</v>
      </c>
      <c r="W882" t="str">
        <f t="shared" si="297"/>
        <v>63133878</v>
      </c>
      <c r="X882">
        <v>8</v>
      </c>
      <c r="Y882" t="s">
        <v>4275</v>
      </c>
      <c r="Z882" t="str">
        <f t="shared" si="298"/>
        <v>SAVE10</v>
      </c>
      <c r="AA882" t="str">
        <f t="shared" si="299"/>
        <v>YES</v>
      </c>
      <c r="AB882" t="s">
        <v>4281</v>
      </c>
      <c r="AC882" t="str">
        <f t="shared" si="300"/>
        <v>Facebook</v>
      </c>
      <c r="AD882">
        <v>934.8</v>
      </c>
      <c r="AE882" s="7">
        <v>934.8</v>
      </c>
      <c r="AF882" s="7">
        <f t="shared" si="301"/>
        <v>934.8</v>
      </c>
      <c r="AG882" t="str">
        <f>_xlfn.XLOOKUP(H882, 'Customer Data'!A882,'Customer Data'!B882)</f>
        <v>Customer_882</v>
      </c>
      <c r="AH882" t="str">
        <f>_xlfn.XLOOKUP(H882,'Customer Data'!A882,'Customer Data'!C882)</f>
        <v>Male</v>
      </c>
      <c r="AI882">
        <f>_xlfn.XLOOKUP(H882,'Customer Data'!A882,'Customer Data'!D882)</f>
        <v>60</v>
      </c>
      <c r="AJ882" t="str">
        <f>_xlfn.XLOOKUP(H882,'Customer Data'!A882,'Customer Data'!E882)</f>
        <v>Enugu</v>
      </c>
      <c r="AK882" t="str">
        <f>VLOOKUP(K882,'Product Category'!A:B,2,FALSE)</f>
        <v>Electronics</v>
      </c>
      <c r="AL882">
        <f>VLOOKUP(Z882,Coupons!A:B,2,FALSE)</f>
        <v>0.1</v>
      </c>
      <c r="AM882" s="7">
        <f t="shared" si="302"/>
        <v>93.48</v>
      </c>
      <c r="AN882" s="7">
        <f t="shared" si="303"/>
        <v>163.58999999999997</v>
      </c>
      <c r="AO882" s="7">
        <f t="shared" si="304"/>
        <v>654.3599999999999</v>
      </c>
      <c r="AP882" s="7">
        <f t="shared" si="305"/>
        <v>841.31999999999994</v>
      </c>
      <c r="AQ882" s="7">
        <f t="shared" si="306"/>
        <v>186.96000000000004</v>
      </c>
      <c r="AR882" s="12">
        <f t="shared" si="307"/>
        <v>1.2857142857142858</v>
      </c>
    </row>
    <row r="883" spans="1:44" x14ac:dyDescent="0.35">
      <c r="A883" t="s">
        <v>895</v>
      </c>
      <c r="B883">
        <f t="shared" si="286"/>
        <v>200881</v>
      </c>
      <c r="C883" s="2">
        <v>44929</v>
      </c>
      <c r="D883" s="4">
        <v>44929</v>
      </c>
      <c r="E883">
        <f t="shared" si="287"/>
        <v>2023</v>
      </c>
      <c r="F883" s="4" t="str">
        <f t="shared" si="288"/>
        <v>January</v>
      </c>
      <c r="G883" s="4" t="str">
        <f t="shared" si="289"/>
        <v>Tuesday</v>
      </c>
      <c r="H883" t="s">
        <v>2091</v>
      </c>
      <c r="I883">
        <f t="shared" si="290"/>
        <v>59579</v>
      </c>
      <c r="J883" t="s">
        <v>2405</v>
      </c>
      <c r="K883" t="str">
        <f t="shared" si="292"/>
        <v>Tablet</v>
      </c>
      <c r="L883">
        <v>2</v>
      </c>
      <c r="M883">
        <v>448.85</v>
      </c>
      <c r="N883" s="7">
        <f t="shared" si="291"/>
        <v>448.85</v>
      </c>
      <c r="O883" t="s">
        <v>2966</v>
      </c>
      <c r="P883" t="str">
        <f t="shared" si="293"/>
        <v>386</v>
      </c>
      <c r="Q883" t="str">
        <f t="shared" si="294"/>
        <v>Main St</v>
      </c>
      <c r="R883" t="s">
        <v>3067</v>
      </c>
      <c r="S883" t="str">
        <f t="shared" si="295"/>
        <v>Credit Card</v>
      </c>
      <c r="T883" t="s">
        <v>3074</v>
      </c>
      <c r="U883" t="str">
        <f t="shared" si="296"/>
        <v>Pending</v>
      </c>
      <c r="V883" t="s">
        <v>3956</v>
      </c>
      <c r="W883" t="str">
        <f t="shared" si="297"/>
        <v>48000034</v>
      </c>
      <c r="X883">
        <v>6</v>
      </c>
      <c r="Z883" t="str">
        <f t="shared" si="298"/>
        <v>NO COUPON</v>
      </c>
      <c r="AA883" t="str">
        <f t="shared" si="299"/>
        <v>NO</v>
      </c>
      <c r="AB883" t="s">
        <v>4278</v>
      </c>
      <c r="AC883" t="str">
        <f t="shared" si="300"/>
        <v>Instagram</v>
      </c>
      <c r="AD883">
        <v>897.7</v>
      </c>
      <c r="AE883" s="7">
        <v>897.7</v>
      </c>
      <c r="AF883" s="7">
        <f t="shared" si="301"/>
        <v>897.7</v>
      </c>
      <c r="AG883" t="str">
        <f>_xlfn.XLOOKUP(H883, 'Customer Data'!A883,'Customer Data'!B883)</f>
        <v>Customer_883</v>
      </c>
      <c r="AH883" t="str">
        <f>_xlfn.XLOOKUP(H883,'Customer Data'!A883,'Customer Data'!C883)</f>
        <v>Female</v>
      </c>
      <c r="AI883">
        <f>_xlfn.XLOOKUP(H883,'Customer Data'!A883,'Customer Data'!D883)</f>
        <v>42</v>
      </c>
      <c r="AJ883" t="str">
        <f>_xlfn.XLOOKUP(H883,'Customer Data'!A883,'Customer Data'!E883)</f>
        <v>Lagos</v>
      </c>
      <c r="AK883" t="str">
        <f>VLOOKUP(K883,'Product Category'!A:B,2,FALSE)</f>
        <v>Electronics</v>
      </c>
      <c r="AL883">
        <f>VLOOKUP(Z883,Coupons!A:B,2,FALSE)</f>
        <v>0</v>
      </c>
      <c r="AM883" s="7">
        <f t="shared" si="302"/>
        <v>0</v>
      </c>
      <c r="AN883" s="7">
        <f t="shared" si="303"/>
        <v>314.19499999999999</v>
      </c>
      <c r="AO883" s="7">
        <f t="shared" si="304"/>
        <v>628.39</v>
      </c>
      <c r="AP883" s="7">
        <f t="shared" si="305"/>
        <v>897.7</v>
      </c>
      <c r="AQ883" s="7">
        <f t="shared" si="306"/>
        <v>269.31000000000006</v>
      </c>
      <c r="AR883" s="12">
        <f t="shared" si="307"/>
        <v>1.4285714285714286</v>
      </c>
    </row>
    <row r="884" spans="1:44" x14ac:dyDescent="0.35">
      <c r="A884" t="s">
        <v>896</v>
      </c>
      <c r="B884">
        <f t="shared" si="286"/>
        <v>200882</v>
      </c>
      <c r="C884" s="2">
        <v>45836</v>
      </c>
      <c r="D884" s="4">
        <v>45836</v>
      </c>
      <c r="E884">
        <f t="shared" si="287"/>
        <v>2025</v>
      </c>
      <c r="F884" s="4" t="str">
        <f t="shared" si="288"/>
        <v>June</v>
      </c>
      <c r="G884" s="4" t="str">
        <f t="shared" si="289"/>
        <v>Saturday</v>
      </c>
      <c r="H884" t="s">
        <v>2092</v>
      </c>
      <c r="I884">
        <f t="shared" si="290"/>
        <v>43335</v>
      </c>
      <c r="J884" t="s">
        <v>2404</v>
      </c>
      <c r="K884" t="str">
        <f t="shared" si="292"/>
        <v>Phone</v>
      </c>
      <c r="L884">
        <v>2</v>
      </c>
      <c r="M884">
        <v>274.12</v>
      </c>
      <c r="N884" s="7">
        <f t="shared" si="291"/>
        <v>274.12</v>
      </c>
      <c r="O884" t="s">
        <v>2501</v>
      </c>
      <c r="P884" t="str">
        <f t="shared" si="293"/>
        <v>533</v>
      </c>
      <c r="Q884" t="str">
        <f t="shared" si="294"/>
        <v>Main St</v>
      </c>
      <c r="R884" t="s">
        <v>3069</v>
      </c>
      <c r="S884" t="str">
        <f t="shared" si="295"/>
        <v>Cash</v>
      </c>
      <c r="T884" t="s">
        <v>3073</v>
      </c>
      <c r="U884" t="str">
        <f t="shared" si="296"/>
        <v>Delivered</v>
      </c>
      <c r="V884" t="s">
        <v>3957</v>
      </c>
      <c r="W884" t="str">
        <f t="shared" si="297"/>
        <v>91848650</v>
      </c>
      <c r="X884">
        <v>6</v>
      </c>
      <c r="Y884" t="s">
        <v>4276</v>
      </c>
      <c r="Z884" t="str">
        <f t="shared" si="298"/>
        <v>FREESHIP</v>
      </c>
      <c r="AA884" t="str">
        <f t="shared" si="299"/>
        <v>YES</v>
      </c>
      <c r="AB884" t="s">
        <v>4279</v>
      </c>
      <c r="AC884" t="str">
        <f t="shared" si="300"/>
        <v>Referral</v>
      </c>
      <c r="AD884">
        <v>548.24</v>
      </c>
      <c r="AE884" s="7">
        <v>548.24</v>
      </c>
      <c r="AF884" s="7">
        <f t="shared" si="301"/>
        <v>548.24</v>
      </c>
      <c r="AG884" t="str">
        <f>_xlfn.XLOOKUP(H884, 'Customer Data'!A884,'Customer Data'!B884)</f>
        <v>Customer_884</v>
      </c>
      <c r="AH884" t="str">
        <f>_xlfn.XLOOKUP(H884,'Customer Data'!A884,'Customer Data'!C884)</f>
        <v>Male</v>
      </c>
      <c r="AI884">
        <f>_xlfn.XLOOKUP(H884,'Customer Data'!A884,'Customer Data'!D884)</f>
        <v>29</v>
      </c>
      <c r="AJ884" t="str">
        <f>_xlfn.XLOOKUP(H884,'Customer Data'!A884,'Customer Data'!E884)</f>
        <v>Lagos</v>
      </c>
      <c r="AK884" t="str">
        <f>VLOOKUP(K884,'Product Category'!A:B,2,FALSE)</f>
        <v>Electronics</v>
      </c>
      <c r="AL884">
        <f>VLOOKUP(Z884,Coupons!A:B,2,FALSE)</f>
        <v>0</v>
      </c>
      <c r="AM884" s="7">
        <f t="shared" si="302"/>
        <v>0</v>
      </c>
      <c r="AN884" s="7">
        <f t="shared" si="303"/>
        <v>191.88399999999999</v>
      </c>
      <c r="AO884" s="7">
        <f t="shared" si="304"/>
        <v>383.76799999999997</v>
      </c>
      <c r="AP884" s="7">
        <f t="shared" si="305"/>
        <v>548.24</v>
      </c>
      <c r="AQ884" s="7">
        <f t="shared" si="306"/>
        <v>164.47200000000004</v>
      </c>
      <c r="AR884" s="12">
        <f t="shared" si="307"/>
        <v>1.4285714285714286</v>
      </c>
    </row>
    <row r="885" spans="1:44" x14ac:dyDescent="0.35">
      <c r="A885" t="s">
        <v>897</v>
      </c>
      <c r="B885">
        <f t="shared" si="286"/>
        <v>200883</v>
      </c>
      <c r="C885" s="2">
        <v>45790</v>
      </c>
      <c r="D885" s="4">
        <v>45790</v>
      </c>
      <c r="E885">
        <f t="shared" si="287"/>
        <v>2025</v>
      </c>
      <c r="F885" s="4" t="str">
        <f t="shared" si="288"/>
        <v>May</v>
      </c>
      <c r="G885" s="4" t="str">
        <f t="shared" si="289"/>
        <v>Tuesday</v>
      </c>
      <c r="H885" t="s">
        <v>2093</v>
      </c>
      <c r="I885">
        <f t="shared" si="290"/>
        <v>43595</v>
      </c>
      <c r="J885" t="s">
        <v>2407</v>
      </c>
      <c r="K885" t="str">
        <f t="shared" si="292"/>
        <v>Printer</v>
      </c>
      <c r="L885">
        <v>5</v>
      </c>
      <c r="M885">
        <v>561.48</v>
      </c>
      <c r="N885" s="7">
        <f t="shared" si="291"/>
        <v>561.48</v>
      </c>
      <c r="O885" t="s">
        <v>2967</v>
      </c>
      <c r="P885" t="str">
        <f t="shared" si="293"/>
        <v>451</v>
      </c>
      <c r="Q885" t="str">
        <f t="shared" si="294"/>
        <v>Main St</v>
      </c>
      <c r="R885" t="s">
        <v>3066</v>
      </c>
      <c r="S885" t="str">
        <f t="shared" si="295"/>
        <v>Online</v>
      </c>
      <c r="T885" t="s">
        <v>3073</v>
      </c>
      <c r="U885" t="str">
        <f t="shared" si="296"/>
        <v>Delivered</v>
      </c>
      <c r="V885" t="s">
        <v>3958</v>
      </c>
      <c r="W885" t="str">
        <f t="shared" si="297"/>
        <v>25317348</v>
      </c>
      <c r="X885">
        <v>9</v>
      </c>
      <c r="Y885" t="s">
        <v>4276</v>
      </c>
      <c r="Z885" t="str">
        <f t="shared" si="298"/>
        <v>FREESHIP</v>
      </c>
      <c r="AA885" t="str">
        <f t="shared" si="299"/>
        <v>YES</v>
      </c>
      <c r="AB885" t="s">
        <v>4281</v>
      </c>
      <c r="AC885" t="str">
        <f t="shared" si="300"/>
        <v>Facebook</v>
      </c>
      <c r="AD885">
        <v>2807.4</v>
      </c>
      <c r="AE885" s="7">
        <v>2807.4</v>
      </c>
      <c r="AF885" s="7">
        <f t="shared" si="301"/>
        <v>2807.4</v>
      </c>
      <c r="AG885" t="str">
        <f>_xlfn.XLOOKUP(H885, 'Customer Data'!A885,'Customer Data'!B885)</f>
        <v>Customer_885</v>
      </c>
      <c r="AH885" t="str">
        <f>_xlfn.XLOOKUP(H885,'Customer Data'!A885,'Customer Data'!C885)</f>
        <v>Female</v>
      </c>
      <c r="AI885">
        <f>_xlfn.XLOOKUP(H885,'Customer Data'!A885,'Customer Data'!D885)</f>
        <v>25</v>
      </c>
      <c r="AJ885" t="str">
        <f>_xlfn.XLOOKUP(H885,'Customer Data'!A885,'Customer Data'!E885)</f>
        <v>Owerri</v>
      </c>
      <c r="AK885" t="str">
        <f>VLOOKUP(K885,'Product Category'!A:B,2,FALSE)</f>
        <v>Electronics</v>
      </c>
      <c r="AL885">
        <f>VLOOKUP(Z885,Coupons!A:B,2,FALSE)</f>
        <v>0</v>
      </c>
      <c r="AM885" s="7">
        <f t="shared" si="302"/>
        <v>0</v>
      </c>
      <c r="AN885" s="7">
        <f t="shared" si="303"/>
        <v>393.036</v>
      </c>
      <c r="AO885" s="7">
        <f t="shared" si="304"/>
        <v>1965.18</v>
      </c>
      <c r="AP885" s="7">
        <f t="shared" si="305"/>
        <v>2807.4</v>
      </c>
      <c r="AQ885" s="7">
        <f t="shared" si="306"/>
        <v>842.22</v>
      </c>
      <c r="AR885" s="12">
        <f t="shared" si="307"/>
        <v>1.4285714285714286</v>
      </c>
    </row>
    <row r="886" spans="1:44" x14ac:dyDescent="0.35">
      <c r="A886" t="s">
        <v>898</v>
      </c>
      <c r="B886">
        <f t="shared" si="286"/>
        <v>200884</v>
      </c>
      <c r="C886" s="2">
        <v>45427</v>
      </c>
      <c r="D886" s="4">
        <v>45427</v>
      </c>
      <c r="E886">
        <f t="shared" si="287"/>
        <v>2024</v>
      </c>
      <c r="F886" s="4" t="str">
        <f t="shared" si="288"/>
        <v>May</v>
      </c>
      <c r="G886" s="4" t="str">
        <f t="shared" si="289"/>
        <v>Wednesday</v>
      </c>
      <c r="H886" t="s">
        <v>2094</v>
      </c>
      <c r="I886">
        <f t="shared" si="290"/>
        <v>71471</v>
      </c>
      <c r="J886" t="s">
        <v>2406</v>
      </c>
      <c r="K886" t="str">
        <f t="shared" si="292"/>
        <v>Chair</v>
      </c>
      <c r="L886">
        <v>1</v>
      </c>
      <c r="M886">
        <v>595.54</v>
      </c>
      <c r="N886" s="7">
        <f t="shared" si="291"/>
        <v>595.54</v>
      </c>
      <c r="O886" t="s">
        <v>2968</v>
      </c>
      <c r="P886" t="str">
        <f t="shared" si="293"/>
        <v>817</v>
      </c>
      <c r="Q886" t="str">
        <f t="shared" si="294"/>
        <v>Main St</v>
      </c>
      <c r="R886" t="s">
        <v>3068</v>
      </c>
      <c r="S886" t="str">
        <f t="shared" si="295"/>
        <v>Gift Card</v>
      </c>
      <c r="T886" t="s">
        <v>3070</v>
      </c>
      <c r="U886" t="str">
        <f t="shared" si="296"/>
        <v>Shipped</v>
      </c>
      <c r="V886" t="s">
        <v>3959</v>
      </c>
      <c r="W886" t="str">
        <f t="shared" si="297"/>
        <v>52137079</v>
      </c>
      <c r="X886">
        <v>4</v>
      </c>
      <c r="Z886" t="str">
        <f t="shared" si="298"/>
        <v>NO COUPON</v>
      </c>
      <c r="AA886" t="str">
        <f t="shared" si="299"/>
        <v>NO</v>
      </c>
      <c r="AB886" t="s">
        <v>4278</v>
      </c>
      <c r="AC886" t="str">
        <f t="shared" si="300"/>
        <v>Instagram</v>
      </c>
      <c r="AD886">
        <v>595.54</v>
      </c>
      <c r="AE886" s="7">
        <v>595.54</v>
      </c>
      <c r="AF886" s="7">
        <f t="shared" si="301"/>
        <v>595.54</v>
      </c>
      <c r="AG886" t="str">
        <f>_xlfn.XLOOKUP(H886, 'Customer Data'!A886,'Customer Data'!B886)</f>
        <v>Customer_886</v>
      </c>
      <c r="AH886" t="str">
        <f>_xlfn.XLOOKUP(H886,'Customer Data'!A886,'Customer Data'!C886)</f>
        <v>Male</v>
      </c>
      <c r="AI886">
        <f>_xlfn.XLOOKUP(H886,'Customer Data'!A886,'Customer Data'!D886)</f>
        <v>28</v>
      </c>
      <c r="AJ886" t="str">
        <f>_xlfn.XLOOKUP(H886,'Customer Data'!A886,'Customer Data'!E886)</f>
        <v>Lagos</v>
      </c>
      <c r="AK886" t="str">
        <f>VLOOKUP(K886,'Product Category'!A:B,2,FALSE)</f>
        <v>Furniture</v>
      </c>
      <c r="AL886">
        <f>VLOOKUP(Z886,Coupons!A:B,2,FALSE)</f>
        <v>0</v>
      </c>
      <c r="AM886" s="7">
        <f t="shared" si="302"/>
        <v>0</v>
      </c>
      <c r="AN886" s="7">
        <f t="shared" si="303"/>
        <v>416.87799999999993</v>
      </c>
      <c r="AO886" s="7">
        <f t="shared" si="304"/>
        <v>416.87799999999993</v>
      </c>
      <c r="AP886" s="7">
        <f t="shared" si="305"/>
        <v>595.54</v>
      </c>
      <c r="AQ886" s="7">
        <f t="shared" si="306"/>
        <v>178.66200000000003</v>
      </c>
      <c r="AR886" s="12">
        <f t="shared" si="307"/>
        <v>1.4285714285714288</v>
      </c>
    </row>
    <row r="887" spans="1:44" x14ac:dyDescent="0.35">
      <c r="A887" t="s">
        <v>899</v>
      </c>
      <c r="B887">
        <f t="shared" si="286"/>
        <v>200885</v>
      </c>
      <c r="C887" s="2">
        <v>45389</v>
      </c>
      <c r="D887" s="4">
        <v>45389</v>
      </c>
      <c r="E887">
        <f t="shared" si="287"/>
        <v>2024</v>
      </c>
      <c r="F887" s="4" t="str">
        <f t="shared" si="288"/>
        <v>April</v>
      </c>
      <c r="G887" s="4" t="str">
        <f t="shared" si="289"/>
        <v>Sunday</v>
      </c>
      <c r="H887" t="s">
        <v>2095</v>
      </c>
      <c r="I887">
        <f t="shared" si="290"/>
        <v>61090</v>
      </c>
      <c r="J887" t="s">
        <v>2408</v>
      </c>
      <c r="K887" t="str">
        <f t="shared" si="292"/>
        <v>Laptop</v>
      </c>
      <c r="L887">
        <v>4</v>
      </c>
      <c r="M887">
        <v>515.59</v>
      </c>
      <c r="N887" s="7">
        <f t="shared" si="291"/>
        <v>515.59</v>
      </c>
      <c r="O887" t="s">
        <v>2969</v>
      </c>
      <c r="P887" t="str">
        <f t="shared" si="293"/>
        <v>387</v>
      </c>
      <c r="Q887" t="str">
        <f t="shared" si="294"/>
        <v>Main St</v>
      </c>
      <c r="R887" t="s">
        <v>3067</v>
      </c>
      <c r="S887" t="str">
        <f t="shared" si="295"/>
        <v>Credit Card</v>
      </c>
      <c r="T887" t="s">
        <v>3070</v>
      </c>
      <c r="U887" t="str">
        <f t="shared" si="296"/>
        <v>Shipped</v>
      </c>
      <c r="V887" t="s">
        <v>3960</v>
      </c>
      <c r="W887" t="str">
        <f t="shared" si="297"/>
        <v>36388962</v>
      </c>
      <c r="X887">
        <v>7</v>
      </c>
      <c r="Y887" t="s">
        <v>4276</v>
      </c>
      <c r="Z887" t="str">
        <f t="shared" si="298"/>
        <v>FREESHIP</v>
      </c>
      <c r="AA887" t="str">
        <f t="shared" si="299"/>
        <v>YES</v>
      </c>
      <c r="AB887" t="s">
        <v>4282</v>
      </c>
      <c r="AC887" t="str">
        <f t="shared" si="300"/>
        <v>Google</v>
      </c>
      <c r="AD887">
        <v>2062.36</v>
      </c>
      <c r="AE887" s="7">
        <v>2062.36</v>
      </c>
      <c r="AF887" s="7">
        <f t="shared" si="301"/>
        <v>2062.36</v>
      </c>
      <c r="AG887" t="str">
        <f>_xlfn.XLOOKUP(H887, 'Customer Data'!A887,'Customer Data'!B887)</f>
        <v>Customer_887</v>
      </c>
      <c r="AH887" t="str">
        <f>_xlfn.XLOOKUP(H887,'Customer Data'!A887,'Customer Data'!C887)</f>
        <v>Male</v>
      </c>
      <c r="AI887">
        <f>_xlfn.XLOOKUP(H887,'Customer Data'!A887,'Customer Data'!D887)</f>
        <v>24</v>
      </c>
      <c r="AJ887" t="str">
        <f>_xlfn.XLOOKUP(H887,'Customer Data'!A887,'Customer Data'!E887)</f>
        <v>Port-Harcourt</v>
      </c>
      <c r="AK887" t="str">
        <f>VLOOKUP(K887,'Product Category'!A:B,2,FALSE)</f>
        <v>Electronics</v>
      </c>
      <c r="AL887">
        <f>VLOOKUP(Z887,Coupons!A:B,2,FALSE)</f>
        <v>0</v>
      </c>
      <c r="AM887" s="7">
        <f t="shared" si="302"/>
        <v>0</v>
      </c>
      <c r="AN887" s="7">
        <f t="shared" si="303"/>
        <v>360.91300000000001</v>
      </c>
      <c r="AO887" s="7">
        <f t="shared" si="304"/>
        <v>1443.652</v>
      </c>
      <c r="AP887" s="7">
        <f t="shared" si="305"/>
        <v>2062.36</v>
      </c>
      <c r="AQ887" s="7">
        <f t="shared" si="306"/>
        <v>618.70800000000008</v>
      </c>
      <c r="AR887" s="12">
        <f t="shared" si="307"/>
        <v>1.4285714285714286</v>
      </c>
    </row>
    <row r="888" spans="1:44" x14ac:dyDescent="0.35">
      <c r="A888" t="s">
        <v>900</v>
      </c>
      <c r="B888">
        <f t="shared" si="286"/>
        <v>200886</v>
      </c>
      <c r="C888" s="2">
        <v>45224</v>
      </c>
      <c r="D888" s="4">
        <v>45224</v>
      </c>
      <c r="E888">
        <f t="shared" si="287"/>
        <v>2023</v>
      </c>
      <c r="F888" s="4" t="str">
        <f t="shared" si="288"/>
        <v>October</v>
      </c>
      <c r="G888" s="4" t="str">
        <f t="shared" si="289"/>
        <v>Wednesday</v>
      </c>
      <c r="H888" t="s">
        <v>2096</v>
      </c>
      <c r="I888">
        <f t="shared" si="290"/>
        <v>29620</v>
      </c>
      <c r="J888" t="s">
        <v>2404</v>
      </c>
      <c r="K888" t="str">
        <f t="shared" si="292"/>
        <v>Phone</v>
      </c>
      <c r="L888">
        <v>1</v>
      </c>
      <c r="M888">
        <v>460.13</v>
      </c>
      <c r="N888" s="7">
        <f t="shared" si="291"/>
        <v>460.13</v>
      </c>
      <c r="O888" t="s">
        <v>2970</v>
      </c>
      <c r="P888" t="str">
        <f t="shared" si="293"/>
        <v>792</v>
      </c>
      <c r="Q888" t="str">
        <f t="shared" si="294"/>
        <v>Main St</v>
      </c>
      <c r="R888" t="s">
        <v>3067</v>
      </c>
      <c r="S888" t="str">
        <f t="shared" si="295"/>
        <v>Credit Card</v>
      </c>
      <c r="T888" t="s">
        <v>3072</v>
      </c>
      <c r="U888" t="str">
        <f t="shared" si="296"/>
        <v>Returned</v>
      </c>
      <c r="V888" t="s">
        <v>3961</v>
      </c>
      <c r="W888" t="str">
        <f t="shared" si="297"/>
        <v>22046456</v>
      </c>
      <c r="X888">
        <v>1</v>
      </c>
      <c r="Z888" t="str">
        <f t="shared" si="298"/>
        <v>NO COUPON</v>
      </c>
      <c r="AA888" t="str">
        <f t="shared" si="299"/>
        <v>NO</v>
      </c>
      <c r="AB888" t="s">
        <v>4282</v>
      </c>
      <c r="AC888" t="str">
        <f t="shared" si="300"/>
        <v>Google</v>
      </c>
      <c r="AD888">
        <v>460.13</v>
      </c>
      <c r="AE888" s="7">
        <v>460.13</v>
      </c>
      <c r="AF888" s="7">
        <f t="shared" si="301"/>
        <v>460.13</v>
      </c>
      <c r="AG888" t="str">
        <f>_xlfn.XLOOKUP(H888, 'Customer Data'!A888,'Customer Data'!B888)</f>
        <v>Customer_888</v>
      </c>
      <c r="AH888" t="str">
        <f>_xlfn.XLOOKUP(H888,'Customer Data'!A888,'Customer Data'!C888)</f>
        <v>Female</v>
      </c>
      <c r="AI888">
        <f>_xlfn.XLOOKUP(H888,'Customer Data'!A888,'Customer Data'!D888)</f>
        <v>31</v>
      </c>
      <c r="AJ888" t="str">
        <f>_xlfn.XLOOKUP(H888,'Customer Data'!A888,'Customer Data'!E888)</f>
        <v>Abuja</v>
      </c>
      <c r="AK888" t="str">
        <f>VLOOKUP(K888,'Product Category'!A:B,2,FALSE)</f>
        <v>Electronics</v>
      </c>
      <c r="AL888">
        <f>VLOOKUP(Z888,Coupons!A:B,2,FALSE)</f>
        <v>0</v>
      </c>
      <c r="AM888" s="7">
        <f t="shared" si="302"/>
        <v>0</v>
      </c>
      <c r="AN888" s="7">
        <f t="shared" si="303"/>
        <v>322.09099999999995</v>
      </c>
      <c r="AO888" s="7">
        <f t="shared" si="304"/>
        <v>322.09099999999995</v>
      </c>
      <c r="AP888" s="7">
        <f t="shared" si="305"/>
        <v>460.13</v>
      </c>
      <c r="AQ888" s="7">
        <f t="shared" si="306"/>
        <v>138.03900000000004</v>
      </c>
      <c r="AR888" s="12">
        <f t="shared" si="307"/>
        <v>1.4285714285714288</v>
      </c>
    </row>
    <row r="889" spans="1:44" x14ac:dyDescent="0.35">
      <c r="A889" t="s">
        <v>901</v>
      </c>
      <c r="B889">
        <f t="shared" si="286"/>
        <v>200887</v>
      </c>
      <c r="C889" s="2">
        <v>45645</v>
      </c>
      <c r="D889" s="4">
        <v>45645</v>
      </c>
      <c r="E889">
        <f t="shared" si="287"/>
        <v>2024</v>
      </c>
      <c r="F889" s="4" t="str">
        <f t="shared" si="288"/>
        <v>December</v>
      </c>
      <c r="G889" s="4" t="str">
        <f t="shared" si="289"/>
        <v>Thursday</v>
      </c>
      <c r="H889" t="s">
        <v>2097</v>
      </c>
      <c r="I889">
        <f t="shared" si="290"/>
        <v>67932</v>
      </c>
      <c r="J889" t="s">
        <v>2406</v>
      </c>
      <c r="K889" t="str">
        <f t="shared" si="292"/>
        <v>Chair</v>
      </c>
      <c r="L889">
        <v>3</v>
      </c>
      <c r="M889">
        <v>171.66</v>
      </c>
      <c r="N889" s="7">
        <f t="shared" si="291"/>
        <v>171.66</v>
      </c>
      <c r="O889" t="s">
        <v>2971</v>
      </c>
      <c r="P889" t="str">
        <f t="shared" si="293"/>
        <v>857</v>
      </c>
      <c r="Q889" t="str">
        <f t="shared" si="294"/>
        <v>Main St</v>
      </c>
      <c r="R889" t="s">
        <v>3065</v>
      </c>
      <c r="S889" t="str">
        <f t="shared" si="295"/>
        <v>Debit Card</v>
      </c>
      <c r="T889" t="s">
        <v>3073</v>
      </c>
      <c r="U889" t="str">
        <f t="shared" si="296"/>
        <v>Delivered</v>
      </c>
      <c r="V889" t="s">
        <v>3962</v>
      </c>
      <c r="W889" t="str">
        <f t="shared" si="297"/>
        <v>88547534</v>
      </c>
      <c r="X889">
        <v>7</v>
      </c>
      <c r="Z889" t="str">
        <f t="shared" si="298"/>
        <v>NO COUPON</v>
      </c>
      <c r="AA889" t="str">
        <f t="shared" si="299"/>
        <v>NO</v>
      </c>
      <c r="AB889" t="s">
        <v>4282</v>
      </c>
      <c r="AC889" t="str">
        <f t="shared" si="300"/>
        <v>Google</v>
      </c>
      <c r="AD889">
        <v>514.98</v>
      </c>
      <c r="AE889" s="7">
        <v>514.98</v>
      </c>
      <c r="AF889" s="7">
        <f t="shared" si="301"/>
        <v>514.98</v>
      </c>
      <c r="AG889" t="str">
        <f>_xlfn.XLOOKUP(H889, 'Customer Data'!A889,'Customer Data'!B889)</f>
        <v>Customer_889</v>
      </c>
      <c r="AH889" t="str">
        <f>_xlfn.XLOOKUP(H889,'Customer Data'!A889,'Customer Data'!C889)</f>
        <v>Male</v>
      </c>
      <c r="AI889">
        <f>_xlfn.XLOOKUP(H889,'Customer Data'!A889,'Customer Data'!D889)</f>
        <v>27</v>
      </c>
      <c r="AJ889" t="str">
        <f>_xlfn.XLOOKUP(H889,'Customer Data'!A889,'Customer Data'!E889)</f>
        <v>Port-Harcourt</v>
      </c>
      <c r="AK889" t="str">
        <f>VLOOKUP(K889,'Product Category'!A:B,2,FALSE)</f>
        <v>Furniture</v>
      </c>
      <c r="AL889">
        <f>VLOOKUP(Z889,Coupons!A:B,2,FALSE)</f>
        <v>0</v>
      </c>
      <c r="AM889" s="7">
        <f t="shared" si="302"/>
        <v>0</v>
      </c>
      <c r="AN889" s="7">
        <f t="shared" si="303"/>
        <v>120.16199999999999</v>
      </c>
      <c r="AO889" s="7">
        <f t="shared" si="304"/>
        <v>360.48599999999999</v>
      </c>
      <c r="AP889" s="7">
        <f t="shared" si="305"/>
        <v>514.98</v>
      </c>
      <c r="AQ889" s="7">
        <f t="shared" si="306"/>
        <v>154.49400000000003</v>
      </c>
      <c r="AR889" s="12">
        <f t="shared" si="307"/>
        <v>1.4285714285714286</v>
      </c>
    </row>
    <row r="890" spans="1:44" x14ac:dyDescent="0.35">
      <c r="A890" t="s">
        <v>902</v>
      </c>
      <c r="B890">
        <f t="shared" si="286"/>
        <v>200888</v>
      </c>
      <c r="C890" s="2">
        <v>45496</v>
      </c>
      <c r="D890" s="4">
        <v>45496</v>
      </c>
      <c r="E890">
        <f t="shared" si="287"/>
        <v>2024</v>
      </c>
      <c r="F890" s="4" t="str">
        <f t="shared" si="288"/>
        <v>July</v>
      </c>
      <c r="G890" s="4" t="str">
        <f t="shared" si="289"/>
        <v>Tuesday</v>
      </c>
      <c r="H890" t="s">
        <v>2098</v>
      </c>
      <c r="I890">
        <f t="shared" si="290"/>
        <v>14427</v>
      </c>
      <c r="J890" t="s">
        <v>2408</v>
      </c>
      <c r="K890" t="str">
        <f t="shared" si="292"/>
        <v>Laptop</v>
      </c>
      <c r="L890">
        <v>2</v>
      </c>
      <c r="M890">
        <v>266.95</v>
      </c>
      <c r="N890" s="7">
        <f t="shared" si="291"/>
        <v>266.95</v>
      </c>
      <c r="O890" t="s">
        <v>2972</v>
      </c>
      <c r="P890" t="str">
        <f t="shared" si="293"/>
        <v>833</v>
      </c>
      <c r="Q890" t="str">
        <f t="shared" si="294"/>
        <v>Main St</v>
      </c>
      <c r="R890" t="s">
        <v>3067</v>
      </c>
      <c r="S890" t="str">
        <f t="shared" si="295"/>
        <v>Credit Card</v>
      </c>
      <c r="T890" t="s">
        <v>3074</v>
      </c>
      <c r="U890" t="str">
        <f t="shared" si="296"/>
        <v>Pending</v>
      </c>
      <c r="V890" t="s">
        <v>3963</v>
      </c>
      <c r="W890" t="str">
        <f t="shared" si="297"/>
        <v>58024529</v>
      </c>
      <c r="X890">
        <v>3</v>
      </c>
      <c r="Z890" t="str">
        <f t="shared" si="298"/>
        <v>NO COUPON</v>
      </c>
      <c r="AA890" t="str">
        <f t="shared" si="299"/>
        <v>NO</v>
      </c>
      <c r="AB890" t="s">
        <v>4278</v>
      </c>
      <c r="AC890" t="str">
        <f t="shared" si="300"/>
        <v>Instagram</v>
      </c>
      <c r="AD890">
        <v>533.9</v>
      </c>
      <c r="AE890" s="7">
        <v>533.9</v>
      </c>
      <c r="AF890" s="7">
        <f t="shared" si="301"/>
        <v>533.9</v>
      </c>
      <c r="AG890" t="str">
        <f>_xlfn.XLOOKUP(H890, 'Customer Data'!A890,'Customer Data'!B890)</f>
        <v>Customer_890</v>
      </c>
      <c r="AH890" t="str">
        <f>_xlfn.XLOOKUP(H890,'Customer Data'!A890,'Customer Data'!C890)</f>
        <v>Female</v>
      </c>
      <c r="AI890">
        <f>_xlfn.XLOOKUP(H890,'Customer Data'!A890,'Customer Data'!D890)</f>
        <v>32</v>
      </c>
      <c r="AJ890" t="str">
        <f>_xlfn.XLOOKUP(H890,'Customer Data'!A890,'Customer Data'!E890)</f>
        <v>Enugu</v>
      </c>
      <c r="AK890" t="str">
        <f>VLOOKUP(K890,'Product Category'!A:B,2,FALSE)</f>
        <v>Electronics</v>
      </c>
      <c r="AL890">
        <f>VLOOKUP(Z890,Coupons!A:B,2,FALSE)</f>
        <v>0</v>
      </c>
      <c r="AM890" s="7">
        <f t="shared" si="302"/>
        <v>0</v>
      </c>
      <c r="AN890" s="7">
        <f t="shared" si="303"/>
        <v>186.86499999999998</v>
      </c>
      <c r="AO890" s="7">
        <f t="shared" si="304"/>
        <v>373.72999999999996</v>
      </c>
      <c r="AP890" s="7">
        <f t="shared" si="305"/>
        <v>533.9</v>
      </c>
      <c r="AQ890" s="7">
        <f t="shared" si="306"/>
        <v>160.17000000000002</v>
      </c>
      <c r="AR890" s="12">
        <f t="shared" si="307"/>
        <v>1.4285714285714286</v>
      </c>
    </row>
    <row r="891" spans="1:44" x14ac:dyDescent="0.35">
      <c r="A891" t="s">
        <v>903</v>
      </c>
      <c r="B891">
        <f t="shared" si="286"/>
        <v>200889</v>
      </c>
      <c r="C891" s="2">
        <v>45592</v>
      </c>
      <c r="D891" s="4">
        <v>45592</v>
      </c>
      <c r="E891">
        <f t="shared" si="287"/>
        <v>2024</v>
      </c>
      <c r="F891" s="4" t="str">
        <f t="shared" si="288"/>
        <v>October</v>
      </c>
      <c r="G891" s="4" t="str">
        <f t="shared" si="289"/>
        <v>Sunday</v>
      </c>
      <c r="H891" t="s">
        <v>2099</v>
      </c>
      <c r="I891">
        <f t="shared" si="290"/>
        <v>36725</v>
      </c>
      <c r="J891" t="s">
        <v>2403</v>
      </c>
      <c r="K891" t="str">
        <f t="shared" si="292"/>
        <v>Monitor</v>
      </c>
      <c r="L891">
        <v>5</v>
      </c>
      <c r="M891">
        <v>650.72</v>
      </c>
      <c r="N891" s="7">
        <f t="shared" si="291"/>
        <v>650.72</v>
      </c>
      <c r="O891" t="s">
        <v>2973</v>
      </c>
      <c r="P891" t="str">
        <f t="shared" si="293"/>
        <v>350</v>
      </c>
      <c r="Q891" t="str">
        <f t="shared" si="294"/>
        <v>Main St</v>
      </c>
      <c r="R891" t="s">
        <v>3067</v>
      </c>
      <c r="S891" t="str">
        <f t="shared" si="295"/>
        <v>Credit Card</v>
      </c>
      <c r="T891" t="s">
        <v>3071</v>
      </c>
      <c r="U891" t="str">
        <f t="shared" si="296"/>
        <v>Cancelled</v>
      </c>
      <c r="V891" t="s">
        <v>3964</v>
      </c>
      <c r="W891" t="str">
        <f t="shared" si="297"/>
        <v>16808790</v>
      </c>
      <c r="X891">
        <v>8</v>
      </c>
      <c r="Y891" t="s">
        <v>4277</v>
      </c>
      <c r="Z891" t="str">
        <f t="shared" si="298"/>
        <v>WINTER15</v>
      </c>
      <c r="AA891" t="str">
        <f t="shared" si="299"/>
        <v>YES</v>
      </c>
      <c r="AB891" t="s">
        <v>4280</v>
      </c>
      <c r="AC891" t="str">
        <f t="shared" si="300"/>
        <v>Email</v>
      </c>
      <c r="AD891">
        <v>3253.6</v>
      </c>
      <c r="AE891" s="7">
        <v>3253.6</v>
      </c>
      <c r="AF891" s="7">
        <f t="shared" si="301"/>
        <v>3253.6000000000004</v>
      </c>
      <c r="AG891" t="str">
        <f>_xlfn.XLOOKUP(H891, 'Customer Data'!A891,'Customer Data'!B891)</f>
        <v>Customer_891</v>
      </c>
      <c r="AH891" t="str">
        <f>_xlfn.XLOOKUP(H891,'Customer Data'!A891,'Customer Data'!C891)</f>
        <v>Female</v>
      </c>
      <c r="AI891">
        <f>_xlfn.XLOOKUP(H891,'Customer Data'!A891,'Customer Data'!D891)</f>
        <v>55</v>
      </c>
      <c r="AJ891" t="str">
        <f>_xlfn.XLOOKUP(H891,'Customer Data'!A891,'Customer Data'!E891)</f>
        <v>Enugu</v>
      </c>
      <c r="AK891" t="str">
        <f>VLOOKUP(K891,'Product Category'!A:B,2,FALSE)</f>
        <v>Electronics</v>
      </c>
      <c r="AL891">
        <f>VLOOKUP(Z891,Coupons!A:B,2,FALSE)</f>
        <v>0.15</v>
      </c>
      <c r="AM891" s="7">
        <f t="shared" si="302"/>
        <v>488.03999999999996</v>
      </c>
      <c r="AN891" s="7">
        <f t="shared" si="303"/>
        <v>455.50399999999996</v>
      </c>
      <c r="AO891" s="7">
        <f t="shared" si="304"/>
        <v>2277.52</v>
      </c>
      <c r="AP891" s="7">
        <f t="shared" si="305"/>
        <v>2765.5600000000004</v>
      </c>
      <c r="AQ891" s="7">
        <f t="shared" si="306"/>
        <v>488.04000000000042</v>
      </c>
      <c r="AR891" s="12">
        <f t="shared" si="307"/>
        <v>1.2142857142857144</v>
      </c>
    </row>
    <row r="892" spans="1:44" x14ac:dyDescent="0.35">
      <c r="A892" t="s">
        <v>904</v>
      </c>
      <c r="B892">
        <f t="shared" si="286"/>
        <v>200890</v>
      </c>
      <c r="C892" s="2">
        <v>45149</v>
      </c>
      <c r="D892" s="4">
        <v>45149</v>
      </c>
      <c r="E892">
        <f t="shared" si="287"/>
        <v>2023</v>
      </c>
      <c r="F892" s="4" t="str">
        <f t="shared" si="288"/>
        <v>August</v>
      </c>
      <c r="G892" s="4" t="str">
        <f t="shared" si="289"/>
        <v>Friday</v>
      </c>
      <c r="H892" t="s">
        <v>2100</v>
      </c>
      <c r="I892">
        <f t="shared" si="290"/>
        <v>51921</v>
      </c>
      <c r="J892" t="s">
        <v>2408</v>
      </c>
      <c r="K892" t="str">
        <f t="shared" si="292"/>
        <v>Laptop</v>
      </c>
      <c r="L892">
        <v>3</v>
      </c>
      <c r="M892">
        <v>439.53</v>
      </c>
      <c r="N892" s="7">
        <f t="shared" si="291"/>
        <v>439.53</v>
      </c>
      <c r="O892" t="s">
        <v>2781</v>
      </c>
      <c r="P892" t="str">
        <f t="shared" si="293"/>
        <v>943</v>
      </c>
      <c r="Q892" t="str">
        <f t="shared" si="294"/>
        <v>Main St</v>
      </c>
      <c r="R892" t="s">
        <v>3065</v>
      </c>
      <c r="S892" t="str">
        <f t="shared" si="295"/>
        <v>Debit Card</v>
      </c>
      <c r="T892" t="s">
        <v>3074</v>
      </c>
      <c r="U892" t="str">
        <f t="shared" si="296"/>
        <v>Pending</v>
      </c>
      <c r="V892" t="s">
        <v>3965</v>
      </c>
      <c r="W892" t="str">
        <f t="shared" si="297"/>
        <v>85741716</v>
      </c>
      <c r="X892">
        <v>5</v>
      </c>
      <c r="Z892" t="str">
        <f t="shared" si="298"/>
        <v>NO COUPON</v>
      </c>
      <c r="AA892" t="str">
        <f t="shared" si="299"/>
        <v>NO</v>
      </c>
      <c r="AB892" t="s">
        <v>4282</v>
      </c>
      <c r="AC892" t="str">
        <f t="shared" si="300"/>
        <v>Google</v>
      </c>
      <c r="AD892">
        <v>1318.59</v>
      </c>
      <c r="AE892" s="7">
        <v>1318.59</v>
      </c>
      <c r="AF892" s="7">
        <f t="shared" si="301"/>
        <v>1318.59</v>
      </c>
      <c r="AG892" t="str">
        <f>_xlfn.XLOOKUP(H892, 'Customer Data'!A892,'Customer Data'!B892)</f>
        <v>Customer_892</v>
      </c>
      <c r="AH892" t="str">
        <f>_xlfn.XLOOKUP(H892,'Customer Data'!A892,'Customer Data'!C892)</f>
        <v>Male</v>
      </c>
      <c r="AI892">
        <f>_xlfn.XLOOKUP(H892,'Customer Data'!A892,'Customer Data'!D892)</f>
        <v>38</v>
      </c>
      <c r="AJ892" t="str">
        <f>_xlfn.XLOOKUP(H892,'Customer Data'!A892,'Customer Data'!E892)</f>
        <v>Owerri</v>
      </c>
      <c r="AK892" t="str">
        <f>VLOOKUP(K892,'Product Category'!A:B,2,FALSE)</f>
        <v>Electronics</v>
      </c>
      <c r="AL892">
        <f>VLOOKUP(Z892,Coupons!A:B,2,FALSE)</f>
        <v>0</v>
      </c>
      <c r="AM892" s="7">
        <f t="shared" si="302"/>
        <v>0</v>
      </c>
      <c r="AN892" s="7">
        <f t="shared" si="303"/>
        <v>307.67099999999994</v>
      </c>
      <c r="AO892" s="7">
        <f t="shared" si="304"/>
        <v>923.01299999999981</v>
      </c>
      <c r="AP892" s="7">
        <f t="shared" si="305"/>
        <v>1318.59</v>
      </c>
      <c r="AQ892" s="7">
        <f t="shared" si="306"/>
        <v>395.57700000000011</v>
      </c>
      <c r="AR892" s="12">
        <f t="shared" si="307"/>
        <v>1.4285714285714288</v>
      </c>
    </row>
    <row r="893" spans="1:44" x14ac:dyDescent="0.35">
      <c r="A893" t="s">
        <v>905</v>
      </c>
      <c r="B893">
        <f t="shared" si="286"/>
        <v>200891</v>
      </c>
      <c r="C893" s="2">
        <v>45241</v>
      </c>
      <c r="D893" s="4">
        <v>45241</v>
      </c>
      <c r="E893">
        <f t="shared" si="287"/>
        <v>2023</v>
      </c>
      <c r="F893" s="4" t="str">
        <f t="shared" si="288"/>
        <v>November</v>
      </c>
      <c r="G893" s="4" t="str">
        <f t="shared" si="289"/>
        <v>Saturday</v>
      </c>
      <c r="H893" t="s">
        <v>2101</v>
      </c>
      <c r="I893">
        <f t="shared" si="290"/>
        <v>36534</v>
      </c>
      <c r="J893" t="s">
        <v>2403</v>
      </c>
      <c r="K893" t="str">
        <f t="shared" si="292"/>
        <v>Monitor</v>
      </c>
      <c r="L893">
        <v>3</v>
      </c>
      <c r="M893">
        <v>654.54</v>
      </c>
      <c r="N893" s="7">
        <f t="shared" si="291"/>
        <v>654.54</v>
      </c>
      <c r="O893" t="s">
        <v>2974</v>
      </c>
      <c r="P893" t="str">
        <f t="shared" si="293"/>
        <v>918</v>
      </c>
      <c r="Q893" t="str">
        <f t="shared" si="294"/>
        <v>Main St</v>
      </c>
      <c r="R893" t="s">
        <v>3069</v>
      </c>
      <c r="S893" t="str">
        <f t="shared" si="295"/>
        <v>Cash</v>
      </c>
      <c r="T893" t="s">
        <v>3072</v>
      </c>
      <c r="U893" t="str">
        <f t="shared" si="296"/>
        <v>Returned</v>
      </c>
      <c r="V893" t="s">
        <v>3966</v>
      </c>
      <c r="W893" t="str">
        <f t="shared" si="297"/>
        <v>38952138</v>
      </c>
      <c r="X893">
        <v>7</v>
      </c>
      <c r="Y893" t="s">
        <v>4275</v>
      </c>
      <c r="Z893" t="str">
        <f t="shared" si="298"/>
        <v>SAVE10</v>
      </c>
      <c r="AA893" t="str">
        <f t="shared" si="299"/>
        <v>YES</v>
      </c>
      <c r="AB893" t="s">
        <v>4279</v>
      </c>
      <c r="AC893" t="str">
        <f t="shared" si="300"/>
        <v>Referral</v>
      </c>
      <c r="AD893">
        <v>1963.62</v>
      </c>
      <c r="AE893" s="7">
        <v>1963.62</v>
      </c>
      <c r="AF893" s="7">
        <f t="shared" si="301"/>
        <v>1963.62</v>
      </c>
      <c r="AG893" t="str">
        <f>_xlfn.XLOOKUP(H893, 'Customer Data'!A893,'Customer Data'!B893)</f>
        <v>Customer_893</v>
      </c>
      <c r="AH893" t="str">
        <f>_xlfn.XLOOKUP(H893,'Customer Data'!A893,'Customer Data'!C893)</f>
        <v>Male</v>
      </c>
      <c r="AI893">
        <f>_xlfn.XLOOKUP(H893,'Customer Data'!A893,'Customer Data'!D893)</f>
        <v>52</v>
      </c>
      <c r="AJ893" t="str">
        <f>_xlfn.XLOOKUP(H893,'Customer Data'!A893,'Customer Data'!E893)</f>
        <v>Lagos</v>
      </c>
      <c r="AK893" t="str">
        <f>VLOOKUP(K893,'Product Category'!A:B,2,FALSE)</f>
        <v>Electronics</v>
      </c>
      <c r="AL893">
        <f>VLOOKUP(Z893,Coupons!A:B,2,FALSE)</f>
        <v>0.1</v>
      </c>
      <c r="AM893" s="7">
        <f t="shared" si="302"/>
        <v>196.36199999999999</v>
      </c>
      <c r="AN893" s="7">
        <f t="shared" si="303"/>
        <v>458.17799999999994</v>
      </c>
      <c r="AO893" s="7">
        <f t="shared" si="304"/>
        <v>1374.5339999999999</v>
      </c>
      <c r="AP893" s="7">
        <f t="shared" si="305"/>
        <v>1767.2579999999998</v>
      </c>
      <c r="AQ893" s="7">
        <f t="shared" si="306"/>
        <v>392.72399999999993</v>
      </c>
      <c r="AR893" s="12">
        <f t="shared" si="307"/>
        <v>1.2857142857142856</v>
      </c>
    </row>
    <row r="894" spans="1:44" x14ac:dyDescent="0.35">
      <c r="A894" t="s">
        <v>906</v>
      </c>
      <c r="B894">
        <f t="shared" si="286"/>
        <v>200892</v>
      </c>
      <c r="C894" s="2">
        <v>45447</v>
      </c>
      <c r="D894" s="4">
        <v>45447</v>
      </c>
      <c r="E894">
        <f t="shared" si="287"/>
        <v>2024</v>
      </c>
      <c r="F894" s="4" t="str">
        <f t="shared" si="288"/>
        <v>June</v>
      </c>
      <c r="G894" s="4" t="str">
        <f t="shared" si="289"/>
        <v>Tuesday</v>
      </c>
      <c r="H894" t="s">
        <v>2102</v>
      </c>
      <c r="I894">
        <f t="shared" si="290"/>
        <v>72043</v>
      </c>
      <c r="J894" t="s">
        <v>2409</v>
      </c>
      <c r="K894" t="str">
        <f t="shared" si="292"/>
        <v>Desk</v>
      </c>
      <c r="L894">
        <v>1</v>
      </c>
      <c r="M894">
        <v>394.53</v>
      </c>
      <c r="N894" s="7">
        <f t="shared" si="291"/>
        <v>394.53</v>
      </c>
      <c r="O894" t="s">
        <v>2975</v>
      </c>
      <c r="P894" t="str">
        <f t="shared" si="293"/>
        <v>480</v>
      </c>
      <c r="Q894" t="str">
        <f t="shared" si="294"/>
        <v>Main St</v>
      </c>
      <c r="R894" t="s">
        <v>3069</v>
      </c>
      <c r="S894" t="str">
        <f t="shared" si="295"/>
        <v>Cash</v>
      </c>
      <c r="T894" t="s">
        <v>3070</v>
      </c>
      <c r="U894" t="str">
        <f t="shared" si="296"/>
        <v>Shipped</v>
      </c>
      <c r="V894" t="s">
        <v>3967</v>
      </c>
      <c r="W894" t="str">
        <f t="shared" si="297"/>
        <v>40896408</v>
      </c>
      <c r="X894">
        <v>2</v>
      </c>
      <c r="Y894" t="s">
        <v>4276</v>
      </c>
      <c r="Z894" t="str">
        <f t="shared" si="298"/>
        <v>FREESHIP</v>
      </c>
      <c r="AA894" t="str">
        <f t="shared" si="299"/>
        <v>YES</v>
      </c>
      <c r="AB894" t="s">
        <v>4279</v>
      </c>
      <c r="AC894" t="str">
        <f t="shared" si="300"/>
        <v>Referral</v>
      </c>
      <c r="AD894">
        <v>394.53</v>
      </c>
      <c r="AE894" s="7">
        <v>394.53</v>
      </c>
      <c r="AF894" s="7">
        <f t="shared" si="301"/>
        <v>394.53</v>
      </c>
      <c r="AG894" t="str">
        <f>_xlfn.XLOOKUP(H894, 'Customer Data'!A894,'Customer Data'!B894)</f>
        <v>Customer_894</v>
      </c>
      <c r="AH894" t="str">
        <f>_xlfn.XLOOKUP(H894,'Customer Data'!A894,'Customer Data'!C894)</f>
        <v>Male</v>
      </c>
      <c r="AI894">
        <f>_xlfn.XLOOKUP(H894,'Customer Data'!A894,'Customer Data'!D894)</f>
        <v>31</v>
      </c>
      <c r="AJ894" t="str">
        <f>_xlfn.XLOOKUP(H894,'Customer Data'!A894,'Customer Data'!E894)</f>
        <v>Enugu</v>
      </c>
      <c r="AK894" t="str">
        <f>VLOOKUP(K894,'Product Category'!A:B,2,FALSE)</f>
        <v>Furniture</v>
      </c>
      <c r="AL894">
        <f>VLOOKUP(Z894,Coupons!A:B,2,FALSE)</f>
        <v>0</v>
      </c>
      <c r="AM894" s="7">
        <f t="shared" si="302"/>
        <v>0</v>
      </c>
      <c r="AN894" s="7">
        <f t="shared" si="303"/>
        <v>276.17099999999994</v>
      </c>
      <c r="AO894" s="7">
        <f t="shared" si="304"/>
        <v>276.17099999999994</v>
      </c>
      <c r="AP894" s="7">
        <f t="shared" si="305"/>
        <v>394.53</v>
      </c>
      <c r="AQ894" s="7">
        <f t="shared" si="306"/>
        <v>118.35900000000004</v>
      </c>
      <c r="AR894" s="12">
        <f t="shared" si="307"/>
        <v>1.4285714285714288</v>
      </c>
    </row>
    <row r="895" spans="1:44" x14ac:dyDescent="0.35">
      <c r="A895" t="s">
        <v>907</v>
      </c>
      <c r="B895">
        <f t="shared" si="286"/>
        <v>200893</v>
      </c>
      <c r="C895" s="2">
        <v>45006</v>
      </c>
      <c r="D895" s="4">
        <v>45006</v>
      </c>
      <c r="E895">
        <f t="shared" si="287"/>
        <v>2023</v>
      </c>
      <c r="F895" s="4" t="str">
        <f t="shared" si="288"/>
        <v>March</v>
      </c>
      <c r="G895" s="4" t="str">
        <f t="shared" si="289"/>
        <v>Tuesday</v>
      </c>
      <c r="H895" t="s">
        <v>2103</v>
      </c>
      <c r="I895">
        <f t="shared" si="290"/>
        <v>99533</v>
      </c>
      <c r="J895" t="s">
        <v>2403</v>
      </c>
      <c r="K895" t="str">
        <f t="shared" si="292"/>
        <v>Monitor</v>
      </c>
      <c r="L895">
        <v>1</v>
      </c>
      <c r="M895">
        <v>678.01</v>
      </c>
      <c r="N895" s="7">
        <f t="shared" si="291"/>
        <v>678.01</v>
      </c>
      <c r="O895" t="s">
        <v>2796</v>
      </c>
      <c r="P895" t="str">
        <f t="shared" si="293"/>
        <v>696</v>
      </c>
      <c r="Q895" t="str">
        <f t="shared" si="294"/>
        <v>Main St</v>
      </c>
      <c r="R895" t="s">
        <v>3069</v>
      </c>
      <c r="S895" t="str">
        <f t="shared" si="295"/>
        <v>Cash</v>
      </c>
      <c r="T895" t="s">
        <v>3074</v>
      </c>
      <c r="U895" t="str">
        <f t="shared" si="296"/>
        <v>Pending</v>
      </c>
      <c r="V895" t="s">
        <v>3968</v>
      </c>
      <c r="W895" t="str">
        <f t="shared" si="297"/>
        <v>55701253</v>
      </c>
      <c r="X895">
        <v>4</v>
      </c>
      <c r="Y895" t="s">
        <v>4276</v>
      </c>
      <c r="Z895" t="str">
        <f t="shared" si="298"/>
        <v>FREESHIP</v>
      </c>
      <c r="AA895" t="str">
        <f t="shared" si="299"/>
        <v>YES</v>
      </c>
      <c r="AB895" t="s">
        <v>4279</v>
      </c>
      <c r="AC895" t="str">
        <f t="shared" si="300"/>
        <v>Referral</v>
      </c>
      <c r="AD895">
        <v>678.01</v>
      </c>
      <c r="AE895" s="7">
        <v>678.01</v>
      </c>
      <c r="AF895" s="7">
        <f t="shared" si="301"/>
        <v>678.01</v>
      </c>
      <c r="AG895" t="str">
        <f>_xlfn.XLOOKUP(H895, 'Customer Data'!A895,'Customer Data'!B895)</f>
        <v>Customer_895</v>
      </c>
      <c r="AH895" t="str">
        <f>_xlfn.XLOOKUP(H895,'Customer Data'!A895,'Customer Data'!C895)</f>
        <v>Female</v>
      </c>
      <c r="AI895">
        <f>_xlfn.XLOOKUP(H895,'Customer Data'!A895,'Customer Data'!D895)</f>
        <v>46</v>
      </c>
      <c r="AJ895" t="str">
        <f>_xlfn.XLOOKUP(H895,'Customer Data'!A895,'Customer Data'!E895)</f>
        <v>Lagos</v>
      </c>
      <c r="AK895" t="str">
        <f>VLOOKUP(K895,'Product Category'!A:B,2,FALSE)</f>
        <v>Electronics</v>
      </c>
      <c r="AL895">
        <f>VLOOKUP(Z895,Coupons!A:B,2,FALSE)</f>
        <v>0</v>
      </c>
      <c r="AM895" s="7">
        <f t="shared" si="302"/>
        <v>0</v>
      </c>
      <c r="AN895" s="7">
        <f t="shared" si="303"/>
        <v>474.60699999999997</v>
      </c>
      <c r="AO895" s="7">
        <f t="shared" si="304"/>
        <v>474.60699999999997</v>
      </c>
      <c r="AP895" s="7">
        <f t="shared" si="305"/>
        <v>678.01</v>
      </c>
      <c r="AQ895" s="7">
        <f t="shared" si="306"/>
        <v>203.40300000000002</v>
      </c>
      <c r="AR895" s="12">
        <f t="shared" si="307"/>
        <v>1.4285714285714286</v>
      </c>
    </row>
    <row r="896" spans="1:44" x14ac:dyDescent="0.35">
      <c r="A896" t="s">
        <v>908</v>
      </c>
      <c r="B896">
        <f t="shared" si="286"/>
        <v>200894</v>
      </c>
      <c r="C896" s="2">
        <v>45069</v>
      </c>
      <c r="D896" s="4">
        <v>45069</v>
      </c>
      <c r="E896">
        <f t="shared" si="287"/>
        <v>2023</v>
      </c>
      <c r="F896" s="4" t="str">
        <f t="shared" si="288"/>
        <v>May</v>
      </c>
      <c r="G896" s="4" t="str">
        <f t="shared" si="289"/>
        <v>Tuesday</v>
      </c>
      <c r="H896" t="s">
        <v>2104</v>
      </c>
      <c r="I896">
        <f t="shared" si="290"/>
        <v>90852</v>
      </c>
      <c r="J896" t="s">
        <v>2405</v>
      </c>
      <c r="K896" t="str">
        <f t="shared" si="292"/>
        <v>Tablet</v>
      </c>
      <c r="L896">
        <v>3</v>
      </c>
      <c r="M896">
        <v>575.01</v>
      </c>
      <c r="N896" s="7">
        <f t="shared" si="291"/>
        <v>575.01</v>
      </c>
      <c r="O896" t="s">
        <v>2811</v>
      </c>
      <c r="P896" t="str">
        <f t="shared" si="293"/>
        <v>852</v>
      </c>
      <c r="Q896" t="str">
        <f t="shared" si="294"/>
        <v>Main St</v>
      </c>
      <c r="R896" t="s">
        <v>3066</v>
      </c>
      <c r="S896" t="str">
        <f t="shared" si="295"/>
        <v>Online</v>
      </c>
      <c r="T896" t="s">
        <v>3071</v>
      </c>
      <c r="U896" t="str">
        <f t="shared" si="296"/>
        <v>Cancelled</v>
      </c>
      <c r="V896" t="s">
        <v>3969</v>
      </c>
      <c r="W896" t="str">
        <f t="shared" si="297"/>
        <v>37551831</v>
      </c>
      <c r="X896">
        <v>8</v>
      </c>
      <c r="Y896" t="s">
        <v>4277</v>
      </c>
      <c r="Z896" t="str">
        <f t="shared" si="298"/>
        <v>WINTER15</v>
      </c>
      <c r="AA896" t="str">
        <f t="shared" si="299"/>
        <v>YES</v>
      </c>
      <c r="AB896" t="s">
        <v>4278</v>
      </c>
      <c r="AC896" t="str">
        <f t="shared" si="300"/>
        <v>Instagram</v>
      </c>
      <c r="AD896">
        <v>1725.03</v>
      </c>
      <c r="AE896" s="7">
        <v>1725.03</v>
      </c>
      <c r="AF896" s="7">
        <f t="shared" si="301"/>
        <v>1725.03</v>
      </c>
      <c r="AG896" t="str">
        <f>_xlfn.XLOOKUP(H896, 'Customer Data'!A896,'Customer Data'!B896)</f>
        <v>Customer_896</v>
      </c>
      <c r="AH896" t="str">
        <f>_xlfn.XLOOKUP(H896,'Customer Data'!A896,'Customer Data'!C896)</f>
        <v>Female</v>
      </c>
      <c r="AI896">
        <f>_xlfn.XLOOKUP(H896,'Customer Data'!A896,'Customer Data'!D896)</f>
        <v>37</v>
      </c>
      <c r="AJ896" t="str">
        <f>_xlfn.XLOOKUP(H896,'Customer Data'!A896,'Customer Data'!E896)</f>
        <v>Port-Harcourt</v>
      </c>
      <c r="AK896" t="str">
        <f>VLOOKUP(K896,'Product Category'!A:B,2,FALSE)</f>
        <v>Electronics</v>
      </c>
      <c r="AL896">
        <f>VLOOKUP(Z896,Coupons!A:B,2,FALSE)</f>
        <v>0.15</v>
      </c>
      <c r="AM896" s="7">
        <f t="shared" si="302"/>
        <v>258.75450000000001</v>
      </c>
      <c r="AN896" s="7">
        <f t="shared" si="303"/>
        <v>402.50699999999995</v>
      </c>
      <c r="AO896" s="7">
        <f t="shared" si="304"/>
        <v>1207.5209999999997</v>
      </c>
      <c r="AP896" s="7">
        <f t="shared" si="305"/>
        <v>1466.2755</v>
      </c>
      <c r="AQ896" s="7">
        <f t="shared" si="306"/>
        <v>258.75450000000023</v>
      </c>
      <c r="AR896" s="12">
        <f t="shared" si="307"/>
        <v>1.2142857142857146</v>
      </c>
    </row>
    <row r="897" spans="1:44" x14ac:dyDescent="0.35">
      <c r="A897" t="s">
        <v>909</v>
      </c>
      <c r="B897">
        <f t="shared" si="286"/>
        <v>200895</v>
      </c>
      <c r="C897" s="2">
        <v>45239</v>
      </c>
      <c r="D897" s="4">
        <v>45239</v>
      </c>
      <c r="E897">
        <f t="shared" si="287"/>
        <v>2023</v>
      </c>
      <c r="F897" s="4" t="str">
        <f t="shared" si="288"/>
        <v>November</v>
      </c>
      <c r="G897" s="4" t="str">
        <f t="shared" si="289"/>
        <v>Thursday</v>
      </c>
      <c r="H897" t="s">
        <v>2105</v>
      </c>
      <c r="I897">
        <f t="shared" si="290"/>
        <v>81882</v>
      </c>
      <c r="J897" t="s">
        <v>2406</v>
      </c>
      <c r="K897" t="str">
        <f t="shared" si="292"/>
        <v>Chair</v>
      </c>
      <c r="L897">
        <v>3</v>
      </c>
      <c r="M897">
        <v>154.63999999999999</v>
      </c>
      <c r="N897" s="7">
        <f t="shared" si="291"/>
        <v>154.63999999999999</v>
      </c>
      <c r="O897" t="s">
        <v>2976</v>
      </c>
      <c r="P897" t="str">
        <f t="shared" si="293"/>
        <v>832</v>
      </c>
      <c r="Q897" t="str">
        <f t="shared" si="294"/>
        <v>Main St</v>
      </c>
      <c r="R897" t="s">
        <v>3065</v>
      </c>
      <c r="S897" t="str">
        <f t="shared" si="295"/>
        <v>Debit Card</v>
      </c>
      <c r="T897" t="s">
        <v>3074</v>
      </c>
      <c r="U897" t="str">
        <f t="shared" si="296"/>
        <v>Pending</v>
      </c>
      <c r="V897" t="s">
        <v>3970</v>
      </c>
      <c r="W897" t="str">
        <f t="shared" si="297"/>
        <v>62371264</v>
      </c>
      <c r="X897">
        <v>6</v>
      </c>
      <c r="Y897" t="s">
        <v>4277</v>
      </c>
      <c r="Z897" t="str">
        <f t="shared" si="298"/>
        <v>WINTER15</v>
      </c>
      <c r="AA897" t="str">
        <f t="shared" si="299"/>
        <v>YES</v>
      </c>
      <c r="AB897" t="s">
        <v>4281</v>
      </c>
      <c r="AC897" t="str">
        <f t="shared" si="300"/>
        <v>Facebook</v>
      </c>
      <c r="AD897">
        <v>463.92</v>
      </c>
      <c r="AE897" s="7">
        <v>463.92</v>
      </c>
      <c r="AF897" s="7">
        <f t="shared" si="301"/>
        <v>463.91999999999996</v>
      </c>
      <c r="AG897" t="str">
        <f>_xlfn.XLOOKUP(H897, 'Customer Data'!A897,'Customer Data'!B897)</f>
        <v>Customer_897</v>
      </c>
      <c r="AH897" t="str">
        <f>_xlfn.XLOOKUP(H897,'Customer Data'!A897,'Customer Data'!C897)</f>
        <v>Male</v>
      </c>
      <c r="AI897">
        <f>_xlfn.XLOOKUP(H897,'Customer Data'!A897,'Customer Data'!D897)</f>
        <v>28</v>
      </c>
      <c r="AJ897" t="str">
        <f>_xlfn.XLOOKUP(H897,'Customer Data'!A897,'Customer Data'!E897)</f>
        <v>Port-Harcourt</v>
      </c>
      <c r="AK897" t="str">
        <f>VLOOKUP(K897,'Product Category'!A:B,2,FALSE)</f>
        <v>Furniture</v>
      </c>
      <c r="AL897">
        <f>VLOOKUP(Z897,Coupons!A:B,2,FALSE)</f>
        <v>0.15</v>
      </c>
      <c r="AM897" s="7">
        <f t="shared" si="302"/>
        <v>69.587999999999994</v>
      </c>
      <c r="AN897" s="7">
        <f t="shared" si="303"/>
        <v>108.24799999999999</v>
      </c>
      <c r="AO897" s="7">
        <f t="shared" si="304"/>
        <v>324.74399999999997</v>
      </c>
      <c r="AP897" s="7">
        <f t="shared" si="305"/>
        <v>394.33199999999999</v>
      </c>
      <c r="AQ897" s="7">
        <f t="shared" si="306"/>
        <v>69.588000000000022</v>
      </c>
      <c r="AR897" s="12">
        <f t="shared" si="307"/>
        <v>1.2142857142857144</v>
      </c>
    </row>
    <row r="898" spans="1:44" x14ac:dyDescent="0.35">
      <c r="A898" t="s">
        <v>910</v>
      </c>
      <c r="B898">
        <f t="shared" ref="B898:B961" si="308">(RIGHT(A898, LEN(A898)-3))*1</f>
        <v>200896</v>
      </c>
      <c r="C898" s="2">
        <v>45583</v>
      </c>
      <c r="D898" s="4">
        <v>45583</v>
      </c>
      <c r="E898">
        <f t="shared" ref="E898:E961" si="309">(TEXT(D898, "yyyy"))*1</f>
        <v>2024</v>
      </c>
      <c r="F898" s="4" t="str">
        <f t="shared" ref="F898:F961" si="310">TEXT(D898, "mmmm")</f>
        <v>October</v>
      </c>
      <c r="G898" s="4" t="str">
        <f t="shared" ref="G898:G961" si="311">TEXT(D898, "dddd")</f>
        <v>Friday</v>
      </c>
      <c r="H898" t="s">
        <v>2106</v>
      </c>
      <c r="I898">
        <f t="shared" ref="I898:I961" si="312">(RIGHT(H898, LEN(H898)-1))*1</f>
        <v>85466</v>
      </c>
      <c r="J898" t="s">
        <v>2409</v>
      </c>
      <c r="K898" t="str">
        <f t="shared" si="292"/>
        <v>Desk</v>
      </c>
      <c r="L898">
        <v>3</v>
      </c>
      <c r="M898">
        <v>147.29</v>
      </c>
      <c r="N898" s="7">
        <f t="shared" ref="N898:N961" si="313">(TRIM(PROPER(M898)))*1</f>
        <v>147.29</v>
      </c>
      <c r="O898" t="s">
        <v>2419</v>
      </c>
      <c r="P898" t="str">
        <f t="shared" si="293"/>
        <v>102</v>
      </c>
      <c r="Q898" t="str">
        <f t="shared" si="294"/>
        <v>Main St</v>
      </c>
      <c r="R898" t="s">
        <v>3068</v>
      </c>
      <c r="S898" t="str">
        <f t="shared" si="295"/>
        <v>Gift Card</v>
      </c>
      <c r="T898" t="s">
        <v>3070</v>
      </c>
      <c r="U898" t="str">
        <f t="shared" si="296"/>
        <v>Shipped</v>
      </c>
      <c r="V898" t="s">
        <v>3971</v>
      </c>
      <c r="W898" t="str">
        <f t="shared" si="297"/>
        <v>66764177</v>
      </c>
      <c r="X898">
        <v>3</v>
      </c>
      <c r="Y898" t="s">
        <v>4276</v>
      </c>
      <c r="Z898" t="str">
        <f t="shared" si="298"/>
        <v>FREESHIP</v>
      </c>
      <c r="AA898" t="str">
        <f t="shared" si="299"/>
        <v>YES</v>
      </c>
      <c r="AB898" t="s">
        <v>4282</v>
      </c>
      <c r="AC898" t="str">
        <f t="shared" si="300"/>
        <v>Google</v>
      </c>
      <c r="AD898">
        <v>441.87</v>
      </c>
      <c r="AE898" s="7">
        <v>441.87</v>
      </c>
      <c r="AF898" s="7">
        <f t="shared" si="301"/>
        <v>441.87</v>
      </c>
      <c r="AG898" t="str">
        <f>_xlfn.XLOOKUP(H898, 'Customer Data'!A898,'Customer Data'!B898)</f>
        <v>Customer_898</v>
      </c>
      <c r="AH898" t="str">
        <f>_xlfn.XLOOKUP(H898,'Customer Data'!A898,'Customer Data'!C898)</f>
        <v>Female</v>
      </c>
      <c r="AI898">
        <f>_xlfn.XLOOKUP(H898,'Customer Data'!A898,'Customer Data'!D898)</f>
        <v>37</v>
      </c>
      <c r="AJ898" t="str">
        <f>_xlfn.XLOOKUP(H898,'Customer Data'!A898,'Customer Data'!E898)</f>
        <v>Abuja</v>
      </c>
      <c r="AK898" t="str">
        <f>VLOOKUP(K898,'Product Category'!A:B,2,FALSE)</f>
        <v>Furniture</v>
      </c>
      <c r="AL898">
        <f>VLOOKUP(Z898,Coupons!A:B,2,FALSE)</f>
        <v>0</v>
      </c>
      <c r="AM898" s="7">
        <f t="shared" si="302"/>
        <v>0</v>
      </c>
      <c r="AN898" s="7">
        <f t="shared" si="303"/>
        <v>103.10299999999999</v>
      </c>
      <c r="AO898" s="7">
        <f t="shared" si="304"/>
        <v>309.30899999999997</v>
      </c>
      <c r="AP898" s="7">
        <f t="shared" si="305"/>
        <v>441.87</v>
      </c>
      <c r="AQ898" s="7">
        <f t="shared" si="306"/>
        <v>132.56100000000004</v>
      </c>
      <c r="AR898" s="12">
        <f t="shared" si="307"/>
        <v>1.4285714285714288</v>
      </c>
    </row>
    <row r="899" spans="1:44" x14ac:dyDescent="0.35">
      <c r="A899" t="s">
        <v>911</v>
      </c>
      <c r="B899">
        <f t="shared" si="308"/>
        <v>200897</v>
      </c>
      <c r="C899" s="2">
        <v>45538</v>
      </c>
      <c r="D899" s="4">
        <v>45538</v>
      </c>
      <c r="E899">
        <f t="shared" si="309"/>
        <v>2024</v>
      </c>
      <c r="F899" s="4" t="str">
        <f t="shared" si="310"/>
        <v>September</v>
      </c>
      <c r="G899" s="4" t="str">
        <f t="shared" si="311"/>
        <v>Tuesday</v>
      </c>
      <c r="H899" t="s">
        <v>2107</v>
      </c>
      <c r="I899">
        <f t="shared" si="312"/>
        <v>87995</v>
      </c>
      <c r="J899" t="s">
        <v>2408</v>
      </c>
      <c r="K899" t="str">
        <f t="shared" ref="K899:K962" si="314">TRIM(PROPER(J899))</f>
        <v>Laptop</v>
      </c>
      <c r="L899">
        <v>4</v>
      </c>
      <c r="M899">
        <v>481.48</v>
      </c>
      <c r="N899" s="7">
        <f t="shared" si="313"/>
        <v>481.48</v>
      </c>
      <c r="O899" t="s">
        <v>2589</v>
      </c>
      <c r="P899" t="str">
        <f t="shared" ref="P899:P962" si="315">LEFT(O899, FIND(" ", O899)-1)</f>
        <v>358</v>
      </c>
      <c r="Q899" t="str">
        <f t="shared" ref="Q899:Q962" si="316">RIGHT(O899, LEN(O899) - FIND(" ", O899))</f>
        <v>Main St</v>
      </c>
      <c r="R899" t="s">
        <v>3068</v>
      </c>
      <c r="S899" t="str">
        <f t="shared" ref="S899:S962" si="317">TRIM(PROPER(R899))</f>
        <v>Gift Card</v>
      </c>
      <c r="T899" t="s">
        <v>3073</v>
      </c>
      <c r="U899" t="str">
        <f t="shared" ref="U899:U962" si="318">TRIM(PROPER(T899))</f>
        <v>Delivered</v>
      </c>
      <c r="V899" t="s">
        <v>3972</v>
      </c>
      <c r="W899" t="str">
        <f t="shared" ref="W899:W962" si="319">RIGHT(V899, LEN(V899)-3)</f>
        <v>38730545</v>
      </c>
      <c r="X899">
        <v>5</v>
      </c>
      <c r="Y899" t="s">
        <v>4275</v>
      </c>
      <c r="Z899" t="str">
        <f t="shared" ref="Z899:Z962" si="320">TRIM(UPPER(IF(Y899="", "NO COUPON", Y899)))</f>
        <v>SAVE10</v>
      </c>
      <c r="AA899" t="str">
        <f t="shared" ref="AA899:AA962" si="321">IF(Z899="NO COUPON","NO","YES")</f>
        <v>YES</v>
      </c>
      <c r="AB899" t="s">
        <v>4278</v>
      </c>
      <c r="AC899" t="str">
        <f t="shared" ref="AC899:AC962" si="322">TRIM(PROPER(AB899))</f>
        <v>Instagram</v>
      </c>
      <c r="AD899">
        <v>1925.92</v>
      </c>
      <c r="AE899" s="7">
        <v>1925.92</v>
      </c>
      <c r="AF899" s="7">
        <f t="shared" ref="AF899:AF962" si="323">N899*L899</f>
        <v>1925.92</v>
      </c>
      <c r="AG899" t="str">
        <f>_xlfn.XLOOKUP(H899, 'Customer Data'!A899,'Customer Data'!B899)</f>
        <v>Customer_899</v>
      </c>
      <c r="AH899" t="str">
        <f>_xlfn.XLOOKUP(H899,'Customer Data'!A899,'Customer Data'!C899)</f>
        <v>Male</v>
      </c>
      <c r="AI899">
        <f>_xlfn.XLOOKUP(H899,'Customer Data'!A899,'Customer Data'!D899)</f>
        <v>33</v>
      </c>
      <c r="AJ899" t="str">
        <f>_xlfn.XLOOKUP(H899,'Customer Data'!A899,'Customer Data'!E899)</f>
        <v>Enugu</v>
      </c>
      <c r="AK899" t="str">
        <f>VLOOKUP(K899,'Product Category'!A:B,2,FALSE)</f>
        <v>Electronics</v>
      </c>
      <c r="AL899">
        <f>VLOOKUP(Z899,Coupons!A:B,2,FALSE)</f>
        <v>0.1</v>
      </c>
      <c r="AM899" s="7">
        <f t="shared" ref="AM899:AM962" si="324">AE899*AL899</f>
        <v>192.59200000000001</v>
      </c>
      <c r="AN899" s="7">
        <f t="shared" ref="AN899:AN962" si="325">N899*0.7</f>
        <v>337.036</v>
      </c>
      <c r="AO899" s="7">
        <f t="shared" ref="AO899:AO962" si="326">AN899*L899</f>
        <v>1348.144</v>
      </c>
      <c r="AP899" s="7">
        <f t="shared" ref="AP899:AP962" si="327">AF899-AM899</f>
        <v>1733.328</v>
      </c>
      <c r="AQ899" s="7">
        <f t="shared" ref="AQ899:AQ962" si="328">AP899-AO899</f>
        <v>385.18399999999997</v>
      </c>
      <c r="AR899" s="12">
        <f t="shared" ref="AR899:AR962" si="329">AP899/AO899</f>
        <v>1.2857142857142856</v>
      </c>
    </row>
    <row r="900" spans="1:44" x14ac:dyDescent="0.35">
      <c r="A900" t="s">
        <v>912</v>
      </c>
      <c r="B900">
        <f t="shared" si="308"/>
        <v>200898</v>
      </c>
      <c r="C900" s="2">
        <v>45721</v>
      </c>
      <c r="D900" s="4">
        <v>45721</v>
      </c>
      <c r="E900">
        <f t="shared" si="309"/>
        <v>2025</v>
      </c>
      <c r="F900" s="4" t="str">
        <f t="shared" si="310"/>
        <v>March</v>
      </c>
      <c r="G900" s="4" t="str">
        <f t="shared" si="311"/>
        <v>Wednesday</v>
      </c>
      <c r="H900" t="s">
        <v>2108</v>
      </c>
      <c r="I900">
        <f t="shared" si="312"/>
        <v>44619</v>
      </c>
      <c r="J900" t="s">
        <v>2403</v>
      </c>
      <c r="K900" t="str">
        <f t="shared" si="314"/>
        <v>Monitor</v>
      </c>
      <c r="L900">
        <v>3</v>
      </c>
      <c r="M900">
        <v>158.37</v>
      </c>
      <c r="N900" s="7">
        <f t="shared" si="313"/>
        <v>158.37</v>
      </c>
      <c r="O900" t="s">
        <v>2950</v>
      </c>
      <c r="P900" t="str">
        <f t="shared" si="315"/>
        <v>742</v>
      </c>
      <c r="Q900" t="str">
        <f t="shared" si="316"/>
        <v>Main St</v>
      </c>
      <c r="R900" t="s">
        <v>3069</v>
      </c>
      <c r="S900" t="str">
        <f t="shared" si="317"/>
        <v>Cash</v>
      </c>
      <c r="T900" t="s">
        <v>3070</v>
      </c>
      <c r="U900" t="str">
        <f t="shared" si="318"/>
        <v>Shipped</v>
      </c>
      <c r="V900" t="s">
        <v>3973</v>
      </c>
      <c r="W900" t="str">
        <f t="shared" si="319"/>
        <v>66662528</v>
      </c>
      <c r="X900">
        <v>6</v>
      </c>
      <c r="Z900" t="str">
        <f t="shared" si="320"/>
        <v>NO COUPON</v>
      </c>
      <c r="AA900" t="str">
        <f t="shared" si="321"/>
        <v>NO</v>
      </c>
      <c r="AB900" t="s">
        <v>4279</v>
      </c>
      <c r="AC900" t="str">
        <f t="shared" si="322"/>
        <v>Referral</v>
      </c>
      <c r="AD900">
        <v>475.11</v>
      </c>
      <c r="AE900" s="7">
        <v>475.11</v>
      </c>
      <c r="AF900" s="7">
        <f t="shared" si="323"/>
        <v>475.11</v>
      </c>
      <c r="AG900" t="str">
        <f>_xlfn.XLOOKUP(H900, 'Customer Data'!A900,'Customer Data'!B900)</f>
        <v>Customer_900</v>
      </c>
      <c r="AH900" t="str">
        <f>_xlfn.XLOOKUP(H900,'Customer Data'!A900,'Customer Data'!C900)</f>
        <v>Male</v>
      </c>
      <c r="AI900">
        <f>_xlfn.XLOOKUP(H900,'Customer Data'!A900,'Customer Data'!D900)</f>
        <v>27</v>
      </c>
      <c r="AJ900" t="str">
        <f>_xlfn.XLOOKUP(H900,'Customer Data'!A900,'Customer Data'!E900)</f>
        <v>Owerri</v>
      </c>
      <c r="AK900" t="str">
        <f>VLOOKUP(K900,'Product Category'!A:B,2,FALSE)</f>
        <v>Electronics</v>
      </c>
      <c r="AL900">
        <f>VLOOKUP(Z900,Coupons!A:B,2,FALSE)</f>
        <v>0</v>
      </c>
      <c r="AM900" s="7">
        <f t="shared" si="324"/>
        <v>0</v>
      </c>
      <c r="AN900" s="7">
        <f t="shared" si="325"/>
        <v>110.85899999999999</v>
      </c>
      <c r="AO900" s="7">
        <f t="shared" si="326"/>
        <v>332.577</v>
      </c>
      <c r="AP900" s="7">
        <f t="shared" si="327"/>
        <v>475.11</v>
      </c>
      <c r="AQ900" s="7">
        <f t="shared" si="328"/>
        <v>142.53300000000002</v>
      </c>
      <c r="AR900" s="12">
        <f t="shared" si="329"/>
        <v>1.4285714285714286</v>
      </c>
    </row>
    <row r="901" spans="1:44" x14ac:dyDescent="0.35">
      <c r="A901" t="s">
        <v>913</v>
      </c>
      <c r="B901">
        <f t="shared" si="308"/>
        <v>200899</v>
      </c>
      <c r="C901" s="2">
        <v>45770</v>
      </c>
      <c r="D901" s="4">
        <v>45770</v>
      </c>
      <c r="E901">
        <f t="shared" si="309"/>
        <v>2025</v>
      </c>
      <c r="F901" s="4" t="str">
        <f t="shared" si="310"/>
        <v>April</v>
      </c>
      <c r="G901" s="4" t="str">
        <f t="shared" si="311"/>
        <v>Wednesday</v>
      </c>
      <c r="H901" t="s">
        <v>2109</v>
      </c>
      <c r="I901">
        <f t="shared" si="312"/>
        <v>99904</v>
      </c>
      <c r="J901" t="s">
        <v>2407</v>
      </c>
      <c r="K901" t="str">
        <f t="shared" si="314"/>
        <v>Printer</v>
      </c>
      <c r="L901">
        <v>2</v>
      </c>
      <c r="M901">
        <v>323.37</v>
      </c>
      <c r="N901" s="7">
        <f t="shared" si="313"/>
        <v>323.37</v>
      </c>
      <c r="O901" t="s">
        <v>2474</v>
      </c>
      <c r="P901" t="str">
        <f t="shared" si="315"/>
        <v>552</v>
      </c>
      <c r="Q901" t="str">
        <f t="shared" si="316"/>
        <v>Main St</v>
      </c>
      <c r="R901" t="s">
        <v>3066</v>
      </c>
      <c r="S901" t="str">
        <f t="shared" si="317"/>
        <v>Online</v>
      </c>
      <c r="T901" t="s">
        <v>3074</v>
      </c>
      <c r="U901" t="str">
        <f t="shared" si="318"/>
        <v>Pending</v>
      </c>
      <c r="V901" t="s">
        <v>3974</v>
      </c>
      <c r="W901" t="str">
        <f t="shared" si="319"/>
        <v>83843411</v>
      </c>
      <c r="X901">
        <v>3</v>
      </c>
      <c r="Y901" t="s">
        <v>4275</v>
      </c>
      <c r="Z901" t="str">
        <f t="shared" si="320"/>
        <v>SAVE10</v>
      </c>
      <c r="AA901" t="str">
        <f t="shared" si="321"/>
        <v>YES</v>
      </c>
      <c r="AB901" t="s">
        <v>4278</v>
      </c>
      <c r="AC901" t="str">
        <f t="shared" si="322"/>
        <v>Instagram</v>
      </c>
      <c r="AD901">
        <v>646.74</v>
      </c>
      <c r="AE901" s="7">
        <v>646.74</v>
      </c>
      <c r="AF901" s="7">
        <f t="shared" si="323"/>
        <v>646.74</v>
      </c>
      <c r="AG901" t="str">
        <f>_xlfn.XLOOKUP(H901, 'Customer Data'!A901,'Customer Data'!B901)</f>
        <v>Customer_901</v>
      </c>
      <c r="AH901" t="str">
        <f>_xlfn.XLOOKUP(H901,'Customer Data'!A901,'Customer Data'!C901)</f>
        <v>Female</v>
      </c>
      <c r="AI901">
        <f>_xlfn.XLOOKUP(H901,'Customer Data'!A901,'Customer Data'!D901)</f>
        <v>44</v>
      </c>
      <c r="AJ901" t="str">
        <f>_xlfn.XLOOKUP(H901,'Customer Data'!A901,'Customer Data'!E901)</f>
        <v>Lagos</v>
      </c>
      <c r="AK901" t="str">
        <f>VLOOKUP(K901,'Product Category'!A:B,2,FALSE)</f>
        <v>Electronics</v>
      </c>
      <c r="AL901">
        <f>VLOOKUP(Z901,Coupons!A:B,2,FALSE)</f>
        <v>0.1</v>
      </c>
      <c r="AM901" s="7">
        <f t="shared" si="324"/>
        <v>64.674000000000007</v>
      </c>
      <c r="AN901" s="7">
        <f t="shared" si="325"/>
        <v>226.35899999999998</v>
      </c>
      <c r="AO901" s="7">
        <f t="shared" si="326"/>
        <v>452.71799999999996</v>
      </c>
      <c r="AP901" s="7">
        <f t="shared" si="327"/>
        <v>582.06600000000003</v>
      </c>
      <c r="AQ901" s="7">
        <f t="shared" si="328"/>
        <v>129.34800000000007</v>
      </c>
      <c r="AR901" s="12">
        <f t="shared" si="329"/>
        <v>1.2857142857142858</v>
      </c>
    </row>
    <row r="902" spans="1:44" x14ac:dyDescent="0.35">
      <c r="A902" t="s">
        <v>914</v>
      </c>
      <c r="B902">
        <f t="shared" si="308"/>
        <v>200900</v>
      </c>
      <c r="C902" s="2">
        <v>45695</v>
      </c>
      <c r="D902" s="4">
        <v>45695</v>
      </c>
      <c r="E902">
        <f t="shared" si="309"/>
        <v>2025</v>
      </c>
      <c r="F902" s="4" t="str">
        <f t="shared" si="310"/>
        <v>February</v>
      </c>
      <c r="G902" s="4" t="str">
        <f t="shared" si="311"/>
        <v>Friday</v>
      </c>
      <c r="H902" t="s">
        <v>2110</v>
      </c>
      <c r="I902">
        <f t="shared" si="312"/>
        <v>52342</v>
      </c>
      <c r="J902" t="s">
        <v>2408</v>
      </c>
      <c r="K902" t="str">
        <f t="shared" si="314"/>
        <v>Laptop</v>
      </c>
      <c r="L902">
        <v>5</v>
      </c>
      <c r="M902">
        <v>73.83</v>
      </c>
      <c r="N902" s="7">
        <f t="shared" si="313"/>
        <v>73.83</v>
      </c>
      <c r="O902" t="s">
        <v>2802</v>
      </c>
      <c r="P902" t="str">
        <f t="shared" si="315"/>
        <v>991</v>
      </c>
      <c r="Q902" t="str">
        <f t="shared" si="316"/>
        <v>Main St</v>
      </c>
      <c r="R902" t="s">
        <v>3065</v>
      </c>
      <c r="S902" t="str">
        <f t="shared" si="317"/>
        <v>Debit Card</v>
      </c>
      <c r="T902" t="s">
        <v>3074</v>
      </c>
      <c r="U902" t="str">
        <f t="shared" si="318"/>
        <v>Pending</v>
      </c>
      <c r="V902" t="s">
        <v>3975</v>
      </c>
      <c r="W902" t="str">
        <f t="shared" si="319"/>
        <v>67342586</v>
      </c>
      <c r="X902">
        <v>9</v>
      </c>
      <c r="Z902" t="str">
        <f t="shared" si="320"/>
        <v>NO COUPON</v>
      </c>
      <c r="AA902" t="str">
        <f t="shared" si="321"/>
        <v>NO</v>
      </c>
      <c r="AB902" t="s">
        <v>4278</v>
      </c>
      <c r="AC902" t="str">
        <f t="shared" si="322"/>
        <v>Instagram</v>
      </c>
      <c r="AD902">
        <v>369.15</v>
      </c>
      <c r="AE902" s="7">
        <v>369.15</v>
      </c>
      <c r="AF902" s="7">
        <f t="shared" si="323"/>
        <v>369.15</v>
      </c>
      <c r="AG902" t="str">
        <f>_xlfn.XLOOKUP(H902, 'Customer Data'!A902,'Customer Data'!B902)</f>
        <v>Customer_902</v>
      </c>
      <c r="AH902" t="str">
        <f>_xlfn.XLOOKUP(H902,'Customer Data'!A902,'Customer Data'!C902)</f>
        <v>Female</v>
      </c>
      <c r="AI902">
        <f>_xlfn.XLOOKUP(H902,'Customer Data'!A902,'Customer Data'!D902)</f>
        <v>54</v>
      </c>
      <c r="AJ902" t="str">
        <f>_xlfn.XLOOKUP(H902,'Customer Data'!A902,'Customer Data'!E902)</f>
        <v>Kano</v>
      </c>
      <c r="AK902" t="str">
        <f>VLOOKUP(K902,'Product Category'!A:B,2,FALSE)</f>
        <v>Electronics</v>
      </c>
      <c r="AL902">
        <f>VLOOKUP(Z902,Coupons!A:B,2,FALSE)</f>
        <v>0</v>
      </c>
      <c r="AM902" s="7">
        <f t="shared" si="324"/>
        <v>0</v>
      </c>
      <c r="AN902" s="7">
        <f t="shared" si="325"/>
        <v>51.680999999999997</v>
      </c>
      <c r="AO902" s="7">
        <f t="shared" si="326"/>
        <v>258.40499999999997</v>
      </c>
      <c r="AP902" s="7">
        <f t="shared" si="327"/>
        <v>369.15</v>
      </c>
      <c r="AQ902" s="7">
        <f t="shared" si="328"/>
        <v>110.745</v>
      </c>
      <c r="AR902" s="12">
        <f t="shared" si="329"/>
        <v>1.4285714285714286</v>
      </c>
    </row>
    <row r="903" spans="1:44" x14ac:dyDescent="0.35">
      <c r="A903" t="s">
        <v>915</v>
      </c>
      <c r="B903">
        <f t="shared" si="308"/>
        <v>200901</v>
      </c>
      <c r="C903" s="2">
        <v>45410</v>
      </c>
      <c r="D903" s="4">
        <v>45410</v>
      </c>
      <c r="E903">
        <f t="shared" si="309"/>
        <v>2024</v>
      </c>
      <c r="F903" s="4" t="str">
        <f t="shared" si="310"/>
        <v>April</v>
      </c>
      <c r="G903" s="4" t="str">
        <f t="shared" si="311"/>
        <v>Sunday</v>
      </c>
      <c r="H903" t="s">
        <v>2111</v>
      </c>
      <c r="I903">
        <f t="shared" si="312"/>
        <v>44277</v>
      </c>
      <c r="J903" t="s">
        <v>2405</v>
      </c>
      <c r="K903" t="str">
        <f t="shared" si="314"/>
        <v>Tablet</v>
      </c>
      <c r="L903">
        <v>1</v>
      </c>
      <c r="M903">
        <v>458.63</v>
      </c>
      <c r="N903" s="7">
        <f t="shared" si="313"/>
        <v>458.63</v>
      </c>
      <c r="O903" t="s">
        <v>2499</v>
      </c>
      <c r="P903" t="str">
        <f t="shared" si="315"/>
        <v>839</v>
      </c>
      <c r="Q903" t="str">
        <f t="shared" si="316"/>
        <v>Main St</v>
      </c>
      <c r="R903" t="s">
        <v>3065</v>
      </c>
      <c r="S903" t="str">
        <f t="shared" si="317"/>
        <v>Debit Card</v>
      </c>
      <c r="T903" t="s">
        <v>3072</v>
      </c>
      <c r="U903" t="str">
        <f t="shared" si="318"/>
        <v>Returned</v>
      </c>
      <c r="V903" t="s">
        <v>3976</v>
      </c>
      <c r="W903" t="str">
        <f t="shared" si="319"/>
        <v>79321479</v>
      </c>
      <c r="X903">
        <v>4</v>
      </c>
      <c r="Y903" t="s">
        <v>4277</v>
      </c>
      <c r="Z903" t="str">
        <f t="shared" si="320"/>
        <v>WINTER15</v>
      </c>
      <c r="AA903" t="str">
        <f t="shared" si="321"/>
        <v>YES</v>
      </c>
      <c r="AB903" t="s">
        <v>4279</v>
      </c>
      <c r="AC903" t="str">
        <f t="shared" si="322"/>
        <v>Referral</v>
      </c>
      <c r="AD903">
        <v>458.63</v>
      </c>
      <c r="AE903" s="7">
        <v>458.63</v>
      </c>
      <c r="AF903" s="7">
        <f t="shared" si="323"/>
        <v>458.63</v>
      </c>
      <c r="AG903" t="str">
        <f>_xlfn.XLOOKUP(H903, 'Customer Data'!A903,'Customer Data'!B903)</f>
        <v>Customer_903</v>
      </c>
      <c r="AH903" t="str">
        <f>_xlfn.XLOOKUP(H903,'Customer Data'!A903,'Customer Data'!C903)</f>
        <v>Male</v>
      </c>
      <c r="AI903">
        <f>_xlfn.XLOOKUP(H903,'Customer Data'!A903,'Customer Data'!D903)</f>
        <v>44</v>
      </c>
      <c r="AJ903" t="str">
        <f>_xlfn.XLOOKUP(H903,'Customer Data'!A903,'Customer Data'!E903)</f>
        <v>Owerri</v>
      </c>
      <c r="AK903" t="str">
        <f>VLOOKUP(K903,'Product Category'!A:B,2,FALSE)</f>
        <v>Electronics</v>
      </c>
      <c r="AL903">
        <f>VLOOKUP(Z903,Coupons!A:B,2,FALSE)</f>
        <v>0.15</v>
      </c>
      <c r="AM903" s="7">
        <f t="shared" si="324"/>
        <v>68.794499999999999</v>
      </c>
      <c r="AN903" s="7">
        <f t="shared" si="325"/>
        <v>321.041</v>
      </c>
      <c r="AO903" s="7">
        <f t="shared" si="326"/>
        <v>321.041</v>
      </c>
      <c r="AP903" s="7">
        <f t="shared" si="327"/>
        <v>389.83550000000002</v>
      </c>
      <c r="AQ903" s="7">
        <f t="shared" si="328"/>
        <v>68.794500000000028</v>
      </c>
      <c r="AR903" s="12">
        <f t="shared" si="329"/>
        <v>1.2142857142857144</v>
      </c>
    </row>
    <row r="904" spans="1:44" x14ac:dyDescent="0.35">
      <c r="A904" t="s">
        <v>916</v>
      </c>
      <c r="B904">
        <f t="shared" si="308"/>
        <v>200902</v>
      </c>
      <c r="C904" s="2">
        <v>45486</v>
      </c>
      <c r="D904" s="4">
        <v>45486</v>
      </c>
      <c r="E904">
        <f t="shared" si="309"/>
        <v>2024</v>
      </c>
      <c r="F904" s="4" t="str">
        <f t="shared" si="310"/>
        <v>July</v>
      </c>
      <c r="G904" s="4" t="str">
        <f t="shared" si="311"/>
        <v>Saturday</v>
      </c>
      <c r="H904" t="s">
        <v>2112</v>
      </c>
      <c r="I904">
        <f t="shared" si="312"/>
        <v>61162</v>
      </c>
      <c r="J904" t="s">
        <v>2403</v>
      </c>
      <c r="K904" t="str">
        <f t="shared" si="314"/>
        <v>Monitor</v>
      </c>
      <c r="L904">
        <v>4</v>
      </c>
      <c r="M904">
        <v>180.25</v>
      </c>
      <c r="N904" s="7">
        <f t="shared" si="313"/>
        <v>180.25</v>
      </c>
      <c r="O904" t="s">
        <v>2469</v>
      </c>
      <c r="P904" t="str">
        <f t="shared" si="315"/>
        <v>813</v>
      </c>
      <c r="Q904" t="str">
        <f t="shared" si="316"/>
        <v>Main St</v>
      </c>
      <c r="R904" t="s">
        <v>3065</v>
      </c>
      <c r="S904" t="str">
        <f t="shared" si="317"/>
        <v>Debit Card</v>
      </c>
      <c r="T904" t="s">
        <v>3071</v>
      </c>
      <c r="U904" t="str">
        <f t="shared" si="318"/>
        <v>Cancelled</v>
      </c>
      <c r="V904" t="s">
        <v>3977</v>
      </c>
      <c r="W904" t="str">
        <f t="shared" si="319"/>
        <v>76712124</v>
      </c>
      <c r="X904">
        <v>7</v>
      </c>
      <c r="Z904" t="str">
        <f t="shared" si="320"/>
        <v>NO COUPON</v>
      </c>
      <c r="AA904" t="str">
        <f t="shared" si="321"/>
        <v>NO</v>
      </c>
      <c r="AB904" t="s">
        <v>4281</v>
      </c>
      <c r="AC904" t="str">
        <f t="shared" si="322"/>
        <v>Facebook</v>
      </c>
      <c r="AD904">
        <v>721</v>
      </c>
      <c r="AE904" s="7">
        <v>721</v>
      </c>
      <c r="AF904" s="7">
        <f t="shared" si="323"/>
        <v>721</v>
      </c>
      <c r="AG904" t="str">
        <f>_xlfn.XLOOKUP(H904, 'Customer Data'!A904,'Customer Data'!B904)</f>
        <v>Customer_904</v>
      </c>
      <c r="AH904" t="str">
        <f>_xlfn.XLOOKUP(H904,'Customer Data'!A904,'Customer Data'!C904)</f>
        <v>Female</v>
      </c>
      <c r="AI904">
        <f>_xlfn.XLOOKUP(H904,'Customer Data'!A904,'Customer Data'!D904)</f>
        <v>21</v>
      </c>
      <c r="AJ904" t="str">
        <f>_xlfn.XLOOKUP(H904,'Customer Data'!A904,'Customer Data'!E904)</f>
        <v>Enugu</v>
      </c>
      <c r="AK904" t="str">
        <f>VLOOKUP(K904,'Product Category'!A:B,2,FALSE)</f>
        <v>Electronics</v>
      </c>
      <c r="AL904">
        <f>VLOOKUP(Z904,Coupons!A:B,2,FALSE)</f>
        <v>0</v>
      </c>
      <c r="AM904" s="7">
        <f t="shared" si="324"/>
        <v>0</v>
      </c>
      <c r="AN904" s="7">
        <f t="shared" si="325"/>
        <v>126.175</v>
      </c>
      <c r="AO904" s="7">
        <f t="shared" si="326"/>
        <v>504.7</v>
      </c>
      <c r="AP904" s="7">
        <f t="shared" si="327"/>
        <v>721</v>
      </c>
      <c r="AQ904" s="7">
        <f t="shared" si="328"/>
        <v>216.3</v>
      </c>
      <c r="AR904" s="12">
        <f t="shared" si="329"/>
        <v>1.4285714285714286</v>
      </c>
    </row>
    <row r="905" spans="1:44" x14ac:dyDescent="0.35">
      <c r="A905" t="s">
        <v>917</v>
      </c>
      <c r="B905">
        <f t="shared" si="308"/>
        <v>200903</v>
      </c>
      <c r="C905" s="2">
        <v>45063</v>
      </c>
      <c r="D905" s="4">
        <v>45063</v>
      </c>
      <c r="E905">
        <f t="shared" si="309"/>
        <v>2023</v>
      </c>
      <c r="F905" s="4" t="str">
        <f t="shared" si="310"/>
        <v>May</v>
      </c>
      <c r="G905" s="4" t="str">
        <f t="shared" si="311"/>
        <v>Wednesday</v>
      </c>
      <c r="H905" t="s">
        <v>2113</v>
      </c>
      <c r="I905">
        <f t="shared" si="312"/>
        <v>80868</v>
      </c>
      <c r="J905" t="s">
        <v>2403</v>
      </c>
      <c r="K905" t="str">
        <f t="shared" si="314"/>
        <v>Monitor</v>
      </c>
      <c r="L905">
        <v>3</v>
      </c>
      <c r="M905">
        <v>473.49</v>
      </c>
      <c r="N905" s="7">
        <f t="shared" si="313"/>
        <v>473.49</v>
      </c>
      <c r="O905" t="s">
        <v>2932</v>
      </c>
      <c r="P905" t="str">
        <f t="shared" si="315"/>
        <v>205</v>
      </c>
      <c r="Q905" t="str">
        <f t="shared" si="316"/>
        <v>Main St</v>
      </c>
      <c r="R905" t="s">
        <v>3067</v>
      </c>
      <c r="S905" t="str">
        <f t="shared" si="317"/>
        <v>Credit Card</v>
      </c>
      <c r="T905" t="s">
        <v>3074</v>
      </c>
      <c r="U905" t="str">
        <f t="shared" si="318"/>
        <v>Pending</v>
      </c>
      <c r="V905" t="s">
        <v>3978</v>
      </c>
      <c r="W905" t="str">
        <f t="shared" si="319"/>
        <v>56186636</v>
      </c>
      <c r="X905">
        <v>7</v>
      </c>
      <c r="Z905" t="str">
        <f t="shared" si="320"/>
        <v>NO COUPON</v>
      </c>
      <c r="AA905" t="str">
        <f t="shared" si="321"/>
        <v>NO</v>
      </c>
      <c r="AB905" t="s">
        <v>4280</v>
      </c>
      <c r="AC905" t="str">
        <f t="shared" si="322"/>
        <v>Email</v>
      </c>
      <c r="AD905">
        <v>1420.47</v>
      </c>
      <c r="AE905" s="7">
        <v>1420.47</v>
      </c>
      <c r="AF905" s="7">
        <f t="shared" si="323"/>
        <v>1420.47</v>
      </c>
      <c r="AG905" t="str">
        <f>_xlfn.XLOOKUP(H905, 'Customer Data'!A905,'Customer Data'!B905)</f>
        <v>Customer_905</v>
      </c>
      <c r="AH905" t="str">
        <f>_xlfn.XLOOKUP(H905,'Customer Data'!A905,'Customer Data'!C905)</f>
        <v>Female</v>
      </c>
      <c r="AI905">
        <f>_xlfn.XLOOKUP(H905,'Customer Data'!A905,'Customer Data'!D905)</f>
        <v>27</v>
      </c>
      <c r="AJ905" t="str">
        <f>_xlfn.XLOOKUP(H905,'Customer Data'!A905,'Customer Data'!E905)</f>
        <v>Port-Harcourt</v>
      </c>
      <c r="AK905" t="str">
        <f>VLOOKUP(K905,'Product Category'!A:B,2,FALSE)</f>
        <v>Electronics</v>
      </c>
      <c r="AL905">
        <f>VLOOKUP(Z905,Coupons!A:B,2,FALSE)</f>
        <v>0</v>
      </c>
      <c r="AM905" s="7">
        <f t="shared" si="324"/>
        <v>0</v>
      </c>
      <c r="AN905" s="7">
        <f t="shared" si="325"/>
        <v>331.44299999999998</v>
      </c>
      <c r="AO905" s="7">
        <f t="shared" si="326"/>
        <v>994.32899999999995</v>
      </c>
      <c r="AP905" s="7">
        <f t="shared" si="327"/>
        <v>1420.47</v>
      </c>
      <c r="AQ905" s="7">
        <f t="shared" si="328"/>
        <v>426.14100000000008</v>
      </c>
      <c r="AR905" s="12">
        <f t="shared" si="329"/>
        <v>1.4285714285714286</v>
      </c>
    </row>
    <row r="906" spans="1:44" x14ac:dyDescent="0.35">
      <c r="A906" t="s">
        <v>918</v>
      </c>
      <c r="B906">
        <f t="shared" si="308"/>
        <v>200904</v>
      </c>
      <c r="C906" s="2">
        <v>45693</v>
      </c>
      <c r="D906" s="4">
        <v>45693</v>
      </c>
      <c r="E906">
        <f t="shared" si="309"/>
        <v>2025</v>
      </c>
      <c r="F906" s="4" t="str">
        <f t="shared" si="310"/>
        <v>February</v>
      </c>
      <c r="G906" s="4" t="str">
        <f t="shared" si="311"/>
        <v>Wednesday</v>
      </c>
      <c r="H906" t="s">
        <v>2114</v>
      </c>
      <c r="I906">
        <f t="shared" si="312"/>
        <v>16693</v>
      </c>
      <c r="J906" t="s">
        <v>2403</v>
      </c>
      <c r="K906" t="str">
        <f t="shared" si="314"/>
        <v>Monitor</v>
      </c>
      <c r="L906">
        <v>4</v>
      </c>
      <c r="M906">
        <v>237.43</v>
      </c>
      <c r="N906" s="7">
        <f t="shared" si="313"/>
        <v>237.43</v>
      </c>
      <c r="O906" t="s">
        <v>2758</v>
      </c>
      <c r="P906" t="str">
        <f t="shared" si="315"/>
        <v>262</v>
      </c>
      <c r="Q906" t="str">
        <f t="shared" si="316"/>
        <v>Main St</v>
      </c>
      <c r="R906" t="s">
        <v>3069</v>
      </c>
      <c r="S906" t="str">
        <f t="shared" si="317"/>
        <v>Cash</v>
      </c>
      <c r="T906" t="s">
        <v>3071</v>
      </c>
      <c r="U906" t="str">
        <f t="shared" si="318"/>
        <v>Cancelled</v>
      </c>
      <c r="V906" t="s">
        <v>3979</v>
      </c>
      <c r="W906" t="str">
        <f t="shared" si="319"/>
        <v>41146508</v>
      </c>
      <c r="X906">
        <v>8</v>
      </c>
      <c r="Y906" t="s">
        <v>4277</v>
      </c>
      <c r="Z906" t="str">
        <f t="shared" si="320"/>
        <v>WINTER15</v>
      </c>
      <c r="AA906" t="str">
        <f t="shared" si="321"/>
        <v>YES</v>
      </c>
      <c r="AB906" t="s">
        <v>4279</v>
      </c>
      <c r="AC906" t="str">
        <f t="shared" si="322"/>
        <v>Referral</v>
      </c>
      <c r="AD906">
        <v>949.72</v>
      </c>
      <c r="AE906" s="7">
        <v>949.72</v>
      </c>
      <c r="AF906" s="7">
        <f t="shared" si="323"/>
        <v>949.72</v>
      </c>
      <c r="AG906" t="str">
        <f>_xlfn.XLOOKUP(H906, 'Customer Data'!A906,'Customer Data'!B906)</f>
        <v>Customer_906</v>
      </c>
      <c r="AH906" t="str">
        <f>_xlfn.XLOOKUP(H906,'Customer Data'!A906,'Customer Data'!C906)</f>
        <v>Female</v>
      </c>
      <c r="AI906">
        <f>_xlfn.XLOOKUP(H906,'Customer Data'!A906,'Customer Data'!D906)</f>
        <v>60</v>
      </c>
      <c r="AJ906" t="str">
        <f>_xlfn.XLOOKUP(H906,'Customer Data'!A906,'Customer Data'!E906)</f>
        <v>Kano</v>
      </c>
      <c r="AK906" t="str">
        <f>VLOOKUP(K906,'Product Category'!A:B,2,FALSE)</f>
        <v>Electronics</v>
      </c>
      <c r="AL906">
        <f>VLOOKUP(Z906,Coupons!A:B,2,FALSE)</f>
        <v>0.15</v>
      </c>
      <c r="AM906" s="7">
        <f t="shared" si="324"/>
        <v>142.458</v>
      </c>
      <c r="AN906" s="7">
        <f t="shared" si="325"/>
        <v>166.20099999999999</v>
      </c>
      <c r="AO906" s="7">
        <f t="shared" si="326"/>
        <v>664.80399999999997</v>
      </c>
      <c r="AP906" s="7">
        <f t="shared" si="327"/>
        <v>807.26200000000006</v>
      </c>
      <c r="AQ906" s="7">
        <f t="shared" si="328"/>
        <v>142.45800000000008</v>
      </c>
      <c r="AR906" s="12">
        <f t="shared" si="329"/>
        <v>1.2142857142857144</v>
      </c>
    </row>
    <row r="907" spans="1:44" x14ac:dyDescent="0.35">
      <c r="A907" t="s">
        <v>919</v>
      </c>
      <c r="B907">
        <f t="shared" si="308"/>
        <v>200905</v>
      </c>
      <c r="C907" s="2">
        <v>45253</v>
      </c>
      <c r="D907" s="4">
        <v>45253</v>
      </c>
      <c r="E907">
        <f t="shared" si="309"/>
        <v>2023</v>
      </c>
      <c r="F907" s="4" t="str">
        <f t="shared" si="310"/>
        <v>November</v>
      </c>
      <c r="G907" s="4" t="str">
        <f t="shared" si="311"/>
        <v>Thursday</v>
      </c>
      <c r="H907" t="s">
        <v>2115</v>
      </c>
      <c r="I907">
        <f t="shared" si="312"/>
        <v>67818</v>
      </c>
      <c r="J907" t="s">
        <v>2408</v>
      </c>
      <c r="K907" t="str">
        <f t="shared" si="314"/>
        <v>Laptop</v>
      </c>
      <c r="L907">
        <v>1</v>
      </c>
      <c r="M907">
        <v>442.39</v>
      </c>
      <c r="N907" s="7">
        <f t="shared" si="313"/>
        <v>442.39</v>
      </c>
      <c r="O907" t="s">
        <v>2677</v>
      </c>
      <c r="P907" t="str">
        <f t="shared" si="315"/>
        <v>101</v>
      </c>
      <c r="Q907" t="str">
        <f t="shared" si="316"/>
        <v>Main St</v>
      </c>
      <c r="R907" t="s">
        <v>3068</v>
      </c>
      <c r="S907" t="str">
        <f t="shared" si="317"/>
        <v>Gift Card</v>
      </c>
      <c r="T907" t="s">
        <v>3074</v>
      </c>
      <c r="U907" t="str">
        <f t="shared" si="318"/>
        <v>Pending</v>
      </c>
      <c r="V907" t="s">
        <v>3980</v>
      </c>
      <c r="W907" t="str">
        <f t="shared" si="319"/>
        <v>81978113</v>
      </c>
      <c r="X907">
        <v>6</v>
      </c>
      <c r="Y907" t="s">
        <v>4276</v>
      </c>
      <c r="Z907" t="str">
        <f t="shared" si="320"/>
        <v>FREESHIP</v>
      </c>
      <c r="AA907" t="str">
        <f t="shared" si="321"/>
        <v>YES</v>
      </c>
      <c r="AB907" t="s">
        <v>4281</v>
      </c>
      <c r="AC907" t="str">
        <f t="shared" si="322"/>
        <v>Facebook</v>
      </c>
      <c r="AD907">
        <v>442.39</v>
      </c>
      <c r="AE907" s="7">
        <v>442.39</v>
      </c>
      <c r="AF907" s="7">
        <f t="shared" si="323"/>
        <v>442.39</v>
      </c>
      <c r="AG907" t="str">
        <f>_xlfn.XLOOKUP(H907, 'Customer Data'!A907,'Customer Data'!B907)</f>
        <v>Customer_907</v>
      </c>
      <c r="AH907" t="str">
        <f>_xlfn.XLOOKUP(H907,'Customer Data'!A907,'Customer Data'!C907)</f>
        <v>Male</v>
      </c>
      <c r="AI907">
        <f>_xlfn.XLOOKUP(H907,'Customer Data'!A907,'Customer Data'!D907)</f>
        <v>39</v>
      </c>
      <c r="AJ907" t="str">
        <f>_xlfn.XLOOKUP(H907,'Customer Data'!A907,'Customer Data'!E907)</f>
        <v>Port-Harcourt</v>
      </c>
      <c r="AK907" t="str">
        <f>VLOOKUP(K907,'Product Category'!A:B,2,FALSE)</f>
        <v>Electronics</v>
      </c>
      <c r="AL907">
        <f>VLOOKUP(Z907,Coupons!A:B,2,FALSE)</f>
        <v>0</v>
      </c>
      <c r="AM907" s="7">
        <f t="shared" si="324"/>
        <v>0</v>
      </c>
      <c r="AN907" s="7">
        <f t="shared" si="325"/>
        <v>309.67299999999994</v>
      </c>
      <c r="AO907" s="7">
        <f t="shared" si="326"/>
        <v>309.67299999999994</v>
      </c>
      <c r="AP907" s="7">
        <f t="shared" si="327"/>
        <v>442.39</v>
      </c>
      <c r="AQ907" s="7">
        <f t="shared" si="328"/>
        <v>132.71700000000004</v>
      </c>
      <c r="AR907" s="12">
        <f t="shared" si="329"/>
        <v>1.4285714285714288</v>
      </c>
    </row>
    <row r="908" spans="1:44" x14ac:dyDescent="0.35">
      <c r="A908" t="s">
        <v>920</v>
      </c>
      <c r="B908">
        <f t="shared" si="308"/>
        <v>200906</v>
      </c>
      <c r="C908" s="2">
        <v>45538</v>
      </c>
      <c r="D908" s="4">
        <v>45538</v>
      </c>
      <c r="E908">
        <f t="shared" si="309"/>
        <v>2024</v>
      </c>
      <c r="F908" s="4" t="str">
        <f t="shared" si="310"/>
        <v>September</v>
      </c>
      <c r="G908" s="4" t="str">
        <f t="shared" si="311"/>
        <v>Tuesday</v>
      </c>
      <c r="H908" t="s">
        <v>2116</v>
      </c>
      <c r="I908">
        <f t="shared" si="312"/>
        <v>49938</v>
      </c>
      <c r="J908" t="s">
        <v>2403</v>
      </c>
      <c r="K908" t="str">
        <f t="shared" si="314"/>
        <v>Monitor</v>
      </c>
      <c r="L908">
        <v>1</v>
      </c>
      <c r="M908">
        <v>62.12</v>
      </c>
      <c r="N908" s="7">
        <f t="shared" si="313"/>
        <v>62.12</v>
      </c>
      <c r="O908" t="s">
        <v>2977</v>
      </c>
      <c r="P908" t="str">
        <f t="shared" si="315"/>
        <v>141</v>
      </c>
      <c r="Q908" t="str">
        <f t="shared" si="316"/>
        <v>Main St</v>
      </c>
      <c r="R908" t="s">
        <v>3069</v>
      </c>
      <c r="S908" t="str">
        <f t="shared" si="317"/>
        <v>Cash</v>
      </c>
      <c r="T908" t="s">
        <v>3072</v>
      </c>
      <c r="U908" t="str">
        <f t="shared" si="318"/>
        <v>Returned</v>
      </c>
      <c r="V908" t="s">
        <v>3981</v>
      </c>
      <c r="W908" t="str">
        <f t="shared" si="319"/>
        <v>80175572</v>
      </c>
      <c r="X908">
        <v>2</v>
      </c>
      <c r="Z908" t="str">
        <f t="shared" si="320"/>
        <v>NO COUPON</v>
      </c>
      <c r="AA908" t="str">
        <f t="shared" si="321"/>
        <v>NO</v>
      </c>
      <c r="AB908" t="s">
        <v>4280</v>
      </c>
      <c r="AC908" t="str">
        <f t="shared" si="322"/>
        <v>Email</v>
      </c>
      <c r="AD908">
        <v>62.12</v>
      </c>
      <c r="AE908" s="7">
        <v>62.12</v>
      </c>
      <c r="AF908" s="7">
        <f t="shared" si="323"/>
        <v>62.12</v>
      </c>
      <c r="AG908" t="str">
        <f>_xlfn.XLOOKUP(H908, 'Customer Data'!A908,'Customer Data'!B908)</f>
        <v>Customer_908</v>
      </c>
      <c r="AH908" t="str">
        <f>_xlfn.XLOOKUP(H908,'Customer Data'!A908,'Customer Data'!C908)</f>
        <v>Male</v>
      </c>
      <c r="AI908">
        <f>_xlfn.XLOOKUP(H908,'Customer Data'!A908,'Customer Data'!D908)</f>
        <v>47</v>
      </c>
      <c r="AJ908" t="str">
        <f>_xlfn.XLOOKUP(H908,'Customer Data'!A908,'Customer Data'!E908)</f>
        <v>Kano</v>
      </c>
      <c r="AK908" t="str">
        <f>VLOOKUP(K908,'Product Category'!A:B,2,FALSE)</f>
        <v>Electronics</v>
      </c>
      <c r="AL908">
        <f>VLOOKUP(Z908,Coupons!A:B,2,FALSE)</f>
        <v>0</v>
      </c>
      <c r="AM908" s="7">
        <f t="shared" si="324"/>
        <v>0</v>
      </c>
      <c r="AN908" s="7">
        <f t="shared" si="325"/>
        <v>43.483999999999995</v>
      </c>
      <c r="AO908" s="7">
        <f t="shared" si="326"/>
        <v>43.483999999999995</v>
      </c>
      <c r="AP908" s="7">
        <f t="shared" si="327"/>
        <v>62.12</v>
      </c>
      <c r="AQ908" s="7">
        <f t="shared" si="328"/>
        <v>18.636000000000003</v>
      </c>
      <c r="AR908" s="12">
        <f t="shared" si="329"/>
        <v>1.4285714285714286</v>
      </c>
    </row>
    <row r="909" spans="1:44" x14ac:dyDescent="0.35">
      <c r="A909" t="s">
        <v>921</v>
      </c>
      <c r="B909">
        <f t="shared" si="308"/>
        <v>200907</v>
      </c>
      <c r="C909" s="2">
        <v>45508</v>
      </c>
      <c r="D909" s="4">
        <v>45508</v>
      </c>
      <c r="E909">
        <f t="shared" si="309"/>
        <v>2024</v>
      </c>
      <c r="F909" s="4" t="str">
        <f t="shared" si="310"/>
        <v>August</v>
      </c>
      <c r="G909" s="4" t="str">
        <f t="shared" si="311"/>
        <v>Sunday</v>
      </c>
      <c r="H909" t="s">
        <v>2117</v>
      </c>
      <c r="I909">
        <f t="shared" si="312"/>
        <v>90898</v>
      </c>
      <c r="J909" t="s">
        <v>2409</v>
      </c>
      <c r="K909" t="str">
        <f t="shared" si="314"/>
        <v>Desk</v>
      </c>
      <c r="L909">
        <v>5</v>
      </c>
      <c r="M909">
        <v>298.39</v>
      </c>
      <c r="N909" s="7">
        <f t="shared" si="313"/>
        <v>298.39</v>
      </c>
      <c r="O909" t="s">
        <v>2534</v>
      </c>
      <c r="P909" t="str">
        <f t="shared" si="315"/>
        <v>583</v>
      </c>
      <c r="Q909" t="str">
        <f t="shared" si="316"/>
        <v>Main St</v>
      </c>
      <c r="R909" t="s">
        <v>3068</v>
      </c>
      <c r="S909" t="str">
        <f t="shared" si="317"/>
        <v>Gift Card</v>
      </c>
      <c r="T909" t="s">
        <v>3071</v>
      </c>
      <c r="U909" t="str">
        <f t="shared" si="318"/>
        <v>Cancelled</v>
      </c>
      <c r="V909" t="s">
        <v>3982</v>
      </c>
      <c r="W909" t="str">
        <f t="shared" si="319"/>
        <v>52935170</v>
      </c>
      <c r="X909">
        <v>7</v>
      </c>
      <c r="Y909" t="s">
        <v>4277</v>
      </c>
      <c r="Z909" t="str">
        <f t="shared" si="320"/>
        <v>WINTER15</v>
      </c>
      <c r="AA909" t="str">
        <f t="shared" si="321"/>
        <v>YES</v>
      </c>
      <c r="AB909" t="s">
        <v>4279</v>
      </c>
      <c r="AC909" t="str">
        <f t="shared" si="322"/>
        <v>Referral</v>
      </c>
      <c r="AD909">
        <v>1491.95</v>
      </c>
      <c r="AE909" s="7">
        <v>1491.95</v>
      </c>
      <c r="AF909" s="7">
        <f t="shared" si="323"/>
        <v>1491.9499999999998</v>
      </c>
      <c r="AG909" t="str">
        <f>_xlfn.XLOOKUP(H909, 'Customer Data'!A909,'Customer Data'!B909)</f>
        <v>Customer_909</v>
      </c>
      <c r="AH909" t="str">
        <f>_xlfn.XLOOKUP(H909,'Customer Data'!A909,'Customer Data'!C909)</f>
        <v>Male</v>
      </c>
      <c r="AI909">
        <f>_xlfn.XLOOKUP(H909,'Customer Data'!A909,'Customer Data'!D909)</f>
        <v>30</v>
      </c>
      <c r="AJ909" t="str">
        <f>_xlfn.XLOOKUP(H909,'Customer Data'!A909,'Customer Data'!E909)</f>
        <v>Lagos</v>
      </c>
      <c r="AK909" t="str">
        <f>VLOOKUP(K909,'Product Category'!A:B,2,FALSE)</f>
        <v>Furniture</v>
      </c>
      <c r="AL909">
        <f>VLOOKUP(Z909,Coupons!A:B,2,FALSE)</f>
        <v>0.15</v>
      </c>
      <c r="AM909" s="7">
        <f t="shared" si="324"/>
        <v>223.79249999999999</v>
      </c>
      <c r="AN909" s="7">
        <f t="shared" si="325"/>
        <v>208.87299999999999</v>
      </c>
      <c r="AO909" s="7">
        <f t="shared" si="326"/>
        <v>1044.365</v>
      </c>
      <c r="AP909" s="7">
        <f t="shared" si="327"/>
        <v>1268.1574999999998</v>
      </c>
      <c r="AQ909" s="7">
        <f t="shared" si="328"/>
        <v>223.79249999999979</v>
      </c>
      <c r="AR909" s="12">
        <f t="shared" si="329"/>
        <v>1.2142857142857142</v>
      </c>
    </row>
    <row r="910" spans="1:44" x14ac:dyDescent="0.35">
      <c r="A910" t="s">
        <v>922</v>
      </c>
      <c r="B910">
        <f t="shared" si="308"/>
        <v>200908</v>
      </c>
      <c r="C910" s="2">
        <v>45783</v>
      </c>
      <c r="D910" s="4">
        <v>45783</v>
      </c>
      <c r="E910">
        <f t="shared" si="309"/>
        <v>2025</v>
      </c>
      <c r="F910" s="4" t="str">
        <f t="shared" si="310"/>
        <v>May</v>
      </c>
      <c r="G910" s="4" t="str">
        <f t="shared" si="311"/>
        <v>Tuesday</v>
      </c>
      <c r="H910" t="s">
        <v>2118</v>
      </c>
      <c r="I910">
        <f t="shared" si="312"/>
        <v>35117</v>
      </c>
      <c r="J910" t="s">
        <v>2409</v>
      </c>
      <c r="K910" t="str">
        <f t="shared" si="314"/>
        <v>Desk</v>
      </c>
      <c r="L910">
        <v>2</v>
      </c>
      <c r="M910">
        <v>697.93</v>
      </c>
      <c r="N910" s="7">
        <f t="shared" si="313"/>
        <v>697.93</v>
      </c>
      <c r="O910" t="s">
        <v>2567</v>
      </c>
      <c r="P910" t="str">
        <f t="shared" si="315"/>
        <v>332</v>
      </c>
      <c r="Q910" t="str">
        <f t="shared" si="316"/>
        <v>Main St</v>
      </c>
      <c r="R910" t="s">
        <v>3067</v>
      </c>
      <c r="S910" t="str">
        <f t="shared" si="317"/>
        <v>Credit Card</v>
      </c>
      <c r="T910" t="s">
        <v>3071</v>
      </c>
      <c r="U910" t="str">
        <f t="shared" si="318"/>
        <v>Cancelled</v>
      </c>
      <c r="V910" t="s">
        <v>3983</v>
      </c>
      <c r="W910" t="str">
        <f t="shared" si="319"/>
        <v>27155709</v>
      </c>
      <c r="X910">
        <v>2</v>
      </c>
      <c r="Y910" t="s">
        <v>4275</v>
      </c>
      <c r="Z910" t="str">
        <f t="shared" si="320"/>
        <v>SAVE10</v>
      </c>
      <c r="AA910" t="str">
        <f t="shared" si="321"/>
        <v>YES</v>
      </c>
      <c r="AB910" t="s">
        <v>4282</v>
      </c>
      <c r="AC910" t="str">
        <f t="shared" si="322"/>
        <v>Google</v>
      </c>
      <c r="AD910">
        <v>1395.86</v>
      </c>
      <c r="AE910" s="7">
        <v>1395.86</v>
      </c>
      <c r="AF910" s="7">
        <f t="shared" si="323"/>
        <v>1395.86</v>
      </c>
      <c r="AG910" t="str">
        <f>_xlfn.XLOOKUP(H910, 'Customer Data'!A910,'Customer Data'!B910)</f>
        <v>Customer_910</v>
      </c>
      <c r="AH910" t="str">
        <f>_xlfn.XLOOKUP(H910,'Customer Data'!A910,'Customer Data'!C910)</f>
        <v>Female</v>
      </c>
      <c r="AI910">
        <f>_xlfn.XLOOKUP(H910,'Customer Data'!A910,'Customer Data'!D910)</f>
        <v>56</v>
      </c>
      <c r="AJ910" t="str">
        <f>_xlfn.XLOOKUP(H910,'Customer Data'!A910,'Customer Data'!E910)</f>
        <v>Abuja</v>
      </c>
      <c r="AK910" t="str">
        <f>VLOOKUP(K910,'Product Category'!A:B,2,FALSE)</f>
        <v>Furniture</v>
      </c>
      <c r="AL910">
        <f>VLOOKUP(Z910,Coupons!A:B,2,FALSE)</f>
        <v>0.1</v>
      </c>
      <c r="AM910" s="7">
        <f t="shared" si="324"/>
        <v>139.58599999999998</v>
      </c>
      <c r="AN910" s="7">
        <f t="shared" si="325"/>
        <v>488.55099999999993</v>
      </c>
      <c r="AO910" s="7">
        <f t="shared" si="326"/>
        <v>977.10199999999986</v>
      </c>
      <c r="AP910" s="7">
        <f t="shared" si="327"/>
        <v>1256.2739999999999</v>
      </c>
      <c r="AQ910" s="7">
        <f t="shared" si="328"/>
        <v>279.17200000000003</v>
      </c>
      <c r="AR910" s="12">
        <f t="shared" si="329"/>
        <v>1.2857142857142858</v>
      </c>
    </row>
    <row r="911" spans="1:44" x14ac:dyDescent="0.35">
      <c r="A911" t="s">
        <v>923</v>
      </c>
      <c r="B911">
        <f t="shared" si="308"/>
        <v>200909</v>
      </c>
      <c r="C911" s="2">
        <v>45439</v>
      </c>
      <c r="D911" s="4">
        <v>45439</v>
      </c>
      <c r="E911">
        <f t="shared" si="309"/>
        <v>2024</v>
      </c>
      <c r="F911" s="4" t="str">
        <f t="shared" si="310"/>
        <v>May</v>
      </c>
      <c r="G911" s="4" t="str">
        <f t="shared" si="311"/>
        <v>Monday</v>
      </c>
      <c r="H911" t="s">
        <v>2119</v>
      </c>
      <c r="I911">
        <f t="shared" si="312"/>
        <v>60203</v>
      </c>
      <c r="J911" t="s">
        <v>2405</v>
      </c>
      <c r="K911" t="str">
        <f t="shared" si="314"/>
        <v>Tablet</v>
      </c>
      <c r="L911">
        <v>2</v>
      </c>
      <c r="M911">
        <v>291.85000000000002</v>
      </c>
      <c r="N911" s="7">
        <f t="shared" si="313"/>
        <v>291.85000000000002</v>
      </c>
      <c r="O911" t="s">
        <v>2431</v>
      </c>
      <c r="P911" t="str">
        <f t="shared" si="315"/>
        <v>569</v>
      </c>
      <c r="Q911" t="str">
        <f t="shared" si="316"/>
        <v>Main St</v>
      </c>
      <c r="R911" t="s">
        <v>3069</v>
      </c>
      <c r="S911" t="str">
        <f t="shared" si="317"/>
        <v>Cash</v>
      </c>
      <c r="T911" t="s">
        <v>3070</v>
      </c>
      <c r="U911" t="str">
        <f t="shared" si="318"/>
        <v>Shipped</v>
      </c>
      <c r="V911" t="s">
        <v>3984</v>
      </c>
      <c r="W911" t="str">
        <f t="shared" si="319"/>
        <v>76525279</v>
      </c>
      <c r="X911">
        <v>5</v>
      </c>
      <c r="Y911" t="s">
        <v>4276</v>
      </c>
      <c r="Z911" t="str">
        <f t="shared" si="320"/>
        <v>FREESHIP</v>
      </c>
      <c r="AA911" t="str">
        <f t="shared" si="321"/>
        <v>YES</v>
      </c>
      <c r="AB911" t="s">
        <v>4278</v>
      </c>
      <c r="AC911" t="str">
        <f t="shared" si="322"/>
        <v>Instagram</v>
      </c>
      <c r="AD911">
        <v>583.70000000000005</v>
      </c>
      <c r="AE911" s="7">
        <v>583.70000000000005</v>
      </c>
      <c r="AF911" s="7">
        <f t="shared" si="323"/>
        <v>583.70000000000005</v>
      </c>
      <c r="AG911" t="str">
        <f>_xlfn.XLOOKUP(H911, 'Customer Data'!A911,'Customer Data'!B911)</f>
        <v>Customer_911</v>
      </c>
      <c r="AH911" t="str">
        <f>_xlfn.XLOOKUP(H911,'Customer Data'!A911,'Customer Data'!C911)</f>
        <v>Male</v>
      </c>
      <c r="AI911">
        <f>_xlfn.XLOOKUP(H911,'Customer Data'!A911,'Customer Data'!D911)</f>
        <v>39</v>
      </c>
      <c r="AJ911" t="str">
        <f>_xlfn.XLOOKUP(H911,'Customer Data'!A911,'Customer Data'!E911)</f>
        <v>Owerri</v>
      </c>
      <c r="AK911" t="str">
        <f>VLOOKUP(K911,'Product Category'!A:B,2,FALSE)</f>
        <v>Electronics</v>
      </c>
      <c r="AL911">
        <f>VLOOKUP(Z911,Coupons!A:B,2,FALSE)</f>
        <v>0</v>
      </c>
      <c r="AM911" s="7">
        <f t="shared" si="324"/>
        <v>0</v>
      </c>
      <c r="AN911" s="7">
        <f t="shared" si="325"/>
        <v>204.29500000000002</v>
      </c>
      <c r="AO911" s="7">
        <f t="shared" si="326"/>
        <v>408.59000000000003</v>
      </c>
      <c r="AP911" s="7">
        <f t="shared" si="327"/>
        <v>583.70000000000005</v>
      </c>
      <c r="AQ911" s="7">
        <f t="shared" si="328"/>
        <v>175.11</v>
      </c>
      <c r="AR911" s="12">
        <f t="shared" si="329"/>
        <v>1.4285714285714286</v>
      </c>
    </row>
    <row r="912" spans="1:44" x14ac:dyDescent="0.35">
      <c r="A912" t="s">
        <v>924</v>
      </c>
      <c r="B912">
        <f t="shared" si="308"/>
        <v>200910</v>
      </c>
      <c r="C912" s="2">
        <v>45443</v>
      </c>
      <c r="D912" s="4">
        <v>45443</v>
      </c>
      <c r="E912">
        <f t="shared" si="309"/>
        <v>2024</v>
      </c>
      <c r="F912" s="4" t="str">
        <f t="shared" si="310"/>
        <v>May</v>
      </c>
      <c r="G912" s="4" t="str">
        <f t="shared" si="311"/>
        <v>Friday</v>
      </c>
      <c r="H912" t="s">
        <v>2120</v>
      </c>
      <c r="I912">
        <f t="shared" si="312"/>
        <v>36174</v>
      </c>
      <c r="J912" t="s">
        <v>2407</v>
      </c>
      <c r="K912" t="str">
        <f t="shared" si="314"/>
        <v>Printer</v>
      </c>
      <c r="L912">
        <v>3</v>
      </c>
      <c r="M912">
        <v>308.98</v>
      </c>
      <c r="N912" s="7">
        <f t="shared" si="313"/>
        <v>308.98</v>
      </c>
      <c r="O912" t="s">
        <v>2481</v>
      </c>
      <c r="P912" t="str">
        <f t="shared" si="315"/>
        <v>348</v>
      </c>
      <c r="Q912" t="str">
        <f t="shared" si="316"/>
        <v>Main St</v>
      </c>
      <c r="R912" t="s">
        <v>3069</v>
      </c>
      <c r="S912" t="str">
        <f t="shared" si="317"/>
        <v>Cash</v>
      </c>
      <c r="T912" t="s">
        <v>3073</v>
      </c>
      <c r="U912" t="str">
        <f t="shared" si="318"/>
        <v>Delivered</v>
      </c>
      <c r="V912" t="s">
        <v>3985</v>
      </c>
      <c r="W912" t="str">
        <f t="shared" si="319"/>
        <v>26397548</v>
      </c>
      <c r="X912">
        <v>3</v>
      </c>
      <c r="Y912" t="s">
        <v>4275</v>
      </c>
      <c r="Z912" t="str">
        <f t="shared" si="320"/>
        <v>SAVE10</v>
      </c>
      <c r="AA912" t="str">
        <f t="shared" si="321"/>
        <v>YES</v>
      </c>
      <c r="AB912" t="s">
        <v>4278</v>
      </c>
      <c r="AC912" t="str">
        <f t="shared" si="322"/>
        <v>Instagram</v>
      </c>
      <c r="AD912">
        <v>926.94</v>
      </c>
      <c r="AE912" s="7">
        <v>926.94</v>
      </c>
      <c r="AF912" s="7">
        <f t="shared" si="323"/>
        <v>926.94</v>
      </c>
      <c r="AG912" t="str">
        <f>_xlfn.XLOOKUP(H912, 'Customer Data'!A912,'Customer Data'!B912)</f>
        <v>Customer_912</v>
      </c>
      <c r="AH912" t="str">
        <f>_xlfn.XLOOKUP(H912,'Customer Data'!A912,'Customer Data'!C912)</f>
        <v>Female</v>
      </c>
      <c r="AI912">
        <f>_xlfn.XLOOKUP(H912,'Customer Data'!A912,'Customer Data'!D912)</f>
        <v>19</v>
      </c>
      <c r="AJ912" t="str">
        <f>_xlfn.XLOOKUP(H912,'Customer Data'!A912,'Customer Data'!E912)</f>
        <v>Kano</v>
      </c>
      <c r="AK912" t="str">
        <f>VLOOKUP(K912,'Product Category'!A:B,2,FALSE)</f>
        <v>Electronics</v>
      </c>
      <c r="AL912">
        <f>VLOOKUP(Z912,Coupons!A:B,2,FALSE)</f>
        <v>0.1</v>
      </c>
      <c r="AM912" s="7">
        <f t="shared" si="324"/>
        <v>92.694000000000017</v>
      </c>
      <c r="AN912" s="7">
        <f t="shared" si="325"/>
        <v>216.286</v>
      </c>
      <c r="AO912" s="7">
        <f t="shared" si="326"/>
        <v>648.85799999999995</v>
      </c>
      <c r="AP912" s="7">
        <f t="shared" si="327"/>
        <v>834.24600000000009</v>
      </c>
      <c r="AQ912" s="7">
        <f t="shared" si="328"/>
        <v>185.38800000000015</v>
      </c>
      <c r="AR912" s="12">
        <f t="shared" si="329"/>
        <v>1.285714285714286</v>
      </c>
    </row>
    <row r="913" spans="1:44" x14ac:dyDescent="0.35">
      <c r="A913" t="s">
        <v>925</v>
      </c>
      <c r="B913">
        <f t="shared" si="308"/>
        <v>200911</v>
      </c>
      <c r="C913" s="2">
        <v>45517</v>
      </c>
      <c r="D913" s="4">
        <v>45517</v>
      </c>
      <c r="E913">
        <f t="shared" si="309"/>
        <v>2024</v>
      </c>
      <c r="F913" s="4" t="str">
        <f t="shared" si="310"/>
        <v>August</v>
      </c>
      <c r="G913" s="4" t="str">
        <f t="shared" si="311"/>
        <v>Tuesday</v>
      </c>
      <c r="H913" t="s">
        <v>2121</v>
      </c>
      <c r="I913">
        <f t="shared" si="312"/>
        <v>80872</v>
      </c>
      <c r="J913" t="s">
        <v>2409</v>
      </c>
      <c r="K913" t="str">
        <f t="shared" si="314"/>
        <v>Desk</v>
      </c>
      <c r="L913">
        <v>5</v>
      </c>
      <c r="M913">
        <v>396.86</v>
      </c>
      <c r="N913" s="7">
        <f t="shared" si="313"/>
        <v>396.86</v>
      </c>
      <c r="O913" t="s">
        <v>2520</v>
      </c>
      <c r="P913" t="str">
        <f t="shared" si="315"/>
        <v>593</v>
      </c>
      <c r="Q913" t="str">
        <f t="shared" si="316"/>
        <v>Main St</v>
      </c>
      <c r="R913" t="s">
        <v>3069</v>
      </c>
      <c r="S913" t="str">
        <f t="shared" si="317"/>
        <v>Cash</v>
      </c>
      <c r="T913" t="s">
        <v>3071</v>
      </c>
      <c r="U913" t="str">
        <f t="shared" si="318"/>
        <v>Cancelled</v>
      </c>
      <c r="V913" t="s">
        <v>3986</v>
      </c>
      <c r="W913" t="str">
        <f t="shared" si="319"/>
        <v>43967487</v>
      </c>
      <c r="X913">
        <v>9</v>
      </c>
      <c r="Y913" t="s">
        <v>4275</v>
      </c>
      <c r="Z913" t="str">
        <f t="shared" si="320"/>
        <v>SAVE10</v>
      </c>
      <c r="AA913" t="str">
        <f t="shared" si="321"/>
        <v>YES</v>
      </c>
      <c r="AB913" t="s">
        <v>4278</v>
      </c>
      <c r="AC913" t="str">
        <f t="shared" si="322"/>
        <v>Instagram</v>
      </c>
      <c r="AD913">
        <v>1984.3</v>
      </c>
      <c r="AE913" s="7">
        <v>1984.3</v>
      </c>
      <c r="AF913" s="7">
        <f t="shared" si="323"/>
        <v>1984.3000000000002</v>
      </c>
      <c r="AG913" t="str">
        <f>_xlfn.XLOOKUP(H913, 'Customer Data'!A913,'Customer Data'!B913)</f>
        <v>Customer_913</v>
      </c>
      <c r="AH913" t="str">
        <f>_xlfn.XLOOKUP(H913,'Customer Data'!A913,'Customer Data'!C913)</f>
        <v>Male</v>
      </c>
      <c r="AI913">
        <f>_xlfn.XLOOKUP(H913,'Customer Data'!A913,'Customer Data'!D913)</f>
        <v>27</v>
      </c>
      <c r="AJ913" t="str">
        <f>_xlfn.XLOOKUP(H913,'Customer Data'!A913,'Customer Data'!E913)</f>
        <v>Enugu</v>
      </c>
      <c r="AK913" t="str">
        <f>VLOOKUP(K913,'Product Category'!A:B,2,FALSE)</f>
        <v>Furniture</v>
      </c>
      <c r="AL913">
        <f>VLOOKUP(Z913,Coupons!A:B,2,FALSE)</f>
        <v>0.1</v>
      </c>
      <c r="AM913" s="7">
        <f t="shared" si="324"/>
        <v>198.43</v>
      </c>
      <c r="AN913" s="7">
        <f t="shared" si="325"/>
        <v>277.80199999999996</v>
      </c>
      <c r="AO913" s="7">
        <f t="shared" si="326"/>
        <v>1389.0099999999998</v>
      </c>
      <c r="AP913" s="7">
        <f t="shared" si="327"/>
        <v>1785.8700000000001</v>
      </c>
      <c r="AQ913" s="7">
        <f t="shared" si="328"/>
        <v>396.86000000000035</v>
      </c>
      <c r="AR913" s="12">
        <f t="shared" si="329"/>
        <v>1.285714285714286</v>
      </c>
    </row>
    <row r="914" spans="1:44" x14ac:dyDescent="0.35">
      <c r="A914" t="s">
        <v>926</v>
      </c>
      <c r="B914">
        <f t="shared" si="308"/>
        <v>200912</v>
      </c>
      <c r="C914" s="2">
        <v>45313</v>
      </c>
      <c r="D914" s="4">
        <v>45313</v>
      </c>
      <c r="E914">
        <f t="shared" si="309"/>
        <v>2024</v>
      </c>
      <c r="F914" s="4" t="str">
        <f t="shared" si="310"/>
        <v>January</v>
      </c>
      <c r="G914" s="4" t="str">
        <f t="shared" si="311"/>
        <v>Monday</v>
      </c>
      <c r="H914" t="s">
        <v>2122</v>
      </c>
      <c r="I914">
        <f t="shared" si="312"/>
        <v>67604</v>
      </c>
      <c r="J914" t="s">
        <v>2409</v>
      </c>
      <c r="K914" t="str">
        <f t="shared" si="314"/>
        <v>Desk</v>
      </c>
      <c r="L914">
        <v>2</v>
      </c>
      <c r="M914">
        <v>139.69</v>
      </c>
      <c r="N914" s="7">
        <f t="shared" si="313"/>
        <v>139.69</v>
      </c>
      <c r="O914" t="s">
        <v>2492</v>
      </c>
      <c r="P914" t="str">
        <f t="shared" si="315"/>
        <v>318</v>
      </c>
      <c r="Q914" t="str">
        <f t="shared" si="316"/>
        <v>Main St</v>
      </c>
      <c r="R914" t="s">
        <v>3066</v>
      </c>
      <c r="S914" t="str">
        <f t="shared" si="317"/>
        <v>Online</v>
      </c>
      <c r="T914" t="s">
        <v>3072</v>
      </c>
      <c r="U914" t="str">
        <f t="shared" si="318"/>
        <v>Returned</v>
      </c>
      <c r="V914" t="s">
        <v>3987</v>
      </c>
      <c r="W914" t="str">
        <f t="shared" si="319"/>
        <v>85545920</v>
      </c>
      <c r="X914">
        <v>7</v>
      </c>
      <c r="Y914" t="s">
        <v>4276</v>
      </c>
      <c r="Z914" t="str">
        <f t="shared" si="320"/>
        <v>FREESHIP</v>
      </c>
      <c r="AA914" t="str">
        <f t="shared" si="321"/>
        <v>YES</v>
      </c>
      <c r="AB914" t="s">
        <v>4280</v>
      </c>
      <c r="AC914" t="str">
        <f t="shared" si="322"/>
        <v>Email</v>
      </c>
      <c r="AD914">
        <v>279.38</v>
      </c>
      <c r="AE914" s="7">
        <v>279.38</v>
      </c>
      <c r="AF914" s="7">
        <f t="shared" si="323"/>
        <v>279.38</v>
      </c>
      <c r="AG914" t="str">
        <f>_xlfn.XLOOKUP(H914, 'Customer Data'!A914,'Customer Data'!B914)</f>
        <v>Customer_914</v>
      </c>
      <c r="AH914" t="str">
        <f>_xlfn.XLOOKUP(H914,'Customer Data'!A914,'Customer Data'!C914)</f>
        <v>Male</v>
      </c>
      <c r="AI914">
        <f>_xlfn.XLOOKUP(H914,'Customer Data'!A914,'Customer Data'!D914)</f>
        <v>39</v>
      </c>
      <c r="AJ914" t="str">
        <f>_xlfn.XLOOKUP(H914,'Customer Data'!A914,'Customer Data'!E914)</f>
        <v>Owerri</v>
      </c>
      <c r="AK914" t="str">
        <f>VLOOKUP(K914,'Product Category'!A:B,2,FALSE)</f>
        <v>Furniture</v>
      </c>
      <c r="AL914">
        <f>VLOOKUP(Z914,Coupons!A:B,2,FALSE)</f>
        <v>0</v>
      </c>
      <c r="AM914" s="7">
        <f t="shared" si="324"/>
        <v>0</v>
      </c>
      <c r="AN914" s="7">
        <f t="shared" si="325"/>
        <v>97.782999999999987</v>
      </c>
      <c r="AO914" s="7">
        <f t="shared" si="326"/>
        <v>195.56599999999997</v>
      </c>
      <c r="AP914" s="7">
        <f t="shared" si="327"/>
        <v>279.38</v>
      </c>
      <c r="AQ914" s="7">
        <f t="shared" si="328"/>
        <v>83.814000000000021</v>
      </c>
      <c r="AR914" s="12">
        <f t="shared" si="329"/>
        <v>1.4285714285714288</v>
      </c>
    </row>
    <row r="915" spans="1:44" x14ac:dyDescent="0.35">
      <c r="A915" t="s">
        <v>927</v>
      </c>
      <c r="B915">
        <f t="shared" si="308"/>
        <v>200913</v>
      </c>
      <c r="C915" s="2">
        <v>44973</v>
      </c>
      <c r="D915" s="4">
        <v>44973</v>
      </c>
      <c r="E915">
        <f t="shared" si="309"/>
        <v>2023</v>
      </c>
      <c r="F915" s="4" t="str">
        <f t="shared" si="310"/>
        <v>February</v>
      </c>
      <c r="G915" s="4" t="str">
        <f t="shared" si="311"/>
        <v>Thursday</v>
      </c>
      <c r="H915" t="s">
        <v>2123</v>
      </c>
      <c r="I915">
        <f t="shared" si="312"/>
        <v>45599</v>
      </c>
      <c r="J915" t="s">
        <v>2407</v>
      </c>
      <c r="K915" t="str">
        <f t="shared" si="314"/>
        <v>Printer</v>
      </c>
      <c r="L915">
        <v>5</v>
      </c>
      <c r="M915">
        <v>475.95</v>
      </c>
      <c r="N915" s="7">
        <f t="shared" si="313"/>
        <v>475.95</v>
      </c>
      <c r="O915" t="s">
        <v>2583</v>
      </c>
      <c r="P915" t="str">
        <f t="shared" si="315"/>
        <v>505</v>
      </c>
      <c r="Q915" t="str">
        <f t="shared" si="316"/>
        <v>Main St</v>
      </c>
      <c r="R915" t="s">
        <v>3067</v>
      </c>
      <c r="S915" t="str">
        <f t="shared" si="317"/>
        <v>Credit Card</v>
      </c>
      <c r="T915" t="s">
        <v>3072</v>
      </c>
      <c r="U915" t="str">
        <f t="shared" si="318"/>
        <v>Returned</v>
      </c>
      <c r="V915" t="s">
        <v>3988</v>
      </c>
      <c r="W915" t="str">
        <f t="shared" si="319"/>
        <v>62277685</v>
      </c>
      <c r="X915">
        <v>8</v>
      </c>
      <c r="Y915" t="s">
        <v>4277</v>
      </c>
      <c r="Z915" t="str">
        <f t="shared" si="320"/>
        <v>WINTER15</v>
      </c>
      <c r="AA915" t="str">
        <f t="shared" si="321"/>
        <v>YES</v>
      </c>
      <c r="AB915" t="s">
        <v>4281</v>
      </c>
      <c r="AC915" t="str">
        <f t="shared" si="322"/>
        <v>Facebook</v>
      </c>
      <c r="AD915">
        <v>2379.75</v>
      </c>
      <c r="AE915" s="7">
        <v>2379.75</v>
      </c>
      <c r="AF915" s="7">
        <f t="shared" si="323"/>
        <v>2379.75</v>
      </c>
      <c r="AG915" t="str">
        <f>_xlfn.XLOOKUP(H915, 'Customer Data'!A915,'Customer Data'!B915)</f>
        <v>Customer_915</v>
      </c>
      <c r="AH915" t="str">
        <f>_xlfn.XLOOKUP(H915,'Customer Data'!A915,'Customer Data'!C915)</f>
        <v>Female</v>
      </c>
      <c r="AI915">
        <f>_xlfn.XLOOKUP(H915,'Customer Data'!A915,'Customer Data'!D915)</f>
        <v>31</v>
      </c>
      <c r="AJ915" t="str">
        <f>_xlfn.XLOOKUP(H915,'Customer Data'!A915,'Customer Data'!E915)</f>
        <v>Owerri</v>
      </c>
      <c r="AK915" t="str">
        <f>VLOOKUP(K915,'Product Category'!A:B,2,FALSE)</f>
        <v>Electronics</v>
      </c>
      <c r="AL915">
        <f>VLOOKUP(Z915,Coupons!A:B,2,FALSE)</f>
        <v>0.15</v>
      </c>
      <c r="AM915" s="7">
        <f t="shared" si="324"/>
        <v>356.96249999999998</v>
      </c>
      <c r="AN915" s="7">
        <f t="shared" si="325"/>
        <v>333.16499999999996</v>
      </c>
      <c r="AO915" s="7">
        <f t="shared" si="326"/>
        <v>1665.8249999999998</v>
      </c>
      <c r="AP915" s="7">
        <f t="shared" si="327"/>
        <v>2022.7874999999999</v>
      </c>
      <c r="AQ915" s="7">
        <f t="shared" si="328"/>
        <v>356.96250000000009</v>
      </c>
      <c r="AR915" s="12">
        <f t="shared" si="329"/>
        <v>1.2142857142857144</v>
      </c>
    </row>
    <row r="916" spans="1:44" x14ac:dyDescent="0.35">
      <c r="A916" t="s">
        <v>928</v>
      </c>
      <c r="B916">
        <f t="shared" si="308"/>
        <v>200914</v>
      </c>
      <c r="C916" s="2">
        <v>45698</v>
      </c>
      <c r="D916" s="4">
        <v>45698</v>
      </c>
      <c r="E916">
        <f t="shared" si="309"/>
        <v>2025</v>
      </c>
      <c r="F916" s="4" t="str">
        <f t="shared" si="310"/>
        <v>February</v>
      </c>
      <c r="G916" s="4" t="str">
        <f t="shared" si="311"/>
        <v>Monday</v>
      </c>
      <c r="H916" t="s">
        <v>2124</v>
      </c>
      <c r="I916">
        <f t="shared" si="312"/>
        <v>70352</v>
      </c>
      <c r="J916" t="s">
        <v>2409</v>
      </c>
      <c r="K916" t="str">
        <f t="shared" si="314"/>
        <v>Desk</v>
      </c>
      <c r="L916">
        <v>1</v>
      </c>
      <c r="M916">
        <v>626.6</v>
      </c>
      <c r="N916" s="7">
        <f t="shared" si="313"/>
        <v>626.6</v>
      </c>
      <c r="O916" t="s">
        <v>2751</v>
      </c>
      <c r="P916" t="str">
        <f t="shared" si="315"/>
        <v>955</v>
      </c>
      <c r="Q916" t="str">
        <f t="shared" si="316"/>
        <v>Main St</v>
      </c>
      <c r="R916" t="s">
        <v>3068</v>
      </c>
      <c r="S916" t="str">
        <f t="shared" si="317"/>
        <v>Gift Card</v>
      </c>
      <c r="T916" t="s">
        <v>3072</v>
      </c>
      <c r="U916" t="str">
        <f t="shared" si="318"/>
        <v>Returned</v>
      </c>
      <c r="V916" t="s">
        <v>3989</v>
      </c>
      <c r="W916" t="str">
        <f t="shared" si="319"/>
        <v>51589589</v>
      </c>
      <c r="X916">
        <v>4</v>
      </c>
      <c r="Y916" t="s">
        <v>4277</v>
      </c>
      <c r="Z916" t="str">
        <f t="shared" si="320"/>
        <v>WINTER15</v>
      </c>
      <c r="AA916" t="str">
        <f t="shared" si="321"/>
        <v>YES</v>
      </c>
      <c r="AB916" t="s">
        <v>4281</v>
      </c>
      <c r="AC916" t="str">
        <f t="shared" si="322"/>
        <v>Facebook</v>
      </c>
      <c r="AD916">
        <v>626.6</v>
      </c>
      <c r="AE916" s="7">
        <v>626.6</v>
      </c>
      <c r="AF916" s="7">
        <f t="shared" si="323"/>
        <v>626.6</v>
      </c>
      <c r="AG916" t="str">
        <f>_xlfn.XLOOKUP(H916, 'Customer Data'!A916,'Customer Data'!B916)</f>
        <v>Customer_916</v>
      </c>
      <c r="AH916" t="str">
        <f>_xlfn.XLOOKUP(H916,'Customer Data'!A916,'Customer Data'!C916)</f>
        <v>Male</v>
      </c>
      <c r="AI916">
        <f>_xlfn.XLOOKUP(H916,'Customer Data'!A916,'Customer Data'!D916)</f>
        <v>39</v>
      </c>
      <c r="AJ916" t="str">
        <f>_xlfn.XLOOKUP(H916,'Customer Data'!A916,'Customer Data'!E916)</f>
        <v>Abuja</v>
      </c>
      <c r="AK916" t="str">
        <f>VLOOKUP(K916,'Product Category'!A:B,2,FALSE)</f>
        <v>Furniture</v>
      </c>
      <c r="AL916">
        <f>VLOOKUP(Z916,Coupons!A:B,2,FALSE)</f>
        <v>0.15</v>
      </c>
      <c r="AM916" s="7">
        <f t="shared" si="324"/>
        <v>93.99</v>
      </c>
      <c r="AN916" s="7">
        <f t="shared" si="325"/>
        <v>438.62</v>
      </c>
      <c r="AO916" s="7">
        <f t="shared" si="326"/>
        <v>438.62</v>
      </c>
      <c r="AP916" s="7">
        <f t="shared" si="327"/>
        <v>532.61</v>
      </c>
      <c r="AQ916" s="7">
        <f t="shared" si="328"/>
        <v>93.990000000000009</v>
      </c>
      <c r="AR916" s="12">
        <f t="shared" si="329"/>
        <v>1.2142857142857144</v>
      </c>
    </row>
    <row r="917" spans="1:44" x14ac:dyDescent="0.35">
      <c r="A917" t="s">
        <v>929</v>
      </c>
      <c r="B917">
        <f t="shared" si="308"/>
        <v>200915</v>
      </c>
      <c r="C917" s="2">
        <v>45338</v>
      </c>
      <c r="D917" s="4">
        <v>45338</v>
      </c>
      <c r="E917">
        <f t="shared" si="309"/>
        <v>2024</v>
      </c>
      <c r="F917" s="4" t="str">
        <f t="shared" si="310"/>
        <v>February</v>
      </c>
      <c r="G917" s="4" t="str">
        <f t="shared" si="311"/>
        <v>Friday</v>
      </c>
      <c r="H917" t="s">
        <v>2125</v>
      </c>
      <c r="I917">
        <f t="shared" si="312"/>
        <v>20643</v>
      </c>
      <c r="J917" t="s">
        <v>2408</v>
      </c>
      <c r="K917" t="str">
        <f t="shared" si="314"/>
        <v>Laptop</v>
      </c>
      <c r="L917">
        <v>4</v>
      </c>
      <c r="M917">
        <v>502.99</v>
      </c>
      <c r="N917" s="7">
        <f t="shared" si="313"/>
        <v>502.99</v>
      </c>
      <c r="O917" t="s">
        <v>2978</v>
      </c>
      <c r="P917" t="str">
        <f t="shared" si="315"/>
        <v>939</v>
      </c>
      <c r="Q917" t="str">
        <f t="shared" si="316"/>
        <v>Main St</v>
      </c>
      <c r="R917" t="s">
        <v>3065</v>
      </c>
      <c r="S917" t="str">
        <f t="shared" si="317"/>
        <v>Debit Card</v>
      </c>
      <c r="T917" t="s">
        <v>3070</v>
      </c>
      <c r="U917" t="str">
        <f t="shared" si="318"/>
        <v>Shipped</v>
      </c>
      <c r="V917" t="s">
        <v>3990</v>
      </c>
      <c r="W917" t="str">
        <f t="shared" si="319"/>
        <v>30736692</v>
      </c>
      <c r="X917">
        <v>4</v>
      </c>
      <c r="Y917" t="s">
        <v>4277</v>
      </c>
      <c r="Z917" t="str">
        <f t="shared" si="320"/>
        <v>WINTER15</v>
      </c>
      <c r="AA917" t="str">
        <f t="shared" si="321"/>
        <v>YES</v>
      </c>
      <c r="AB917" t="s">
        <v>4279</v>
      </c>
      <c r="AC917" t="str">
        <f t="shared" si="322"/>
        <v>Referral</v>
      </c>
      <c r="AD917">
        <v>2011.96</v>
      </c>
      <c r="AE917" s="7">
        <v>2011.96</v>
      </c>
      <c r="AF917" s="7">
        <f t="shared" si="323"/>
        <v>2011.96</v>
      </c>
      <c r="AG917" t="str">
        <f>_xlfn.XLOOKUP(H917, 'Customer Data'!A917,'Customer Data'!B917)</f>
        <v>Customer_917</v>
      </c>
      <c r="AH917" t="str">
        <f>_xlfn.XLOOKUP(H917,'Customer Data'!A917,'Customer Data'!C917)</f>
        <v>Male</v>
      </c>
      <c r="AI917">
        <f>_xlfn.XLOOKUP(H917,'Customer Data'!A917,'Customer Data'!D917)</f>
        <v>26</v>
      </c>
      <c r="AJ917" t="str">
        <f>_xlfn.XLOOKUP(H917,'Customer Data'!A917,'Customer Data'!E917)</f>
        <v>Lagos</v>
      </c>
      <c r="AK917" t="str">
        <f>VLOOKUP(K917,'Product Category'!A:B,2,FALSE)</f>
        <v>Electronics</v>
      </c>
      <c r="AL917">
        <f>VLOOKUP(Z917,Coupons!A:B,2,FALSE)</f>
        <v>0.15</v>
      </c>
      <c r="AM917" s="7">
        <f t="shared" si="324"/>
        <v>301.79399999999998</v>
      </c>
      <c r="AN917" s="7">
        <f t="shared" si="325"/>
        <v>352.09299999999996</v>
      </c>
      <c r="AO917" s="7">
        <f t="shared" si="326"/>
        <v>1408.3719999999998</v>
      </c>
      <c r="AP917" s="7">
        <f t="shared" si="327"/>
        <v>1710.1660000000002</v>
      </c>
      <c r="AQ917" s="7">
        <f t="shared" si="328"/>
        <v>301.79400000000032</v>
      </c>
      <c r="AR917" s="12">
        <f t="shared" si="329"/>
        <v>1.2142857142857146</v>
      </c>
    </row>
    <row r="918" spans="1:44" x14ac:dyDescent="0.35">
      <c r="A918" t="s">
        <v>930</v>
      </c>
      <c r="B918">
        <f t="shared" si="308"/>
        <v>200916</v>
      </c>
      <c r="C918" s="2">
        <v>45464</v>
      </c>
      <c r="D918" s="4">
        <v>45464</v>
      </c>
      <c r="E918">
        <f t="shared" si="309"/>
        <v>2024</v>
      </c>
      <c r="F918" s="4" t="str">
        <f t="shared" si="310"/>
        <v>June</v>
      </c>
      <c r="G918" s="4" t="str">
        <f t="shared" si="311"/>
        <v>Friday</v>
      </c>
      <c r="H918" t="s">
        <v>2126</v>
      </c>
      <c r="I918">
        <f t="shared" si="312"/>
        <v>35669</v>
      </c>
      <c r="J918" t="s">
        <v>2407</v>
      </c>
      <c r="K918" t="str">
        <f t="shared" si="314"/>
        <v>Printer</v>
      </c>
      <c r="L918">
        <v>5</v>
      </c>
      <c r="M918">
        <v>578.83000000000004</v>
      </c>
      <c r="N918" s="7">
        <f t="shared" si="313"/>
        <v>578.83000000000004</v>
      </c>
      <c r="O918" t="s">
        <v>2913</v>
      </c>
      <c r="P918" t="str">
        <f t="shared" si="315"/>
        <v>165</v>
      </c>
      <c r="Q918" t="str">
        <f t="shared" si="316"/>
        <v>Main St</v>
      </c>
      <c r="R918" t="s">
        <v>3069</v>
      </c>
      <c r="S918" t="str">
        <f t="shared" si="317"/>
        <v>Cash</v>
      </c>
      <c r="T918" t="s">
        <v>3072</v>
      </c>
      <c r="U918" t="str">
        <f t="shared" si="318"/>
        <v>Returned</v>
      </c>
      <c r="V918" t="s">
        <v>3991</v>
      </c>
      <c r="W918" t="str">
        <f t="shared" si="319"/>
        <v>13928455</v>
      </c>
      <c r="X918">
        <v>6</v>
      </c>
      <c r="Z918" t="str">
        <f t="shared" si="320"/>
        <v>NO COUPON</v>
      </c>
      <c r="AA918" t="str">
        <f t="shared" si="321"/>
        <v>NO</v>
      </c>
      <c r="AB918" t="s">
        <v>4279</v>
      </c>
      <c r="AC918" t="str">
        <f t="shared" si="322"/>
        <v>Referral</v>
      </c>
      <c r="AD918">
        <v>2894.15</v>
      </c>
      <c r="AE918" s="7">
        <v>2894.15</v>
      </c>
      <c r="AF918" s="7">
        <f t="shared" si="323"/>
        <v>2894.15</v>
      </c>
      <c r="AG918" t="str">
        <f>_xlfn.XLOOKUP(H918, 'Customer Data'!A918,'Customer Data'!B918)</f>
        <v>Customer_918</v>
      </c>
      <c r="AH918" t="str">
        <f>_xlfn.XLOOKUP(H918,'Customer Data'!A918,'Customer Data'!C918)</f>
        <v>Female</v>
      </c>
      <c r="AI918">
        <f>_xlfn.XLOOKUP(H918,'Customer Data'!A918,'Customer Data'!D918)</f>
        <v>56</v>
      </c>
      <c r="AJ918" t="str">
        <f>_xlfn.XLOOKUP(H918,'Customer Data'!A918,'Customer Data'!E918)</f>
        <v>Lagos</v>
      </c>
      <c r="AK918" t="str">
        <f>VLOOKUP(K918,'Product Category'!A:B,2,FALSE)</f>
        <v>Electronics</v>
      </c>
      <c r="AL918">
        <f>VLOOKUP(Z918,Coupons!A:B,2,FALSE)</f>
        <v>0</v>
      </c>
      <c r="AM918" s="7">
        <f t="shared" si="324"/>
        <v>0</v>
      </c>
      <c r="AN918" s="7">
        <f t="shared" si="325"/>
        <v>405.18099999999998</v>
      </c>
      <c r="AO918" s="7">
        <f t="shared" si="326"/>
        <v>2025.905</v>
      </c>
      <c r="AP918" s="7">
        <f t="shared" si="327"/>
        <v>2894.15</v>
      </c>
      <c r="AQ918" s="7">
        <f t="shared" si="328"/>
        <v>868.24500000000012</v>
      </c>
      <c r="AR918" s="12">
        <f t="shared" si="329"/>
        <v>1.4285714285714286</v>
      </c>
    </row>
    <row r="919" spans="1:44" x14ac:dyDescent="0.35">
      <c r="A919" t="s">
        <v>931</v>
      </c>
      <c r="B919">
        <f t="shared" si="308"/>
        <v>200917</v>
      </c>
      <c r="C919" s="2">
        <v>45677</v>
      </c>
      <c r="D919" s="4">
        <v>45677</v>
      </c>
      <c r="E919">
        <f t="shared" si="309"/>
        <v>2025</v>
      </c>
      <c r="F919" s="4" t="str">
        <f t="shared" si="310"/>
        <v>January</v>
      </c>
      <c r="G919" s="4" t="str">
        <f t="shared" si="311"/>
        <v>Monday</v>
      </c>
      <c r="H919" t="s">
        <v>2127</v>
      </c>
      <c r="I919">
        <f t="shared" si="312"/>
        <v>65524</v>
      </c>
      <c r="J919" t="s">
        <v>2408</v>
      </c>
      <c r="K919" t="str">
        <f t="shared" si="314"/>
        <v>Laptop</v>
      </c>
      <c r="L919">
        <v>5</v>
      </c>
      <c r="M919">
        <v>383.82</v>
      </c>
      <c r="N919" s="7">
        <f t="shared" si="313"/>
        <v>383.82</v>
      </c>
      <c r="O919" t="s">
        <v>2979</v>
      </c>
      <c r="P919" t="str">
        <f t="shared" si="315"/>
        <v>836</v>
      </c>
      <c r="Q919" t="str">
        <f t="shared" si="316"/>
        <v>Main St</v>
      </c>
      <c r="R919" t="s">
        <v>3067</v>
      </c>
      <c r="S919" t="str">
        <f t="shared" si="317"/>
        <v>Credit Card</v>
      </c>
      <c r="T919" t="s">
        <v>3072</v>
      </c>
      <c r="U919" t="str">
        <f t="shared" si="318"/>
        <v>Returned</v>
      </c>
      <c r="V919" t="s">
        <v>3992</v>
      </c>
      <c r="W919" t="str">
        <f t="shared" si="319"/>
        <v>19315310</v>
      </c>
      <c r="X919">
        <v>7</v>
      </c>
      <c r="Y919" t="s">
        <v>4276</v>
      </c>
      <c r="Z919" t="str">
        <f t="shared" si="320"/>
        <v>FREESHIP</v>
      </c>
      <c r="AA919" t="str">
        <f t="shared" si="321"/>
        <v>YES</v>
      </c>
      <c r="AB919" t="s">
        <v>4282</v>
      </c>
      <c r="AC919" t="str">
        <f t="shared" si="322"/>
        <v>Google</v>
      </c>
      <c r="AD919">
        <v>1919.1</v>
      </c>
      <c r="AE919" s="7">
        <v>1919.1</v>
      </c>
      <c r="AF919" s="7">
        <f t="shared" si="323"/>
        <v>1919.1</v>
      </c>
      <c r="AG919" t="str">
        <f>_xlfn.XLOOKUP(H919, 'Customer Data'!A919,'Customer Data'!B919)</f>
        <v>Customer_919</v>
      </c>
      <c r="AH919" t="str">
        <f>_xlfn.XLOOKUP(H919,'Customer Data'!A919,'Customer Data'!C919)</f>
        <v>Female</v>
      </c>
      <c r="AI919">
        <f>_xlfn.XLOOKUP(H919,'Customer Data'!A919,'Customer Data'!D919)</f>
        <v>58</v>
      </c>
      <c r="AJ919" t="str">
        <f>_xlfn.XLOOKUP(H919,'Customer Data'!A919,'Customer Data'!E919)</f>
        <v>Owerri</v>
      </c>
      <c r="AK919" t="str">
        <f>VLOOKUP(K919,'Product Category'!A:B,2,FALSE)</f>
        <v>Electronics</v>
      </c>
      <c r="AL919">
        <f>VLOOKUP(Z919,Coupons!A:B,2,FALSE)</f>
        <v>0</v>
      </c>
      <c r="AM919" s="7">
        <f t="shared" si="324"/>
        <v>0</v>
      </c>
      <c r="AN919" s="7">
        <f t="shared" si="325"/>
        <v>268.67399999999998</v>
      </c>
      <c r="AO919" s="7">
        <f t="shared" si="326"/>
        <v>1343.37</v>
      </c>
      <c r="AP919" s="7">
        <f t="shared" si="327"/>
        <v>1919.1</v>
      </c>
      <c r="AQ919" s="7">
        <f t="shared" si="328"/>
        <v>575.73</v>
      </c>
      <c r="AR919" s="12">
        <f t="shared" si="329"/>
        <v>1.4285714285714286</v>
      </c>
    </row>
    <row r="920" spans="1:44" x14ac:dyDescent="0.35">
      <c r="A920" t="s">
        <v>932</v>
      </c>
      <c r="B920">
        <f t="shared" si="308"/>
        <v>200918</v>
      </c>
      <c r="C920" s="2">
        <v>45832</v>
      </c>
      <c r="D920" s="4">
        <v>45832</v>
      </c>
      <c r="E920">
        <f t="shared" si="309"/>
        <v>2025</v>
      </c>
      <c r="F920" s="4" t="str">
        <f t="shared" si="310"/>
        <v>June</v>
      </c>
      <c r="G920" s="4" t="str">
        <f t="shared" si="311"/>
        <v>Tuesday</v>
      </c>
      <c r="H920" t="s">
        <v>2128</v>
      </c>
      <c r="I920">
        <f t="shared" si="312"/>
        <v>74359</v>
      </c>
      <c r="J920" t="s">
        <v>2408</v>
      </c>
      <c r="K920" t="str">
        <f t="shared" si="314"/>
        <v>Laptop</v>
      </c>
      <c r="L920">
        <v>5</v>
      </c>
      <c r="M920">
        <v>368.25</v>
      </c>
      <c r="N920" s="7">
        <f t="shared" si="313"/>
        <v>368.25</v>
      </c>
      <c r="O920" t="s">
        <v>2417</v>
      </c>
      <c r="P920" t="str">
        <f t="shared" si="315"/>
        <v>706</v>
      </c>
      <c r="Q920" t="str">
        <f t="shared" si="316"/>
        <v>Main St</v>
      </c>
      <c r="R920" t="s">
        <v>3066</v>
      </c>
      <c r="S920" t="str">
        <f t="shared" si="317"/>
        <v>Online</v>
      </c>
      <c r="T920" t="s">
        <v>3073</v>
      </c>
      <c r="U920" t="str">
        <f t="shared" si="318"/>
        <v>Delivered</v>
      </c>
      <c r="V920" t="s">
        <v>3993</v>
      </c>
      <c r="W920" t="str">
        <f t="shared" si="319"/>
        <v>18250450</v>
      </c>
      <c r="X920">
        <v>5</v>
      </c>
      <c r="Z920" t="str">
        <f t="shared" si="320"/>
        <v>NO COUPON</v>
      </c>
      <c r="AA920" t="str">
        <f t="shared" si="321"/>
        <v>NO</v>
      </c>
      <c r="AB920" t="s">
        <v>4278</v>
      </c>
      <c r="AC920" t="str">
        <f t="shared" si="322"/>
        <v>Instagram</v>
      </c>
      <c r="AD920">
        <v>1841.25</v>
      </c>
      <c r="AE920" s="7">
        <v>1841.25</v>
      </c>
      <c r="AF920" s="7">
        <f t="shared" si="323"/>
        <v>1841.25</v>
      </c>
      <c r="AG920" t="str">
        <f>_xlfn.XLOOKUP(H920, 'Customer Data'!A920,'Customer Data'!B920)</f>
        <v>Customer_920</v>
      </c>
      <c r="AH920" t="str">
        <f>_xlfn.XLOOKUP(H920,'Customer Data'!A920,'Customer Data'!C920)</f>
        <v>Female</v>
      </c>
      <c r="AI920">
        <f>_xlfn.XLOOKUP(H920,'Customer Data'!A920,'Customer Data'!D920)</f>
        <v>27</v>
      </c>
      <c r="AJ920" t="str">
        <f>_xlfn.XLOOKUP(H920,'Customer Data'!A920,'Customer Data'!E920)</f>
        <v>Enugu</v>
      </c>
      <c r="AK920" t="str">
        <f>VLOOKUP(K920,'Product Category'!A:B,2,FALSE)</f>
        <v>Electronics</v>
      </c>
      <c r="AL920">
        <f>VLOOKUP(Z920,Coupons!A:B,2,FALSE)</f>
        <v>0</v>
      </c>
      <c r="AM920" s="7">
        <f t="shared" si="324"/>
        <v>0</v>
      </c>
      <c r="AN920" s="7">
        <f t="shared" si="325"/>
        <v>257.77499999999998</v>
      </c>
      <c r="AO920" s="7">
        <f t="shared" si="326"/>
        <v>1288.875</v>
      </c>
      <c r="AP920" s="7">
        <f t="shared" si="327"/>
        <v>1841.25</v>
      </c>
      <c r="AQ920" s="7">
        <f t="shared" si="328"/>
        <v>552.375</v>
      </c>
      <c r="AR920" s="12">
        <f t="shared" si="329"/>
        <v>1.4285714285714286</v>
      </c>
    </row>
    <row r="921" spans="1:44" x14ac:dyDescent="0.35">
      <c r="A921" t="s">
        <v>933</v>
      </c>
      <c r="B921">
        <f t="shared" si="308"/>
        <v>200919</v>
      </c>
      <c r="C921" s="2">
        <v>45695</v>
      </c>
      <c r="D921" s="4">
        <v>45695</v>
      </c>
      <c r="E921">
        <f t="shared" si="309"/>
        <v>2025</v>
      </c>
      <c r="F921" s="4" t="str">
        <f t="shared" si="310"/>
        <v>February</v>
      </c>
      <c r="G921" s="4" t="str">
        <f t="shared" si="311"/>
        <v>Friday</v>
      </c>
      <c r="H921" t="s">
        <v>2129</v>
      </c>
      <c r="I921">
        <f t="shared" si="312"/>
        <v>92086</v>
      </c>
      <c r="J921" t="s">
        <v>2407</v>
      </c>
      <c r="K921" t="str">
        <f t="shared" si="314"/>
        <v>Printer</v>
      </c>
      <c r="L921">
        <v>2</v>
      </c>
      <c r="M921">
        <v>374.6</v>
      </c>
      <c r="N921" s="7">
        <f t="shared" si="313"/>
        <v>374.6</v>
      </c>
      <c r="O921" t="s">
        <v>2522</v>
      </c>
      <c r="P921" t="str">
        <f t="shared" si="315"/>
        <v>187</v>
      </c>
      <c r="Q921" t="str">
        <f t="shared" si="316"/>
        <v>Main St</v>
      </c>
      <c r="R921" t="s">
        <v>3066</v>
      </c>
      <c r="S921" t="str">
        <f t="shared" si="317"/>
        <v>Online</v>
      </c>
      <c r="T921" t="s">
        <v>3070</v>
      </c>
      <c r="U921" t="str">
        <f t="shared" si="318"/>
        <v>Shipped</v>
      </c>
      <c r="V921" t="s">
        <v>3994</v>
      </c>
      <c r="W921" t="str">
        <f t="shared" si="319"/>
        <v>23357668</v>
      </c>
      <c r="X921">
        <v>3</v>
      </c>
      <c r="Y921" t="s">
        <v>4276</v>
      </c>
      <c r="Z921" t="str">
        <f t="shared" si="320"/>
        <v>FREESHIP</v>
      </c>
      <c r="AA921" t="str">
        <f t="shared" si="321"/>
        <v>YES</v>
      </c>
      <c r="AB921" t="s">
        <v>4279</v>
      </c>
      <c r="AC921" t="str">
        <f t="shared" si="322"/>
        <v>Referral</v>
      </c>
      <c r="AD921">
        <v>749.2</v>
      </c>
      <c r="AE921" s="7">
        <v>749.2</v>
      </c>
      <c r="AF921" s="7">
        <f t="shared" si="323"/>
        <v>749.2</v>
      </c>
      <c r="AG921" t="str">
        <f>_xlfn.XLOOKUP(H921, 'Customer Data'!A921,'Customer Data'!B921)</f>
        <v>Customer_921</v>
      </c>
      <c r="AH921" t="str">
        <f>_xlfn.XLOOKUP(H921,'Customer Data'!A921,'Customer Data'!C921)</f>
        <v>Male</v>
      </c>
      <c r="AI921">
        <f>_xlfn.XLOOKUP(H921,'Customer Data'!A921,'Customer Data'!D921)</f>
        <v>30</v>
      </c>
      <c r="AJ921" t="str">
        <f>_xlfn.XLOOKUP(H921,'Customer Data'!A921,'Customer Data'!E921)</f>
        <v>Lagos</v>
      </c>
      <c r="AK921" t="str">
        <f>VLOOKUP(K921,'Product Category'!A:B,2,FALSE)</f>
        <v>Electronics</v>
      </c>
      <c r="AL921">
        <f>VLOOKUP(Z921,Coupons!A:B,2,FALSE)</f>
        <v>0</v>
      </c>
      <c r="AM921" s="7">
        <f t="shared" si="324"/>
        <v>0</v>
      </c>
      <c r="AN921" s="7">
        <f t="shared" si="325"/>
        <v>262.22000000000003</v>
      </c>
      <c r="AO921" s="7">
        <f t="shared" si="326"/>
        <v>524.44000000000005</v>
      </c>
      <c r="AP921" s="7">
        <f t="shared" si="327"/>
        <v>749.2</v>
      </c>
      <c r="AQ921" s="7">
        <f t="shared" si="328"/>
        <v>224.76</v>
      </c>
      <c r="AR921" s="12">
        <f t="shared" si="329"/>
        <v>1.4285714285714286</v>
      </c>
    </row>
    <row r="922" spans="1:44" x14ac:dyDescent="0.35">
      <c r="A922" t="s">
        <v>934</v>
      </c>
      <c r="B922">
        <f t="shared" si="308"/>
        <v>200920</v>
      </c>
      <c r="C922" s="2">
        <v>45728</v>
      </c>
      <c r="D922" s="4">
        <v>45728</v>
      </c>
      <c r="E922">
        <f t="shared" si="309"/>
        <v>2025</v>
      </c>
      <c r="F922" s="4" t="str">
        <f t="shared" si="310"/>
        <v>March</v>
      </c>
      <c r="G922" s="4" t="str">
        <f t="shared" si="311"/>
        <v>Wednesday</v>
      </c>
      <c r="H922" t="s">
        <v>2130</v>
      </c>
      <c r="I922">
        <f t="shared" si="312"/>
        <v>26137</v>
      </c>
      <c r="J922" t="s">
        <v>2405</v>
      </c>
      <c r="K922" t="str">
        <f t="shared" si="314"/>
        <v>Tablet</v>
      </c>
      <c r="L922">
        <v>2</v>
      </c>
      <c r="M922">
        <v>428.09</v>
      </c>
      <c r="N922" s="7">
        <f t="shared" si="313"/>
        <v>428.09</v>
      </c>
      <c r="O922" t="s">
        <v>2674</v>
      </c>
      <c r="P922" t="str">
        <f t="shared" si="315"/>
        <v>978</v>
      </c>
      <c r="Q922" t="str">
        <f t="shared" si="316"/>
        <v>Main St</v>
      </c>
      <c r="R922" t="s">
        <v>3067</v>
      </c>
      <c r="S922" t="str">
        <f t="shared" si="317"/>
        <v>Credit Card</v>
      </c>
      <c r="T922" t="s">
        <v>3072</v>
      </c>
      <c r="U922" t="str">
        <f t="shared" si="318"/>
        <v>Returned</v>
      </c>
      <c r="V922" t="s">
        <v>3995</v>
      </c>
      <c r="W922" t="str">
        <f t="shared" si="319"/>
        <v>98110407</v>
      </c>
      <c r="X922">
        <v>6</v>
      </c>
      <c r="Z922" t="str">
        <f t="shared" si="320"/>
        <v>NO COUPON</v>
      </c>
      <c r="AA922" t="str">
        <f t="shared" si="321"/>
        <v>NO</v>
      </c>
      <c r="AB922" t="s">
        <v>4278</v>
      </c>
      <c r="AC922" t="str">
        <f t="shared" si="322"/>
        <v>Instagram</v>
      </c>
      <c r="AD922">
        <v>856.18</v>
      </c>
      <c r="AE922" s="7">
        <v>856.18</v>
      </c>
      <c r="AF922" s="7">
        <f t="shared" si="323"/>
        <v>856.18</v>
      </c>
      <c r="AG922" t="str">
        <f>_xlfn.XLOOKUP(H922, 'Customer Data'!A922,'Customer Data'!B922)</f>
        <v>Customer_922</v>
      </c>
      <c r="AH922" t="str">
        <f>_xlfn.XLOOKUP(H922,'Customer Data'!A922,'Customer Data'!C922)</f>
        <v>Female</v>
      </c>
      <c r="AI922">
        <f>_xlfn.XLOOKUP(H922,'Customer Data'!A922,'Customer Data'!D922)</f>
        <v>25</v>
      </c>
      <c r="AJ922" t="str">
        <f>_xlfn.XLOOKUP(H922,'Customer Data'!A922,'Customer Data'!E922)</f>
        <v>Lagos</v>
      </c>
      <c r="AK922" t="str">
        <f>VLOOKUP(K922,'Product Category'!A:B,2,FALSE)</f>
        <v>Electronics</v>
      </c>
      <c r="AL922">
        <f>VLOOKUP(Z922,Coupons!A:B,2,FALSE)</f>
        <v>0</v>
      </c>
      <c r="AM922" s="7">
        <f t="shared" si="324"/>
        <v>0</v>
      </c>
      <c r="AN922" s="7">
        <f t="shared" si="325"/>
        <v>299.66299999999995</v>
      </c>
      <c r="AO922" s="7">
        <f t="shared" si="326"/>
        <v>599.32599999999991</v>
      </c>
      <c r="AP922" s="7">
        <f t="shared" si="327"/>
        <v>856.18</v>
      </c>
      <c r="AQ922" s="7">
        <f t="shared" si="328"/>
        <v>256.85400000000004</v>
      </c>
      <c r="AR922" s="12">
        <f t="shared" si="329"/>
        <v>1.4285714285714286</v>
      </c>
    </row>
    <row r="923" spans="1:44" x14ac:dyDescent="0.35">
      <c r="A923" t="s">
        <v>935</v>
      </c>
      <c r="B923">
        <f t="shared" si="308"/>
        <v>200921</v>
      </c>
      <c r="C923" s="2">
        <v>45131</v>
      </c>
      <c r="D923" s="4">
        <v>45131</v>
      </c>
      <c r="E923">
        <f t="shared" si="309"/>
        <v>2023</v>
      </c>
      <c r="F923" s="4" t="str">
        <f t="shared" si="310"/>
        <v>July</v>
      </c>
      <c r="G923" s="4" t="str">
        <f t="shared" si="311"/>
        <v>Monday</v>
      </c>
      <c r="H923" t="s">
        <v>2131</v>
      </c>
      <c r="I923">
        <f t="shared" si="312"/>
        <v>90573</v>
      </c>
      <c r="J923" t="s">
        <v>2405</v>
      </c>
      <c r="K923" t="str">
        <f t="shared" si="314"/>
        <v>Tablet</v>
      </c>
      <c r="L923">
        <v>1</v>
      </c>
      <c r="M923">
        <v>438.93</v>
      </c>
      <c r="N923" s="7">
        <f t="shared" si="313"/>
        <v>438.93</v>
      </c>
      <c r="O923" t="s">
        <v>2980</v>
      </c>
      <c r="P923" t="str">
        <f t="shared" si="315"/>
        <v>144</v>
      </c>
      <c r="Q923" t="str">
        <f t="shared" si="316"/>
        <v>Main St</v>
      </c>
      <c r="R923" t="s">
        <v>3068</v>
      </c>
      <c r="S923" t="str">
        <f t="shared" si="317"/>
        <v>Gift Card</v>
      </c>
      <c r="T923" t="s">
        <v>3071</v>
      </c>
      <c r="U923" t="str">
        <f t="shared" si="318"/>
        <v>Cancelled</v>
      </c>
      <c r="V923" t="s">
        <v>3996</v>
      </c>
      <c r="W923" t="str">
        <f t="shared" si="319"/>
        <v>90075720</v>
      </c>
      <c r="X923">
        <v>3</v>
      </c>
      <c r="Y923" t="s">
        <v>4275</v>
      </c>
      <c r="Z923" t="str">
        <f t="shared" si="320"/>
        <v>SAVE10</v>
      </c>
      <c r="AA923" t="str">
        <f t="shared" si="321"/>
        <v>YES</v>
      </c>
      <c r="AB923" t="s">
        <v>4279</v>
      </c>
      <c r="AC923" t="str">
        <f t="shared" si="322"/>
        <v>Referral</v>
      </c>
      <c r="AD923">
        <v>438.93</v>
      </c>
      <c r="AE923" s="7">
        <v>438.93</v>
      </c>
      <c r="AF923" s="7">
        <f t="shared" si="323"/>
        <v>438.93</v>
      </c>
      <c r="AG923" t="str">
        <f>_xlfn.XLOOKUP(H923, 'Customer Data'!A923,'Customer Data'!B923)</f>
        <v>Customer_923</v>
      </c>
      <c r="AH923" t="str">
        <f>_xlfn.XLOOKUP(H923,'Customer Data'!A923,'Customer Data'!C923)</f>
        <v>Female</v>
      </c>
      <c r="AI923">
        <f>_xlfn.XLOOKUP(H923,'Customer Data'!A923,'Customer Data'!D923)</f>
        <v>20</v>
      </c>
      <c r="AJ923" t="str">
        <f>_xlfn.XLOOKUP(H923,'Customer Data'!A923,'Customer Data'!E923)</f>
        <v>Abuja</v>
      </c>
      <c r="AK923" t="str">
        <f>VLOOKUP(K923,'Product Category'!A:B,2,FALSE)</f>
        <v>Electronics</v>
      </c>
      <c r="AL923">
        <f>VLOOKUP(Z923,Coupons!A:B,2,FALSE)</f>
        <v>0.1</v>
      </c>
      <c r="AM923" s="7">
        <f t="shared" si="324"/>
        <v>43.893000000000001</v>
      </c>
      <c r="AN923" s="7">
        <f t="shared" si="325"/>
        <v>307.25099999999998</v>
      </c>
      <c r="AO923" s="7">
        <f t="shared" si="326"/>
        <v>307.25099999999998</v>
      </c>
      <c r="AP923" s="7">
        <f t="shared" si="327"/>
        <v>395.03700000000003</v>
      </c>
      <c r="AQ923" s="7">
        <f t="shared" si="328"/>
        <v>87.786000000000058</v>
      </c>
      <c r="AR923" s="12">
        <f t="shared" si="329"/>
        <v>1.285714285714286</v>
      </c>
    </row>
    <row r="924" spans="1:44" x14ac:dyDescent="0.35">
      <c r="A924" t="s">
        <v>936</v>
      </c>
      <c r="B924">
        <f t="shared" si="308"/>
        <v>200922</v>
      </c>
      <c r="C924" s="2">
        <v>45460</v>
      </c>
      <c r="D924" s="4">
        <v>45460</v>
      </c>
      <c r="E924">
        <f t="shared" si="309"/>
        <v>2024</v>
      </c>
      <c r="F924" s="4" t="str">
        <f t="shared" si="310"/>
        <v>June</v>
      </c>
      <c r="G924" s="4" t="str">
        <f t="shared" si="311"/>
        <v>Monday</v>
      </c>
      <c r="H924" t="s">
        <v>2132</v>
      </c>
      <c r="I924">
        <f t="shared" si="312"/>
        <v>81857</v>
      </c>
      <c r="J924" t="s">
        <v>2409</v>
      </c>
      <c r="K924" t="str">
        <f t="shared" si="314"/>
        <v>Desk</v>
      </c>
      <c r="L924">
        <v>2</v>
      </c>
      <c r="M924">
        <v>563.82000000000005</v>
      </c>
      <c r="N924" s="7">
        <f t="shared" si="313"/>
        <v>563.82000000000005</v>
      </c>
      <c r="O924" t="s">
        <v>2981</v>
      </c>
      <c r="P924" t="str">
        <f t="shared" si="315"/>
        <v>487</v>
      </c>
      <c r="Q924" t="str">
        <f t="shared" si="316"/>
        <v>Main St</v>
      </c>
      <c r="R924" t="s">
        <v>3067</v>
      </c>
      <c r="S924" t="str">
        <f t="shared" si="317"/>
        <v>Credit Card</v>
      </c>
      <c r="T924" t="s">
        <v>3074</v>
      </c>
      <c r="U924" t="str">
        <f t="shared" si="318"/>
        <v>Pending</v>
      </c>
      <c r="V924" t="s">
        <v>3997</v>
      </c>
      <c r="W924" t="str">
        <f t="shared" si="319"/>
        <v>79737732</v>
      </c>
      <c r="X924">
        <v>3</v>
      </c>
      <c r="Z924" t="str">
        <f t="shared" si="320"/>
        <v>NO COUPON</v>
      </c>
      <c r="AA924" t="str">
        <f t="shared" si="321"/>
        <v>NO</v>
      </c>
      <c r="AB924" t="s">
        <v>4278</v>
      </c>
      <c r="AC924" t="str">
        <f t="shared" si="322"/>
        <v>Instagram</v>
      </c>
      <c r="AD924">
        <v>1127.6400000000001</v>
      </c>
      <c r="AE924" s="7">
        <v>1127.6400000000001</v>
      </c>
      <c r="AF924" s="7">
        <f t="shared" si="323"/>
        <v>1127.6400000000001</v>
      </c>
      <c r="AG924" t="str">
        <f>_xlfn.XLOOKUP(H924, 'Customer Data'!A924,'Customer Data'!B924)</f>
        <v>Customer_924</v>
      </c>
      <c r="AH924" t="str">
        <f>_xlfn.XLOOKUP(H924,'Customer Data'!A924,'Customer Data'!C924)</f>
        <v>Female</v>
      </c>
      <c r="AI924">
        <f>_xlfn.XLOOKUP(H924,'Customer Data'!A924,'Customer Data'!D924)</f>
        <v>36</v>
      </c>
      <c r="AJ924" t="str">
        <f>_xlfn.XLOOKUP(H924,'Customer Data'!A924,'Customer Data'!E924)</f>
        <v>Kano</v>
      </c>
      <c r="AK924" t="str">
        <f>VLOOKUP(K924,'Product Category'!A:B,2,FALSE)</f>
        <v>Furniture</v>
      </c>
      <c r="AL924">
        <f>VLOOKUP(Z924,Coupons!A:B,2,FALSE)</f>
        <v>0</v>
      </c>
      <c r="AM924" s="7">
        <f t="shared" si="324"/>
        <v>0</v>
      </c>
      <c r="AN924" s="7">
        <f t="shared" si="325"/>
        <v>394.67400000000004</v>
      </c>
      <c r="AO924" s="7">
        <f t="shared" si="326"/>
        <v>789.34800000000007</v>
      </c>
      <c r="AP924" s="7">
        <f t="shared" si="327"/>
        <v>1127.6400000000001</v>
      </c>
      <c r="AQ924" s="7">
        <f t="shared" si="328"/>
        <v>338.29200000000003</v>
      </c>
      <c r="AR924" s="12">
        <f t="shared" si="329"/>
        <v>1.4285714285714286</v>
      </c>
    </row>
    <row r="925" spans="1:44" x14ac:dyDescent="0.35">
      <c r="A925" t="s">
        <v>937</v>
      </c>
      <c r="B925">
        <f t="shared" si="308"/>
        <v>200923</v>
      </c>
      <c r="C925" s="2">
        <v>44968</v>
      </c>
      <c r="D925" s="4">
        <v>44968</v>
      </c>
      <c r="E925">
        <f t="shared" si="309"/>
        <v>2023</v>
      </c>
      <c r="F925" s="4" t="str">
        <f t="shared" si="310"/>
        <v>February</v>
      </c>
      <c r="G925" s="4" t="str">
        <f t="shared" si="311"/>
        <v>Saturday</v>
      </c>
      <c r="H925" t="s">
        <v>2133</v>
      </c>
      <c r="I925">
        <f t="shared" si="312"/>
        <v>91582</v>
      </c>
      <c r="J925" t="s">
        <v>2407</v>
      </c>
      <c r="K925" t="str">
        <f t="shared" si="314"/>
        <v>Printer</v>
      </c>
      <c r="L925">
        <v>3</v>
      </c>
      <c r="M925">
        <v>649.92999999999995</v>
      </c>
      <c r="N925" s="7">
        <f t="shared" si="313"/>
        <v>649.92999999999995</v>
      </c>
      <c r="O925" t="s">
        <v>2979</v>
      </c>
      <c r="P925" t="str">
        <f t="shared" si="315"/>
        <v>836</v>
      </c>
      <c r="Q925" t="str">
        <f t="shared" si="316"/>
        <v>Main St</v>
      </c>
      <c r="R925" t="s">
        <v>3067</v>
      </c>
      <c r="S925" t="str">
        <f t="shared" si="317"/>
        <v>Credit Card</v>
      </c>
      <c r="T925" t="s">
        <v>3074</v>
      </c>
      <c r="U925" t="str">
        <f t="shared" si="318"/>
        <v>Pending</v>
      </c>
      <c r="V925" t="s">
        <v>3998</v>
      </c>
      <c r="W925" t="str">
        <f t="shared" si="319"/>
        <v>99938245</v>
      </c>
      <c r="X925">
        <v>7</v>
      </c>
      <c r="Y925" t="s">
        <v>4277</v>
      </c>
      <c r="Z925" t="str">
        <f t="shared" si="320"/>
        <v>WINTER15</v>
      </c>
      <c r="AA925" t="str">
        <f t="shared" si="321"/>
        <v>YES</v>
      </c>
      <c r="AB925" t="s">
        <v>4281</v>
      </c>
      <c r="AC925" t="str">
        <f t="shared" si="322"/>
        <v>Facebook</v>
      </c>
      <c r="AD925">
        <v>1949.79</v>
      </c>
      <c r="AE925" s="7">
        <v>1949.79</v>
      </c>
      <c r="AF925" s="7">
        <f t="shared" si="323"/>
        <v>1949.79</v>
      </c>
      <c r="AG925" t="str">
        <f>_xlfn.XLOOKUP(H925, 'Customer Data'!A925,'Customer Data'!B925)</f>
        <v>Customer_925</v>
      </c>
      <c r="AH925" t="str">
        <f>_xlfn.XLOOKUP(H925,'Customer Data'!A925,'Customer Data'!C925)</f>
        <v>Male</v>
      </c>
      <c r="AI925">
        <f>_xlfn.XLOOKUP(H925,'Customer Data'!A925,'Customer Data'!D925)</f>
        <v>58</v>
      </c>
      <c r="AJ925" t="str">
        <f>_xlfn.XLOOKUP(H925,'Customer Data'!A925,'Customer Data'!E925)</f>
        <v>Kano</v>
      </c>
      <c r="AK925" t="str">
        <f>VLOOKUP(K925,'Product Category'!A:B,2,FALSE)</f>
        <v>Electronics</v>
      </c>
      <c r="AL925">
        <f>VLOOKUP(Z925,Coupons!A:B,2,FALSE)</f>
        <v>0.15</v>
      </c>
      <c r="AM925" s="7">
        <f t="shared" si="324"/>
        <v>292.46850000000001</v>
      </c>
      <c r="AN925" s="7">
        <f t="shared" si="325"/>
        <v>454.95099999999991</v>
      </c>
      <c r="AO925" s="7">
        <f t="shared" si="326"/>
        <v>1364.8529999999996</v>
      </c>
      <c r="AP925" s="7">
        <f t="shared" si="327"/>
        <v>1657.3215</v>
      </c>
      <c r="AQ925" s="7">
        <f t="shared" si="328"/>
        <v>292.4685000000004</v>
      </c>
      <c r="AR925" s="12">
        <f t="shared" si="329"/>
        <v>1.2142857142857146</v>
      </c>
    </row>
    <row r="926" spans="1:44" x14ac:dyDescent="0.35">
      <c r="A926" t="s">
        <v>938</v>
      </c>
      <c r="B926">
        <f t="shared" si="308"/>
        <v>200924</v>
      </c>
      <c r="C926" s="2">
        <v>45738</v>
      </c>
      <c r="D926" s="4">
        <v>45738</v>
      </c>
      <c r="E926">
        <f t="shared" si="309"/>
        <v>2025</v>
      </c>
      <c r="F926" s="4" t="str">
        <f t="shared" si="310"/>
        <v>March</v>
      </c>
      <c r="G926" s="4" t="str">
        <f t="shared" si="311"/>
        <v>Saturday</v>
      </c>
      <c r="H926" t="s">
        <v>2134</v>
      </c>
      <c r="I926">
        <f t="shared" si="312"/>
        <v>81319</v>
      </c>
      <c r="J926" t="s">
        <v>2407</v>
      </c>
      <c r="K926" t="str">
        <f t="shared" si="314"/>
        <v>Printer</v>
      </c>
      <c r="L926">
        <v>5</v>
      </c>
      <c r="M926">
        <v>268.43</v>
      </c>
      <c r="N926" s="7">
        <f t="shared" si="313"/>
        <v>268.43</v>
      </c>
      <c r="O926" t="s">
        <v>2802</v>
      </c>
      <c r="P926" t="str">
        <f t="shared" si="315"/>
        <v>991</v>
      </c>
      <c r="Q926" t="str">
        <f t="shared" si="316"/>
        <v>Main St</v>
      </c>
      <c r="R926" t="s">
        <v>3069</v>
      </c>
      <c r="S926" t="str">
        <f t="shared" si="317"/>
        <v>Cash</v>
      </c>
      <c r="T926" t="s">
        <v>3072</v>
      </c>
      <c r="U926" t="str">
        <f t="shared" si="318"/>
        <v>Returned</v>
      </c>
      <c r="V926" t="s">
        <v>3999</v>
      </c>
      <c r="W926" t="str">
        <f t="shared" si="319"/>
        <v>55330558</v>
      </c>
      <c r="X926">
        <v>5</v>
      </c>
      <c r="Y926" t="s">
        <v>4275</v>
      </c>
      <c r="Z926" t="str">
        <f t="shared" si="320"/>
        <v>SAVE10</v>
      </c>
      <c r="AA926" t="str">
        <f t="shared" si="321"/>
        <v>YES</v>
      </c>
      <c r="AB926" t="s">
        <v>4280</v>
      </c>
      <c r="AC926" t="str">
        <f t="shared" si="322"/>
        <v>Email</v>
      </c>
      <c r="AD926">
        <v>1342.15</v>
      </c>
      <c r="AE926" s="7">
        <v>1342.15</v>
      </c>
      <c r="AF926" s="7">
        <f t="shared" si="323"/>
        <v>1342.15</v>
      </c>
      <c r="AG926" t="str">
        <f>_xlfn.XLOOKUP(H926, 'Customer Data'!A926,'Customer Data'!B926)</f>
        <v>Customer_926</v>
      </c>
      <c r="AH926" t="str">
        <f>_xlfn.XLOOKUP(H926,'Customer Data'!A926,'Customer Data'!C926)</f>
        <v>Male</v>
      </c>
      <c r="AI926">
        <f>_xlfn.XLOOKUP(H926,'Customer Data'!A926,'Customer Data'!D926)</f>
        <v>49</v>
      </c>
      <c r="AJ926" t="str">
        <f>_xlfn.XLOOKUP(H926,'Customer Data'!A926,'Customer Data'!E926)</f>
        <v>Owerri</v>
      </c>
      <c r="AK926" t="str">
        <f>VLOOKUP(K926,'Product Category'!A:B,2,FALSE)</f>
        <v>Electronics</v>
      </c>
      <c r="AL926">
        <f>VLOOKUP(Z926,Coupons!A:B,2,FALSE)</f>
        <v>0.1</v>
      </c>
      <c r="AM926" s="7">
        <f t="shared" si="324"/>
        <v>134.215</v>
      </c>
      <c r="AN926" s="7">
        <f t="shared" si="325"/>
        <v>187.90099999999998</v>
      </c>
      <c r="AO926" s="7">
        <f t="shared" si="326"/>
        <v>939.50499999999988</v>
      </c>
      <c r="AP926" s="7">
        <f t="shared" si="327"/>
        <v>1207.9350000000002</v>
      </c>
      <c r="AQ926" s="7">
        <f t="shared" si="328"/>
        <v>268.43000000000029</v>
      </c>
      <c r="AR926" s="12">
        <f t="shared" si="329"/>
        <v>1.285714285714286</v>
      </c>
    </row>
    <row r="927" spans="1:44" x14ac:dyDescent="0.35">
      <c r="A927" t="s">
        <v>939</v>
      </c>
      <c r="B927">
        <f t="shared" si="308"/>
        <v>200925</v>
      </c>
      <c r="C927" s="2">
        <v>45646</v>
      </c>
      <c r="D927" s="4">
        <v>45646</v>
      </c>
      <c r="E927">
        <f t="shared" si="309"/>
        <v>2024</v>
      </c>
      <c r="F927" s="4" t="str">
        <f t="shared" si="310"/>
        <v>December</v>
      </c>
      <c r="G927" s="4" t="str">
        <f t="shared" si="311"/>
        <v>Friday</v>
      </c>
      <c r="H927" t="s">
        <v>2135</v>
      </c>
      <c r="I927">
        <f t="shared" si="312"/>
        <v>78500</v>
      </c>
      <c r="J927" t="s">
        <v>2403</v>
      </c>
      <c r="K927" t="str">
        <f t="shared" si="314"/>
        <v>Monitor</v>
      </c>
      <c r="L927">
        <v>5</v>
      </c>
      <c r="M927">
        <v>502.47</v>
      </c>
      <c r="N927" s="7">
        <f t="shared" si="313"/>
        <v>502.47</v>
      </c>
      <c r="O927" t="s">
        <v>2733</v>
      </c>
      <c r="P927" t="str">
        <f t="shared" si="315"/>
        <v>304</v>
      </c>
      <c r="Q927" t="str">
        <f t="shared" si="316"/>
        <v>Main St</v>
      </c>
      <c r="R927" t="s">
        <v>3066</v>
      </c>
      <c r="S927" t="str">
        <f t="shared" si="317"/>
        <v>Online</v>
      </c>
      <c r="T927" t="s">
        <v>3070</v>
      </c>
      <c r="U927" t="str">
        <f t="shared" si="318"/>
        <v>Shipped</v>
      </c>
      <c r="V927" t="s">
        <v>4000</v>
      </c>
      <c r="W927" t="str">
        <f t="shared" si="319"/>
        <v>97460884</v>
      </c>
      <c r="X927">
        <v>10</v>
      </c>
      <c r="Y927" t="s">
        <v>4277</v>
      </c>
      <c r="Z927" t="str">
        <f t="shared" si="320"/>
        <v>WINTER15</v>
      </c>
      <c r="AA927" t="str">
        <f t="shared" si="321"/>
        <v>YES</v>
      </c>
      <c r="AB927" t="s">
        <v>4280</v>
      </c>
      <c r="AC927" t="str">
        <f t="shared" si="322"/>
        <v>Email</v>
      </c>
      <c r="AD927">
        <v>2512.35</v>
      </c>
      <c r="AE927" s="7">
        <v>2512.35</v>
      </c>
      <c r="AF927" s="7">
        <f t="shared" si="323"/>
        <v>2512.3500000000004</v>
      </c>
      <c r="AG927" t="str">
        <f>_xlfn.XLOOKUP(H927, 'Customer Data'!A927,'Customer Data'!B927)</f>
        <v>Customer_927</v>
      </c>
      <c r="AH927" t="str">
        <f>_xlfn.XLOOKUP(H927,'Customer Data'!A927,'Customer Data'!C927)</f>
        <v>Female</v>
      </c>
      <c r="AI927">
        <f>_xlfn.XLOOKUP(H927,'Customer Data'!A927,'Customer Data'!D927)</f>
        <v>43</v>
      </c>
      <c r="AJ927" t="str">
        <f>_xlfn.XLOOKUP(H927,'Customer Data'!A927,'Customer Data'!E927)</f>
        <v>Kano</v>
      </c>
      <c r="AK927" t="str">
        <f>VLOOKUP(K927,'Product Category'!A:B,2,FALSE)</f>
        <v>Electronics</v>
      </c>
      <c r="AL927">
        <f>VLOOKUP(Z927,Coupons!A:B,2,FALSE)</f>
        <v>0.15</v>
      </c>
      <c r="AM927" s="7">
        <f t="shared" si="324"/>
        <v>376.85249999999996</v>
      </c>
      <c r="AN927" s="7">
        <f t="shared" si="325"/>
        <v>351.72899999999998</v>
      </c>
      <c r="AO927" s="7">
        <f t="shared" si="326"/>
        <v>1758.645</v>
      </c>
      <c r="AP927" s="7">
        <f t="shared" si="327"/>
        <v>2135.4975000000004</v>
      </c>
      <c r="AQ927" s="7">
        <f t="shared" si="328"/>
        <v>376.85250000000042</v>
      </c>
      <c r="AR927" s="12">
        <f t="shared" si="329"/>
        <v>1.2142857142857146</v>
      </c>
    </row>
    <row r="928" spans="1:44" x14ac:dyDescent="0.35">
      <c r="A928" t="s">
        <v>940</v>
      </c>
      <c r="B928">
        <f t="shared" si="308"/>
        <v>200926</v>
      </c>
      <c r="C928" s="2">
        <v>45371</v>
      </c>
      <c r="D928" s="4">
        <v>45371</v>
      </c>
      <c r="E928">
        <f t="shared" si="309"/>
        <v>2024</v>
      </c>
      <c r="F928" s="4" t="str">
        <f t="shared" si="310"/>
        <v>March</v>
      </c>
      <c r="G928" s="4" t="str">
        <f t="shared" si="311"/>
        <v>Wednesday</v>
      </c>
      <c r="H928" t="s">
        <v>2136</v>
      </c>
      <c r="I928">
        <f t="shared" si="312"/>
        <v>67533</v>
      </c>
      <c r="J928" t="s">
        <v>2409</v>
      </c>
      <c r="K928" t="str">
        <f t="shared" si="314"/>
        <v>Desk</v>
      </c>
      <c r="L928">
        <v>1</v>
      </c>
      <c r="M928">
        <v>26.95</v>
      </c>
      <c r="N928" s="7">
        <f t="shared" si="313"/>
        <v>26.95</v>
      </c>
      <c r="O928" t="s">
        <v>2774</v>
      </c>
      <c r="P928" t="str">
        <f t="shared" si="315"/>
        <v>672</v>
      </c>
      <c r="Q928" t="str">
        <f t="shared" si="316"/>
        <v>Main St</v>
      </c>
      <c r="R928" t="s">
        <v>3069</v>
      </c>
      <c r="S928" t="str">
        <f t="shared" si="317"/>
        <v>Cash</v>
      </c>
      <c r="T928" t="s">
        <v>3073</v>
      </c>
      <c r="U928" t="str">
        <f t="shared" si="318"/>
        <v>Delivered</v>
      </c>
      <c r="V928" t="s">
        <v>4001</v>
      </c>
      <c r="W928" t="str">
        <f t="shared" si="319"/>
        <v>14566395</v>
      </c>
      <c r="X928">
        <v>1</v>
      </c>
      <c r="Y928" t="s">
        <v>4277</v>
      </c>
      <c r="Z928" t="str">
        <f t="shared" si="320"/>
        <v>WINTER15</v>
      </c>
      <c r="AA928" t="str">
        <f t="shared" si="321"/>
        <v>YES</v>
      </c>
      <c r="AB928" t="s">
        <v>4280</v>
      </c>
      <c r="AC928" t="str">
        <f t="shared" si="322"/>
        <v>Email</v>
      </c>
      <c r="AD928">
        <v>26.95</v>
      </c>
      <c r="AE928" s="7">
        <v>26.95</v>
      </c>
      <c r="AF928" s="7">
        <f t="shared" si="323"/>
        <v>26.95</v>
      </c>
      <c r="AG928" t="str">
        <f>_xlfn.XLOOKUP(H928, 'Customer Data'!A928,'Customer Data'!B928)</f>
        <v>Customer_928</v>
      </c>
      <c r="AH928" t="str">
        <f>_xlfn.XLOOKUP(H928,'Customer Data'!A928,'Customer Data'!C928)</f>
        <v>Female</v>
      </c>
      <c r="AI928">
        <f>_xlfn.XLOOKUP(H928,'Customer Data'!A928,'Customer Data'!D928)</f>
        <v>32</v>
      </c>
      <c r="AJ928" t="str">
        <f>_xlfn.XLOOKUP(H928,'Customer Data'!A928,'Customer Data'!E928)</f>
        <v>Port-Harcourt</v>
      </c>
      <c r="AK928" t="str">
        <f>VLOOKUP(K928,'Product Category'!A:B,2,FALSE)</f>
        <v>Furniture</v>
      </c>
      <c r="AL928">
        <f>VLOOKUP(Z928,Coupons!A:B,2,FALSE)</f>
        <v>0.15</v>
      </c>
      <c r="AM928" s="7">
        <f t="shared" si="324"/>
        <v>4.0424999999999995</v>
      </c>
      <c r="AN928" s="7">
        <f t="shared" si="325"/>
        <v>18.864999999999998</v>
      </c>
      <c r="AO928" s="7">
        <f t="shared" si="326"/>
        <v>18.864999999999998</v>
      </c>
      <c r="AP928" s="7">
        <f t="shared" si="327"/>
        <v>22.907499999999999</v>
      </c>
      <c r="AQ928" s="7">
        <f t="shared" si="328"/>
        <v>4.0425000000000004</v>
      </c>
      <c r="AR928" s="12">
        <f t="shared" si="329"/>
        <v>1.2142857142857144</v>
      </c>
    </row>
    <row r="929" spans="1:44" x14ac:dyDescent="0.35">
      <c r="A929" t="s">
        <v>941</v>
      </c>
      <c r="B929">
        <f t="shared" si="308"/>
        <v>200927</v>
      </c>
      <c r="C929" s="2">
        <v>44971</v>
      </c>
      <c r="D929" s="4">
        <v>44971</v>
      </c>
      <c r="E929">
        <f t="shared" si="309"/>
        <v>2023</v>
      </c>
      <c r="F929" s="4" t="str">
        <f t="shared" si="310"/>
        <v>February</v>
      </c>
      <c r="G929" s="4" t="str">
        <f t="shared" si="311"/>
        <v>Tuesday</v>
      </c>
      <c r="H929" t="s">
        <v>2137</v>
      </c>
      <c r="I929">
        <f t="shared" si="312"/>
        <v>35566</v>
      </c>
      <c r="J929" t="s">
        <v>2408</v>
      </c>
      <c r="K929" t="str">
        <f t="shared" si="314"/>
        <v>Laptop</v>
      </c>
      <c r="L929">
        <v>4</v>
      </c>
      <c r="M929">
        <v>64.69</v>
      </c>
      <c r="N929" s="7">
        <f t="shared" si="313"/>
        <v>64.69</v>
      </c>
      <c r="O929" t="s">
        <v>2873</v>
      </c>
      <c r="P929" t="str">
        <f t="shared" si="315"/>
        <v>638</v>
      </c>
      <c r="Q929" t="str">
        <f t="shared" si="316"/>
        <v>Main St</v>
      </c>
      <c r="R929" t="s">
        <v>3065</v>
      </c>
      <c r="S929" t="str">
        <f t="shared" si="317"/>
        <v>Debit Card</v>
      </c>
      <c r="T929" t="s">
        <v>3070</v>
      </c>
      <c r="U929" t="str">
        <f t="shared" si="318"/>
        <v>Shipped</v>
      </c>
      <c r="V929" t="s">
        <v>4002</v>
      </c>
      <c r="W929" t="str">
        <f t="shared" si="319"/>
        <v>10003020</v>
      </c>
      <c r="X929">
        <v>7</v>
      </c>
      <c r="Y929" t="s">
        <v>4277</v>
      </c>
      <c r="Z929" t="str">
        <f t="shared" si="320"/>
        <v>WINTER15</v>
      </c>
      <c r="AA929" t="str">
        <f t="shared" si="321"/>
        <v>YES</v>
      </c>
      <c r="AB929" t="s">
        <v>4282</v>
      </c>
      <c r="AC929" t="str">
        <f t="shared" si="322"/>
        <v>Google</v>
      </c>
      <c r="AD929">
        <v>258.76</v>
      </c>
      <c r="AE929" s="7">
        <v>258.76</v>
      </c>
      <c r="AF929" s="7">
        <f t="shared" si="323"/>
        <v>258.76</v>
      </c>
      <c r="AG929" t="str">
        <f>_xlfn.XLOOKUP(H929, 'Customer Data'!A929,'Customer Data'!B929)</f>
        <v>Customer_929</v>
      </c>
      <c r="AH929" t="str">
        <f>_xlfn.XLOOKUP(H929,'Customer Data'!A929,'Customer Data'!C929)</f>
        <v>Male</v>
      </c>
      <c r="AI929">
        <f>_xlfn.XLOOKUP(H929,'Customer Data'!A929,'Customer Data'!D929)</f>
        <v>42</v>
      </c>
      <c r="AJ929" t="str">
        <f>_xlfn.XLOOKUP(H929,'Customer Data'!A929,'Customer Data'!E929)</f>
        <v>Enugu</v>
      </c>
      <c r="AK929" t="str">
        <f>VLOOKUP(K929,'Product Category'!A:B,2,FALSE)</f>
        <v>Electronics</v>
      </c>
      <c r="AL929">
        <f>VLOOKUP(Z929,Coupons!A:B,2,FALSE)</f>
        <v>0.15</v>
      </c>
      <c r="AM929" s="7">
        <f t="shared" si="324"/>
        <v>38.814</v>
      </c>
      <c r="AN929" s="7">
        <f t="shared" si="325"/>
        <v>45.282999999999994</v>
      </c>
      <c r="AO929" s="7">
        <f t="shared" si="326"/>
        <v>181.13199999999998</v>
      </c>
      <c r="AP929" s="7">
        <f t="shared" si="327"/>
        <v>219.946</v>
      </c>
      <c r="AQ929" s="7">
        <f t="shared" si="328"/>
        <v>38.814000000000021</v>
      </c>
      <c r="AR929" s="12">
        <f t="shared" si="329"/>
        <v>1.2142857142857144</v>
      </c>
    </row>
    <row r="930" spans="1:44" x14ac:dyDescent="0.35">
      <c r="A930" t="s">
        <v>942</v>
      </c>
      <c r="B930">
        <f t="shared" si="308"/>
        <v>200928</v>
      </c>
      <c r="C930" s="2">
        <v>45421</v>
      </c>
      <c r="D930" s="4">
        <v>45421</v>
      </c>
      <c r="E930">
        <f t="shared" si="309"/>
        <v>2024</v>
      </c>
      <c r="F930" s="4" t="str">
        <f t="shared" si="310"/>
        <v>May</v>
      </c>
      <c r="G930" s="4" t="str">
        <f t="shared" si="311"/>
        <v>Thursday</v>
      </c>
      <c r="H930" t="s">
        <v>2138</v>
      </c>
      <c r="I930">
        <f t="shared" si="312"/>
        <v>77166</v>
      </c>
      <c r="J930" t="s">
        <v>2408</v>
      </c>
      <c r="K930" t="str">
        <f t="shared" si="314"/>
        <v>Laptop</v>
      </c>
      <c r="L930">
        <v>3</v>
      </c>
      <c r="M930">
        <v>247.11</v>
      </c>
      <c r="N930" s="7">
        <f t="shared" si="313"/>
        <v>247.11</v>
      </c>
      <c r="O930" t="s">
        <v>2628</v>
      </c>
      <c r="P930" t="str">
        <f t="shared" si="315"/>
        <v>821</v>
      </c>
      <c r="Q930" t="str">
        <f t="shared" si="316"/>
        <v>Main St</v>
      </c>
      <c r="R930" t="s">
        <v>3065</v>
      </c>
      <c r="S930" t="str">
        <f t="shared" si="317"/>
        <v>Debit Card</v>
      </c>
      <c r="T930" t="s">
        <v>3072</v>
      </c>
      <c r="U930" t="str">
        <f t="shared" si="318"/>
        <v>Returned</v>
      </c>
      <c r="V930" t="s">
        <v>4003</v>
      </c>
      <c r="W930" t="str">
        <f t="shared" si="319"/>
        <v>18896595</v>
      </c>
      <c r="X930">
        <v>3</v>
      </c>
      <c r="Y930" t="s">
        <v>4277</v>
      </c>
      <c r="Z930" t="str">
        <f t="shared" si="320"/>
        <v>WINTER15</v>
      </c>
      <c r="AA930" t="str">
        <f t="shared" si="321"/>
        <v>YES</v>
      </c>
      <c r="AB930" t="s">
        <v>4279</v>
      </c>
      <c r="AC930" t="str">
        <f t="shared" si="322"/>
        <v>Referral</v>
      </c>
      <c r="AD930">
        <v>741.33</v>
      </c>
      <c r="AE930" s="7">
        <v>741.33</v>
      </c>
      <c r="AF930" s="7">
        <f t="shared" si="323"/>
        <v>741.33</v>
      </c>
      <c r="AG930" t="str">
        <f>_xlfn.XLOOKUP(H930, 'Customer Data'!A930,'Customer Data'!B930)</f>
        <v>Customer_930</v>
      </c>
      <c r="AH930" t="str">
        <f>_xlfn.XLOOKUP(H930,'Customer Data'!A930,'Customer Data'!C930)</f>
        <v>Female</v>
      </c>
      <c r="AI930">
        <f>_xlfn.XLOOKUP(H930,'Customer Data'!A930,'Customer Data'!D930)</f>
        <v>48</v>
      </c>
      <c r="AJ930" t="str">
        <f>_xlfn.XLOOKUP(H930,'Customer Data'!A930,'Customer Data'!E930)</f>
        <v>Owerri</v>
      </c>
      <c r="AK930" t="str">
        <f>VLOOKUP(K930,'Product Category'!A:B,2,FALSE)</f>
        <v>Electronics</v>
      </c>
      <c r="AL930">
        <f>VLOOKUP(Z930,Coupons!A:B,2,FALSE)</f>
        <v>0.15</v>
      </c>
      <c r="AM930" s="7">
        <f t="shared" si="324"/>
        <v>111.1995</v>
      </c>
      <c r="AN930" s="7">
        <f t="shared" si="325"/>
        <v>172.977</v>
      </c>
      <c r="AO930" s="7">
        <f t="shared" si="326"/>
        <v>518.93100000000004</v>
      </c>
      <c r="AP930" s="7">
        <f t="shared" si="327"/>
        <v>630.13049999999998</v>
      </c>
      <c r="AQ930" s="7">
        <f t="shared" si="328"/>
        <v>111.19949999999994</v>
      </c>
      <c r="AR930" s="12">
        <f t="shared" si="329"/>
        <v>1.2142857142857142</v>
      </c>
    </row>
    <row r="931" spans="1:44" x14ac:dyDescent="0.35">
      <c r="A931" t="s">
        <v>943</v>
      </c>
      <c r="B931">
        <f t="shared" si="308"/>
        <v>200929</v>
      </c>
      <c r="C931" s="2">
        <v>45581</v>
      </c>
      <c r="D931" s="4">
        <v>45581</v>
      </c>
      <c r="E931">
        <f t="shared" si="309"/>
        <v>2024</v>
      </c>
      <c r="F931" s="4" t="str">
        <f t="shared" si="310"/>
        <v>October</v>
      </c>
      <c r="G931" s="4" t="str">
        <f t="shared" si="311"/>
        <v>Wednesday</v>
      </c>
      <c r="H931" t="s">
        <v>2139</v>
      </c>
      <c r="I931">
        <f t="shared" si="312"/>
        <v>67936</v>
      </c>
      <c r="J931" t="s">
        <v>2405</v>
      </c>
      <c r="K931" t="str">
        <f t="shared" si="314"/>
        <v>Tablet</v>
      </c>
      <c r="L931">
        <v>2</v>
      </c>
      <c r="M931">
        <v>536.25</v>
      </c>
      <c r="N931" s="7">
        <f t="shared" si="313"/>
        <v>536.25</v>
      </c>
      <c r="O931" t="s">
        <v>2568</v>
      </c>
      <c r="P931" t="str">
        <f t="shared" si="315"/>
        <v>553</v>
      </c>
      <c r="Q931" t="str">
        <f t="shared" si="316"/>
        <v>Main St</v>
      </c>
      <c r="R931" t="s">
        <v>3065</v>
      </c>
      <c r="S931" t="str">
        <f t="shared" si="317"/>
        <v>Debit Card</v>
      </c>
      <c r="T931" t="s">
        <v>3074</v>
      </c>
      <c r="U931" t="str">
        <f t="shared" si="318"/>
        <v>Pending</v>
      </c>
      <c r="V931" t="s">
        <v>4004</v>
      </c>
      <c r="W931" t="str">
        <f t="shared" si="319"/>
        <v>71803414</v>
      </c>
      <c r="X931">
        <v>3</v>
      </c>
      <c r="Z931" t="str">
        <f t="shared" si="320"/>
        <v>NO COUPON</v>
      </c>
      <c r="AA931" t="str">
        <f t="shared" si="321"/>
        <v>NO</v>
      </c>
      <c r="AB931" t="s">
        <v>4280</v>
      </c>
      <c r="AC931" t="str">
        <f t="shared" si="322"/>
        <v>Email</v>
      </c>
      <c r="AD931">
        <v>1072.5</v>
      </c>
      <c r="AE931" s="7">
        <v>1072.5</v>
      </c>
      <c r="AF931" s="7">
        <f t="shared" si="323"/>
        <v>1072.5</v>
      </c>
      <c r="AG931" t="str">
        <f>_xlfn.XLOOKUP(H931, 'Customer Data'!A931,'Customer Data'!B931)</f>
        <v>Customer_931</v>
      </c>
      <c r="AH931" t="str">
        <f>_xlfn.XLOOKUP(H931,'Customer Data'!A931,'Customer Data'!C931)</f>
        <v>Female</v>
      </c>
      <c r="AI931">
        <f>_xlfn.XLOOKUP(H931,'Customer Data'!A931,'Customer Data'!D931)</f>
        <v>57</v>
      </c>
      <c r="AJ931" t="str">
        <f>_xlfn.XLOOKUP(H931,'Customer Data'!A931,'Customer Data'!E931)</f>
        <v>Enugu</v>
      </c>
      <c r="AK931" t="str">
        <f>VLOOKUP(K931,'Product Category'!A:B,2,FALSE)</f>
        <v>Electronics</v>
      </c>
      <c r="AL931">
        <f>VLOOKUP(Z931,Coupons!A:B,2,FALSE)</f>
        <v>0</v>
      </c>
      <c r="AM931" s="7">
        <f t="shared" si="324"/>
        <v>0</v>
      </c>
      <c r="AN931" s="7">
        <f t="shared" si="325"/>
        <v>375.375</v>
      </c>
      <c r="AO931" s="7">
        <f t="shared" si="326"/>
        <v>750.75</v>
      </c>
      <c r="AP931" s="7">
        <f t="shared" si="327"/>
        <v>1072.5</v>
      </c>
      <c r="AQ931" s="7">
        <f t="shared" si="328"/>
        <v>321.75</v>
      </c>
      <c r="AR931" s="12">
        <f t="shared" si="329"/>
        <v>1.4285714285714286</v>
      </c>
    </row>
    <row r="932" spans="1:44" x14ac:dyDescent="0.35">
      <c r="A932" t="s">
        <v>944</v>
      </c>
      <c r="B932">
        <f t="shared" si="308"/>
        <v>200930</v>
      </c>
      <c r="C932" s="2">
        <v>45642</v>
      </c>
      <c r="D932" s="4">
        <v>45642</v>
      </c>
      <c r="E932">
        <f t="shared" si="309"/>
        <v>2024</v>
      </c>
      <c r="F932" s="4" t="str">
        <f t="shared" si="310"/>
        <v>December</v>
      </c>
      <c r="G932" s="4" t="str">
        <f t="shared" si="311"/>
        <v>Monday</v>
      </c>
      <c r="H932" t="s">
        <v>2140</v>
      </c>
      <c r="I932">
        <f t="shared" si="312"/>
        <v>59554</v>
      </c>
      <c r="J932" t="s">
        <v>2404</v>
      </c>
      <c r="K932" t="str">
        <f t="shared" si="314"/>
        <v>Phone</v>
      </c>
      <c r="L932">
        <v>2</v>
      </c>
      <c r="M932">
        <v>456.04</v>
      </c>
      <c r="N932" s="7">
        <f t="shared" si="313"/>
        <v>456.04</v>
      </c>
      <c r="O932" t="s">
        <v>2427</v>
      </c>
      <c r="P932" t="str">
        <f t="shared" si="315"/>
        <v>382</v>
      </c>
      <c r="Q932" t="str">
        <f t="shared" si="316"/>
        <v>Main St</v>
      </c>
      <c r="R932" t="s">
        <v>3065</v>
      </c>
      <c r="S932" t="str">
        <f t="shared" si="317"/>
        <v>Debit Card</v>
      </c>
      <c r="T932" t="s">
        <v>3072</v>
      </c>
      <c r="U932" t="str">
        <f t="shared" si="318"/>
        <v>Returned</v>
      </c>
      <c r="V932" t="s">
        <v>4005</v>
      </c>
      <c r="W932" t="str">
        <f t="shared" si="319"/>
        <v>28182447</v>
      </c>
      <c r="X932">
        <v>4</v>
      </c>
      <c r="Y932" t="s">
        <v>4276</v>
      </c>
      <c r="Z932" t="str">
        <f t="shared" si="320"/>
        <v>FREESHIP</v>
      </c>
      <c r="AA932" t="str">
        <f t="shared" si="321"/>
        <v>YES</v>
      </c>
      <c r="AB932" t="s">
        <v>4280</v>
      </c>
      <c r="AC932" t="str">
        <f t="shared" si="322"/>
        <v>Email</v>
      </c>
      <c r="AD932">
        <v>912.08</v>
      </c>
      <c r="AE932" s="7">
        <v>912.08</v>
      </c>
      <c r="AF932" s="7">
        <f t="shared" si="323"/>
        <v>912.08</v>
      </c>
      <c r="AG932" t="str">
        <f>_xlfn.XLOOKUP(H932, 'Customer Data'!A932,'Customer Data'!B932)</f>
        <v>Customer_932</v>
      </c>
      <c r="AH932" t="str">
        <f>_xlfn.XLOOKUP(H932,'Customer Data'!A932,'Customer Data'!C932)</f>
        <v>Male</v>
      </c>
      <c r="AI932">
        <f>_xlfn.XLOOKUP(H932,'Customer Data'!A932,'Customer Data'!D932)</f>
        <v>44</v>
      </c>
      <c r="AJ932" t="str">
        <f>_xlfn.XLOOKUP(H932,'Customer Data'!A932,'Customer Data'!E932)</f>
        <v>Abuja</v>
      </c>
      <c r="AK932" t="str">
        <f>VLOOKUP(K932,'Product Category'!A:B,2,FALSE)</f>
        <v>Electronics</v>
      </c>
      <c r="AL932">
        <f>VLOOKUP(Z932,Coupons!A:B,2,FALSE)</f>
        <v>0</v>
      </c>
      <c r="AM932" s="7">
        <f t="shared" si="324"/>
        <v>0</v>
      </c>
      <c r="AN932" s="7">
        <f t="shared" si="325"/>
        <v>319.22800000000001</v>
      </c>
      <c r="AO932" s="7">
        <f t="shared" si="326"/>
        <v>638.45600000000002</v>
      </c>
      <c r="AP932" s="7">
        <f t="shared" si="327"/>
        <v>912.08</v>
      </c>
      <c r="AQ932" s="7">
        <f t="shared" si="328"/>
        <v>273.62400000000002</v>
      </c>
      <c r="AR932" s="12">
        <f t="shared" si="329"/>
        <v>1.4285714285714286</v>
      </c>
    </row>
    <row r="933" spans="1:44" x14ac:dyDescent="0.35">
      <c r="A933" t="s">
        <v>945</v>
      </c>
      <c r="B933">
        <f t="shared" si="308"/>
        <v>200931</v>
      </c>
      <c r="C933" s="2">
        <v>45292</v>
      </c>
      <c r="D933" s="4">
        <v>45292</v>
      </c>
      <c r="E933">
        <f t="shared" si="309"/>
        <v>2024</v>
      </c>
      <c r="F933" s="4" t="str">
        <f t="shared" si="310"/>
        <v>January</v>
      </c>
      <c r="G933" s="4" t="str">
        <f t="shared" si="311"/>
        <v>Monday</v>
      </c>
      <c r="H933" t="s">
        <v>2141</v>
      </c>
      <c r="I933">
        <f t="shared" si="312"/>
        <v>14005</v>
      </c>
      <c r="J933" t="s">
        <v>2407</v>
      </c>
      <c r="K933" t="str">
        <f t="shared" si="314"/>
        <v>Printer</v>
      </c>
      <c r="L933">
        <v>2</v>
      </c>
      <c r="M933">
        <v>40.229999999999997</v>
      </c>
      <c r="N933" s="7">
        <f t="shared" si="313"/>
        <v>40.229999999999997</v>
      </c>
      <c r="O933" t="s">
        <v>2460</v>
      </c>
      <c r="P933" t="str">
        <f t="shared" si="315"/>
        <v>623</v>
      </c>
      <c r="Q933" t="str">
        <f t="shared" si="316"/>
        <v>Main St</v>
      </c>
      <c r="R933" t="s">
        <v>3067</v>
      </c>
      <c r="S933" t="str">
        <f t="shared" si="317"/>
        <v>Credit Card</v>
      </c>
      <c r="T933" t="s">
        <v>3071</v>
      </c>
      <c r="U933" t="str">
        <f t="shared" si="318"/>
        <v>Cancelled</v>
      </c>
      <c r="V933" t="s">
        <v>4006</v>
      </c>
      <c r="W933" t="str">
        <f t="shared" si="319"/>
        <v>87567926</v>
      </c>
      <c r="X933">
        <v>4</v>
      </c>
      <c r="Y933" t="s">
        <v>4275</v>
      </c>
      <c r="Z933" t="str">
        <f t="shared" si="320"/>
        <v>SAVE10</v>
      </c>
      <c r="AA933" t="str">
        <f t="shared" si="321"/>
        <v>YES</v>
      </c>
      <c r="AB933" t="s">
        <v>4282</v>
      </c>
      <c r="AC933" t="str">
        <f t="shared" si="322"/>
        <v>Google</v>
      </c>
      <c r="AD933">
        <v>80.459999999999994</v>
      </c>
      <c r="AE933" s="7">
        <v>80.459999999999994</v>
      </c>
      <c r="AF933" s="7">
        <f t="shared" si="323"/>
        <v>80.459999999999994</v>
      </c>
      <c r="AG933" t="str">
        <f>_xlfn.XLOOKUP(H933, 'Customer Data'!A933,'Customer Data'!B933)</f>
        <v>Customer_933</v>
      </c>
      <c r="AH933" t="str">
        <f>_xlfn.XLOOKUP(H933,'Customer Data'!A933,'Customer Data'!C933)</f>
        <v>Female</v>
      </c>
      <c r="AI933">
        <f>_xlfn.XLOOKUP(H933,'Customer Data'!A933,'Customer Data'!D933)</f>
        <v>21</v>
      </c>
      <c r="AJ933" t="str">
        <f>_xlfn.XLOOKUP(H933,'Customer Data'!A933,'Customer Data'!E933)</f>
        <v>Port-Harcourt</v>
      </c>
      <c r="AK933" t="str">
        <f>VLOOKUP(K933,'Product Category'!A:B,2,FALSE)</f>
        <v>Electronics</v>
      </c>
      <c r="AL933">
        <f>VLOOKUP(Z933,Coupons!A:B,2,FALSE)</f>
        <v>0.1</v>
      </c>
      <c r="AM933" s="7">
        <f t="shared" si="324"/>
        <v>8.0459999999999994</v>
      </c>
      <c r="AN933" s="7">
        <f t="shared" si="325"/>
        <v>28.160999999999994</v>
      </c>
      <c r="AO933" s="7">
        <f t="shared" si="326"/>
        <v>56.321999999999989</v>
      </c>
      <c r="AP933" s="7">
        <f t="shared" si="327"/>
        <v>72.413999999999987</v>
      </c>
      <c r="AQ933" s="7">
        <f t="shared" si="328"/>
        <v>16.091999999999999</v>
      </c>
      <c r="AR933" s="12">
        <f t="shared" si="329"/>
        <v>1.2857142857142858</v>
      </c>
    </row>
    <row r="934" spans="1:44" x14ac:dyDescent="0.35">
      <c r="A934" t="s">
        <v>946</v>
      </c>
      <c r="B934">
        <f t="shared" si="308"/>
        <v>200932</v>
      </c>
      <c r="C934" s="2">
        <v>45011</v>
      </c>
      <c r="D934" s="4">
        <v>45011</v>
      </c>
      <c r="E934">
        <f t="shared" si="309"/>
        <v>2023</v>
      </c>
      <c r="F934" s="4" t="str">
        <f t="shared" si="310"/>
        <v>March</v>
      </c>
      <c r="G934" s="4" t="str">
        <f t="shared" si="311"/>
        <v>Sunday</v>
      </c>
      <c r="H934" t="s">
        <v>2142</v>
      </c>
      <c r="I934">
        <f t="shared" si="312"/>
        <v>26118</v>
      </c>
      <c r="J934" t="s">
        <v>2408</v>
      </c>
      <c r="K934" t="str">
        <f t="shared" si="314"/>
        <v>Laptop</v>
      </c>
      <c r="L934">
        <v>2</v>
      </c>
      <c r="M934">
        <v>72.39</v>
      </c>
      <c r="N934" s="7">
        <f t="shared" si="313"/>
        <v>72.39</v>
      </c>
      <c r="O934" t="s">
        <v>2982</v>
      </c>
      <c r="P934" t="str">
        <f t="shared" si="315"/>
        <v>168</v>
      </c>
      <c r="Q934" t="str">
        <f t="shared" si="316"/>
        <v>Main St</v>
      </c>
      <c r="R934" t="s">
        <v>3066</v>
      </c>
      <c r="S934" t="str">
        <f t="shared" si="317"/>
        <v>Online</v>
      </c>
      <c r="T934" t="s">
        <v>3073</v>
      </c>
      <c r="U934" t="str">
        <f t="shared" si="318"/>
        <v>Delivered</v>
      </c>
      <c r="V934" t="s">
        <v>4007</v>
      </c>
      <c r="W934" t="str">
        <f t="shared" si="319"/>
        <v>15334251</v>
      </c>
      <c r="X934">
        <v>7</v>
      </c>
      <c r="Y934" t="s">
        <v>4277</v>
      </c>
      <c r="Z934" t="str">
        <f t="shared" si="320"/>
        <v>WINTER15</v>
      </c>
      <c r="AA934" t="str">
        <f t="shared" si="321"/>
        <v>YES</v>
      </c>
      <c r="AB934" t="s">
        <v>4278</v>
      </c>
      <c r="AC934" t="str">
        <f t="shared" si="322"/>
        <v>Instagram</v>
      </c>
      <c r="AD934">
        <v>144.78</v>
      </c>
      <c r="AE934" s="7">
        <v>144.78</v>
      </c>
      <c r="AF934" s="7">
        <f t="shared" si="323"/>
        <v>144.78</v>
      </c>
      <c r="AG934" t="str">
        <f>_xlfn.XLOOKUP(H934, 'Customer Data'!A934,'Customer Data'!B934)</f>
        <v>Customer_934</v>
      </c>
      <c r="AH934" t="str">
        <f>_xlfn.XLOOKUP(H934,'Customer Data'!A934,'Customer Data'!C934)</f>
        <v>Female</v>
      </c>
      <c r="AI934">
        <f>_xlfn.XLOOKUP(H934,'Customer Data'!A934,'Customer Data'!D934)</f>
        <v>23</v>
      </c>
      <c r="AJ934" t="str">
        <f>_xlfn.XLOOKUP(H934,'Customer Data'!A934,'Customer Data'!E934)</f>
        <v>Enugu</v>
      </c>
      <c r="AK934" t="str">
        <f>VLOOKUP(K934,'Product Category'!A:B,2,FALSE)</f>
        <v>Electronics</v>
      </c>
      <c r="AL934">
        <f>VLOOKUP(Z934,Coupons!A:B,2,FALSE)</f>
        <v>0.15</v>
      </c>
      <c r="AM934" s="7">
        <f t="shared" si="324"/>
        <v>21.716999999999999</v>
      </c>
      <c r="AN934" s="7">
        <f t="shared" si="325"/>
        <v>50.672999999999995</v>
      </c>
      <c r="AO934" s="7">
        <f t="shared" si="326"/>
        <v>101.34599999999999</v>
      </c>
      <c r="AP934" s="7">
        <f t="shared" si="327"/>
        <v>123.063</v>
      </c>
      <c r="AQ934" s="7">
        <f t="shared" si="328"/>
        <v>21.717000000000013</v>
      </c>
      <c r="AR934" s="12">
        <f t="shared" si="329"/>
        <v>1.2142857142857144</v>
      </c>
    </row>
    <row r="935" spans="1:44" x14ac:dyDescent="0.35">
      <c r="A935" t="s">
        <v>947</v>
      </c>
      <c r="B935">
        <f t="shared" si="308"/>
        <v>200933</v>
      </c>
      <c r="C935" s="2">
        <v>44952</v>
      </c>
      <c r="D935" s="4">
        <v>44952</v>
      </c>
      <c r="E935">
        <f t="shared" si="309"/>
        <v>2023</v>
      </c>
      <c r="F935" s="4" t="str">
        <f t="shared" si="310"/>
        <v>January</v>
      </c>
      <c r="G935" s="4" t="str">
        <f t="shared" si="311"/>
        <v>Thursday</v>
      </c>
      <c r="H935" t="s">
        <v>2143</v>
      </c>
      <c r="I935">
        <f t="shared" si="312"/>
        <v>59685</v>
      </c>
      <c r="J935" t="s">
        <v>2403</v>
      </c>
      <c r="K935" t="str">
        <f t="shared" si="314"/>
        <v>Monitor</v>
      </c>
      <c r="L935">
        <v>2</v>
      </c>
      <c r="M935">
        <v>394.16</v>
      </c>
      <c r="N935" s="7">
        <f t="shared" si="313"/>
        <v>394.16</v>
      </c>
      <c r="O935" t="s">
        <v>2617</v>
      </c>
      <c r="P935" t="str">
        <f t="shared" si="315"/>
        <v>255</v>
      </c>
      <c r="Q935" t="str">
        <f t="shared" si="316"/>
        <v>Main St</v>
      </c>
      <c r="R935" t="s">
        <v>3066</v>
      </c>
      <c r="S935" t="str">
        <f t="shared" si="317"/>
        <v>Online</v>
      </c>
      <c r="T935" t="s">
        <v>3070</v>
      </c>
      <c r="U935" t="str">
        <f t="shared" si="318"/>
        <v>Shipped</v>
      </c>
      <c r="V935" t="s">
        <v>4008</v>
      </c>
      <c r="W935" t="str">
        <f t="shared" si="319"/>
        <v>43718093</v>
      </c>
      <c r="X935">
        <v>2</v>
      </c>
      <c r="Z935" t="str">
        <f t="shared" si="320"/>
        <v>NO COUPON</v>
      </c>
      <c r="AA935" t="str">
        <f t="shared" si="321"/>
        <v>NO</v>
      </c>
      <c r="AB935" t="s">
        <v>4279</v>
      </c>
      <c r="AC935" t="str">
        <f t="shared" si="322"/>
        <v>Referral</v>
      </c>
      <c r="AD935">
        <v>788.32</v>
      </c>
      <c r="AE935" s="7">
        <v>788.32</v>
      </c>
      <c r="AF935" s="7">
        <f t="shared" si="323"/>
        <v>788.32</v>
      </c>
      <c r="AG935" t="str">
        <f>_xlfn.XLOOKUP(H935, 'Customer Data'!A935,'Customer Data'!B935)</f>
        <v>Customer_935</v>
      </c>
      <c r="AH935" t="str">
        <f>_xlfn.XLOOKUP(H935,'Customer Data'!A935,'Customer Data'!C935)</f>
        <v>Male</v>
      </c>
      <c r="AI935">
        <f>_xlfn.XLOOKUP(H935,'Customer Data'!A935,'Customer Data'!D935)</f>
        <v>58</v>
      </c>
      <c r="AJ935" t="str">
        <f>_xlfn.XLOOKUP(H935,'Customer Data'!A935,'Customer Data'!E935)</f>
        <v>Abuja</v>
      </c>
      <c r="AK935" t="str">
        <f>VLOOKUP(K935,'Product Category'!A:B,2,FALSE)</f>
        <v>Electronics</v>
      </c>
      <c r="AL935">
        <f>VLOOKUP(Z935,Coupons!A:B,2,FALSE)</f>
        <v>0</v>
      </c>
      <c r="AM935" s="7">
        <f t="shared" si="324"/>
        <v>0</v>
      </c>
      <c r="AN935" s="7">
        <f t="shared" si="325"/>
        <v>275.91199999999998</v>
      </c>
      <c r="AO935" s="7">
        <f t="shared" si="326"/>
        <v>551.82399999999996</v>
      </c>
      <c r="AP935" s="7">
        <f t="shared" si="327"/>
        <v>788.32</v>
      </c>
      <c r="AQ935" s="7">
        <f t="shared" si="328"/>
        <v>236.49600000000009</v>
      </c>
      <c r="AR935" s="12">
        <f t="shared" si="329"/>
        <v>1.4285714285714288</v>
      </c>
    </row>
    <row r="936" spans="1:44" x14ac:dyDescent="0.35">
      <c r="A936" t="s">
        <v>948</v>
      </c>
      <c r="B936">
        <f t="shared" si="308"/>
        <v>200934</v>
      </c>
      <c r="C936" s="2">
        <v>45809</v>
      </c>
      <c r="D936" s="4">
        <v>45809</v>
      </c>
      <c r="E936">
        <f t="shared" si="309"/>
        <v>2025</v>
      </c>
      <c r="F936" s="4" t="str">
        <f t="shared" si="310"/>
        <v>June</v>
      </c>
      <c r="G936" s="4" t="str">
        <f t="shared" si="311"/>
        <v>Sunday</v>
      </c>
      <c r="H936" t="s">
        <v>2144</v>
      </c>
      <c r="I936">
        <f t="shared" si="312"/>
        <v>40304</v>
      </c>
      <c r="J936" t="s">
        <v>2408</v>
      </c>
      <c r="K936" t="str">
        <f t="shared" si="314"/>
        <v>Laptop</v>
      </c>
      <c r="L936">
        <v>4</v>
      </c>
      <c r="M936">
        <v>119.84</v>
      </c>
      <c r="N936" s="7">
        <f t="shared" si="313"/>
        <v>119.84</v>
      </c>
      <c r="O936" t="s">
        <v>2604</v>
      </c>
      <c r="P936" t="str">
        <f t="shared" si="315"/>
        <v>692</v>
      </c>
      <c r="Q936" t="str">
        <f t="shared" si="316"/>
        <v>Main St</v>
      </c>
      <c r="R936" t="s">
        <v>3068</v>
      </c>
      <c r="S936" t="str">
        <f t="shared" si="317"/>
        <v>Gift Card</v>
      </c>
      <c r="T936" t="s">
        <v>3070</v>
      </c>
      <c r="U936" t="str">
        <f t="shared" si="318"/>
        <v>Shipped</v>
      </c>
      <c r="V936" t="s">
        <v>4009</v>
      </c>
      <c r="W936" t="str">
        <f t="shared" si="319"/>
        <v>85790948</v>
      </c>
      <c r="X936">
        <v>8</v>
      </c>
      <c r="Y936" t="s">
        <v>4276</v>
      </c>
      <c r="Z936" t="str">
        <f t="shared" si="320"/>
        <v>FREESHIP</v>
      </c>
      <c r="AA936" t="str">
        <f t="shared" si="321"/>
        <v>YES</v>
      </c>
      <c r="AB936" t="s">
        <v>4279</v>
      </c>
      <c r="AC936" t="str">
        <f t="shared" si="322"/>
        <v>Referral</v>
      </c>
      <c r="AD936">
        <v>479.36</v>
      </c>
      <c r="AE936" s="7">
        <v>479.36</v>
      </c>
      <c r="AF936" s="7">
        <f t="shared" si="323"/>
        <v>479.36</v>
      </c>
      <c r="AG936" t="str">
        <f>_xlfn.XLOOKUP(H936, 'Customer Data'!A936,'Customer Data'!B936)</f>
        <v>Customer_936</v>
      </c>
      <c r="AH936" t="str">
        <f>_xlfn.XLOOKUP(H936,'Customer Data'!A936,'Customer Data'!C936)</f>
        <v>Female</v>
      </c>
      <c r="AI936">
        <f>_xlfn.XLOOKUP(H936,'Customer Data'!A936,'Customer Data'!D936)</f>
        <v>36</v>
      </c>
      <c r="AJ936" t="str">
        <f>_xlfn.XLOOKUP(H936,'Customer Data'!A936,'Customer Data'!E936)</f>
        <v>Kano</v>
      </c>
      <c r="AK936" t="str">
        <f>VLOOKUP(K936,'Product Category'!A:B,2,FALSE)</f>
        <v>Electronics</v>
      </c>
      <c r="AL936">
        <f>VLOOKUP(Z936,Coupons!A:B,2,FALSE)</f>
        <v>0</v>
      </c>
      <c r="AM936" s="7">
        <f t="shared" si="324"/>
        <v>0</v>
      </c>
      <c r="AN936" s="7">
        <f t="shared" si="325"/>
        <v>83.887999999999991</v>
      </c>
      <c r="AO936" s="7">
        <f t="shared" si="326"/>
        <v>335.55199999999996</v>
      </c>
      <c r="AP936" s="7">
        <f t="shared" si="327"/>
        <v>479.36</v>
      </c>
      <c r="AQ936" s="7">
        <f t="shared" si="328"/>
        <v>143.80800000000005</v>
      </c>
      <c r="AR936" s="12">
        <f t="shared" si="329"/>
        <v>1.4285714285714288</v>
      </c>
    </row>
    <row r="937" spans="1:44" x14ac:dyDescent="0.35">
      <c r="A937" t="s">
        <v>949</v>
      </c>
      <c r="B937">
        <f t="shared" si="308"/>
        <v>200935</v>
      </c>
      <c r="C937" s="2">
        <v>45254</v>
      </c>
      <c r="D937" s="4">
        <v>45254</v>
      </c>
      <c r="E937">
        <f t="shared" si="309"/>
        <v>2023</v>
      </c>
      <c r="F937" s="4" t="str">
        <f t="shared" si="310"/>
        <v>November</v>
      </c>
      <c r="G937" s="4" t="str">
        <f t="shared" si="311"/>
        <v>Friday</v>
      </c>
      <c r="H937" t="s">
        <v>2145</v>
      </c>
      <c r="I937">
        <f t="shared" si="312"/>
        <v>39593</v>
      </c>
      <c r="J937" t="s">
        <v>2404</v>
      </c>
      <c r="K937" t="str">
        <f t="shared" si="314"/>
        <v>Phone</v>
      </c>
      <c r="L937">
        <v>3</v>
      </c>
      <c r="M937">
        <v>692.71</v>
      </c>
      <c r="N937" s="7">
        <f t="shared" si="313"/>
        <v>692.71</v>
      </c>
      <c r="O937" t="s">
        <v>2692</v>
      </c>
      <c r="P937" t="str">
        <f t="shared" si="315"/>
        <v>398</v>
      </c>
      <c r="Q937" t="str">
        <f t="shared" si="316"/>
        <v>Main St</v>
      </c>
      <c r="R937" t="s">
        <v>3067</v>
      </c>
      <c r="S937" t="str">
        <f t="shared" si="317"/>
        <v>Credit Card</v>
      </c>
      <c r="T937" t="s">
        <v>3073</v>
      </c>
      <c r="U937" t="str">
        <f t="shared" si="318"/>
        <v>Delivered</v>
      </c>
      <c r="V937" t="s">
        <v>4010</v>
      </c>
      <c r="W937" t="str">
        <f t="shared" si="319"/>
        <v>62405253</v>
      </c>
      <c r="X937">
        <v>3</v>
      </c>
      <c r="Y937" t="s">
        <v>4276</v>
      </c>
      <c r="Z937" t="str">
        <f t="shared" si="320"/>
        <v>FREESHIP</v>
      </c>
      <c r="AA937" t="str">
        <f t="shared" si="321"/>
        <v>YES</v>
      </c>
      <c r="AB937" t="s">
        <v>4278</v>
      </c>
      <c r="AC937" t="str">
        <f t="shared" si="322"/>
        <v>Instagram</v>
      </c>
      <c r="AD937">
        <v>2078.13</v>
      </c>
      <c r="AE937" s="7">
        <v>2078.13</v>
      </c>
      <c r="AF937" s="7">
        <f t="shared" si="323"/>
        <v>2078.13</v>
      </c>
      <c r="AG937" t="str">
        <f>_xlfn.XLOOKUP(H937, 'Customer Data'!A937,'Customer Data'!B937)</f>
        <v>Customer_937</v>
      </c>
      <c r="AH937" t="str">
        <f>_xlfn.XLOOKUP(H937,'Customer Data'!A937,'Customer Data'!C937)</f>
        <v>Male</v>
      </c>
      <c r="AI937">
        <f>_xlfn.XLOOKUP(H937,'Customer Data'!A937,'Customer Data'!D937)</f>
        <v>50</v>
      </c>
      <c r="AJ937" t="str">
        <f>_xlfn.XLOOKUP(H937,'Customer Data'!A937,'Customer Data'!E937)</f>
        <v>Owerri</v>
      </c>
      <c r="AK937" t="str">
        <f>VLOOKUP(K937,'Product Category'!A:B,2,FALSE)</f>
        <v>Electronics</v>
      </c>
      <c r="AL937">
        <f>VLOOKUP(Z937,Coupons!A:B,2,FALSE)</f>
        <v>0</v>
      </c>
      <c r="AM937" s="7">
        <f t="shared" si="324"/>
        <v>0</v>
      </c>
      <c r="AN937" s="7">
        <f t="shared" si="325"/>
        <v>484.89699999999999</v>
      </c>
      <c r="AO937" s="7">
        <f t="shared" si="326"/>
        <v>1454.691</v>
      </c>
      <c r="AP937" s="7">
        <f t="shared" si="327"/>
        <v>2078.13</v>
      </c>
      <c r="AQ937" s="7">
        <f t="shared" si="328"/>
        <v>623.43900000000008</v>
      </c>
      <c r="AR937" s="12">
        <f t="shared" si="329"/>
        <v>1.4285714285714286</v>
      </c>
    </row>
    <row r="938" spans="1:44" x14ac:dyDescent="0.35">
      <c r="A938" t="s">
        <v>950</v>
      </c>
      <c r="B938">
        <f t="shared" si="308"/>
        <v>200936</v>
      </c>
      <c r="C938" s="2">
        <v>45303</v>
      </c>
      <c r="D938" s="4">
        <v>45303</v>
      </c>
      <c r="E938">
        <f t="shared" si="309"/>
        <v>2024</v>
      </c>
      <c r="F938" s="4" t="str">
        <f t="shared" si="310"/>
        <v>January</v>
      </c>
      <c r="G938" s="4" t="str">
        <f t="shared" si="311"/>
        <v>Friday</v>
      </c>
      <c r="H938" t="s">
        <v>2146</v>
      </c>
      <c r="I938">
        <f t="shared" si="312"/>
        <v>50612</v>
      </c>
      <c r="J938" t="s">
        <v>2406</v>
      </c>
      <c r="K938" t="str">
        <f t="shared" si="314"/>
        <v>Chair</v>
      </c>
      <c r="L938">
        <v>4</v>
      </c>
      <c r="M938">
        <v>56.66</v>
      </c>
      <c r="N938" s="7">
        <f t="shared" si="313"/>
        <v>56.66</v>
      </c>
      <c r="O938" t="s">
        <v>2554</v>
      </c>
      <c r="P938" t="str">
        <f t="shared" si="315"/>
        <v>737</v>
      </c>
      <c r="Q938" t="str">
        <f t="shared" si="316"/>
        <v>Main St</v>
      </c>
      <c r="R938" t="s">
        <v>3066</v>
      </c>
      <c r="S938" t="str">
        <f t="shared" si="317"/>
        <v>Online</v>
      </c>
      <c r="T938" t="s">
        <v>3073</v>
      </c>
      <c r="U938" t="str">
        <f t="shared" si="318"/>
        <v>Delivered</v>
      </c>
      <c r="V938" t="s">
        <v>4011</v>
      </c>
      <c r="W938" t="str">
        <f t="shared" si="319"/>
        <v>44140968</v>
      </c>
      <c r="X938">
        <v>4</v>
      </c>
      <c r="Y938" t="s">
        <v>4275</v>
      </c>
      <c r="Z938" t="str">
        <f t="shared" si="320"/>
        <v>SAVE10</v>
      </c>
      <c r="AA938" t="str">
        <f t="shared" si="321"/>
        <v>YES</v>
      </c>
      <c r="AB938" t="s">
        <v>4278</v>
      </c>
      <c r="AC938" t="str">
        <f t="shared" si="322"/>
        <v>Instagram</v>
      </c>
      <c r="AD938">
        <v>226.64</v>
      </c>
      <c r="AE938" s="7">
        <v>226.64</v>
      </c>
      <c r="AF938" s="7">
        <f t="shared" si="323"/>
        <v>226.64</v>
      </c>
      <c r="AG938" t="str">
        <f>_xlfn.XLOOKUP(H938, 'Customer Data'!A938,'Customer Data'!B938)</f>
        <v>Customer_938</v>
      </c>
      <c r="AH938" t="str">
        <f>_xlfn.XLOOKUP(H938,'Customer Data'!A938,'Customer Data'!C938)</f>
        <v>Male</v>
      </c>
      <c r="AI938">
        <f>_xlfn.XLOOKUP(H938,'Customer Data'!A938,'Customer Data'!D938)</f>
        <v>45</v>
      </c>
      <c r="AJ938" t="str">
        <f>_xlfn.XLOOKUP(H938,'Customer Data'!A938,'Customer Data'!E938)</f>
        <v>Port-Harcourt</v>
      </c>
      <c r="AK938" t="str">
        <f>VLOOKUP(K938,'Product Category'!A:B,2,FALSE)</f>
        <v>Furniture</v>
      </c>
      <c r="AL938">
        <f>VLOOKUP(Z938,Coupons!A:B,2,FALSE)</f>
        <v>0.1</v>
      </c>
      <c r="AM938" s="7">
        <f t="shared" si="324"/>
        <v>22.664000000000001</v>
      </c>
      <c r="AN938" s="7">
        <f t="shared" si="325"/>
        <v>39.661999999999992</v>
      </c>
      <c r="AO938" s="7">
        <f t="shared" si="326"/>
        <v>158.64799999999997</v>
      </c>
      <c r="AP938" s="7">
        <f t="shared" si="327"/>
        <v>203.976</v>
      </c>
      <c r="AQ938" s="7">
        <f t="shared" si="328"/>
        <v>45.328000000000031</v>
      </c>
      <c r="AR938" s="12">
        <f t="shared" si="329"/>
        <v>1.285714285714286</v>
      </c>
    </row>
    <row r="939" spans="1:44" x14ac:dyDescent="0.35">
      <c r="A939" t="s">
        <v>951</v>
      </c>
      <c r="B939">
        <f t="shared" si="308"/>
        <v>200937</v>
      </c>
      <c r="C939" s="2">
        <v>45307</v>
      </c>
      <c r="D939" s="4">
        <v>45307</v>
      </c>
      <c r="E939">
        <f t="shared" si="309"/>
        <v>2024</v>
      </c>
      <c r="F939" s="4" t="str">
        <f t="shared" si="310"/>
        <v>January</v>
      </c>
      <c r="G939" s="4" t="str">
        <f t="shared" si="311"/>
        <v>Tuesday</v>
      </c>
      <c r="H939" t="s">
        <v>2147</v>
      </c>
      <c r="I939">
        <f t="shared" si="312"/>
        <v>39791</v>
      </c>
      <c r="J939" t="s">
        <v>2406</v>
      </c>
      <c r="K939" t="str">
        <f t="shared" si="314"/>
        <v>Chair</v>
      </c>
      <c r="L939">
        <v>2</v>
      </c>
      <c r="M939">
        <v>298.52999999999997</v>
      </c>
      <c r="N939" s="7">
        <f t="shared" si="313"/>
        <v>298.52999999999997</v>
      </c>
      <c r="O939" t="s">
        <v>2735</v>
      </c>
      <c r="P939" t="str">
        <f t="shared" si="315"/>
        <v>536</v>
      </c>
      <c r="Q939" t="str">
        <f t="shared" si="316"/>
        <v>Main St</v>
      </c>
      <c r="R939" t="s">
        <v>3065</v>
      </c>
      <c r="S939" t="str">
        <f t="shared" si="317"/>
        <v>Debit Card</v>
      </c>
      <c r="T939" t="s">
        <v>3071</v>
      </c>
      <c r="U939" t="str">
        <f t="shared" si="318"/>
        <v>Cancelled</v>
      </c>
      <c r="V939" t="s">
        <v>4012</v>
      </c>
      <c r="W939" t="str">
        <f t="shared" si="319"/>
        <v>46221436</v>
      </c>
      <c r="X939">
        <v>5</v>
      </c>
      <c r="Y939" t="s">
        <v>4277</v>
      </c>
      <c r="Z939" t="str">
        <f t="shared" si="320"/>
        <v>WINTER15</v>
      </c>
      <c r="AA939" t="str">
        <f t="shared" si="321"/>
        <v>YES</v>
      </c>
      <c r="AB939" t="s">
        <v>4280</v>
      </c>
      <c r="AC939" t="str">
        <f t="shared" si="322"/>
        <v>Email</v>
      </c>
      <c r="AD939">
        <v>597.05999999999995</v>
      </c>
      <c r="AE939" s="7">
        <v>597.05999999999995</v>
      </c>
      <c r="AF939" s="7">
        <f t="shared" si="323"/>
        <v>597.05999999999995</v>
      </c>
      <c r="AG939" t="str">
        <f>_xlfn.XLOOKUP(H939, 'Customer Data'!A939,'Customer Data'!B939)</f>
        <v>Customer_939</v>
      </c>
      <c r="AH939" t="str">
        <f>_xlfn.XLOOKUP(H939,'Customer Data'!A939,'Customer Data'!C939)</f>
        <v>Male</v>
      </c>
      <c r="AI939">
        <f>_xlfn.XLOOKUP(H939,'Customer Data'!A939,'Customer Data'!D939)</f>
        <v>43</v>
      </c>
      <c r="AJ939" t="str">
        <f>_xlfn.XLOOKUP(H939,'Customer Data'!A939,'Customer Data'!E939)</f>
        <v>Enugu</v>
      </c>
      <c r="AK939" t="str">
        <f>VLOOKUP(K939,'Product Category'!A:B,2,FALSE)</f>
        <v>Furniture</v>
      </c>
      <c r="AL939">
        <f>VLOOKUP(Z939,Coupons!A:B,2,FALSE)</f>
        <v>0.15</v>
      </c>
      <c r="AM939" s="7">
        <f t="shared" si="324"/>
        <v>89.558999999999983</v>
      </c>
      <c r="AN939" s="7">
        <f t="shared" si="325"/>
        <v>208.97099999999998</v>
      </c>
      <c r="AO939" s="7">
        <f t="shared" si="326"/>
        <v>417.94199999999995</v>
      </c>
      <c r="AP939" s="7">
        <f t="shared" si="327"/>
        <v>507.50099999999998</v>
      </c>
      <c r="AQ939" s="7">
        <f t="shared" si="328"/>
        <v>89.559000000000026</v>
      </c>
      <c r="AR939" s="12">
        <f t="shared" si="329"/>
        <v>1.2142857142857144</v>
      </c>
    </row>
    <row r="940" spans="1:44" x14ac:dyDescent="0.35">
      <c r="A940" t="s">
        <v>952</v>
      </c>
      <c r="B940">
        <f t="shared" si="308"/>
        <v>200938</v>
      </c>
      <c r="C940" s="2">
        <v>45119</v>
      </c>
      <c r="D940" s="4">
        <v>45119</v>
      </c>
      <c r="E940">
        <f t="shared" si="309"/>
        <v>2023</v>
      </c>
      <c r="F940" s="4" t="str">
        <f t="shared" si="310"/>
        <v>July</v>
      </c>
      <c r="G940" s="4" t="str">
        <f t="shared" si="311"/>
        <v>Wednesday</v>
      </c>
      <c r="H940" t="s">
        <v>2148</v>
      </c>
      <c r="I940">
        <f t="shared" si="312"/>
        <v>39017</v>
      </c>
      <c r="J940" t="s">
        <v>2406</v>
      </c>
      <c r="K940" t="str">
        <f t="shared" si="314"/>
        <v>Chair</v>
      </c>
      <c r="L940">
        <v>3</v>
      </c>
      <c r="M940">
        <v>331.46</v>
      </c>
      <c r="N940" s="7">
        <f t="shared" si="313"/>
        <v>331.46</v>
      </c>
      <c r="O940" t="s">
        <v>2796</v>
      </c>
      <c r="P940" t="str">
        <f t="shared" si="315"/>
        <v>696</v>
      </c>
      <c r="Q940" t="str">
        <f t="shared" si="316"/>
        <v>Main St</v>
      </c>
      <c r="R940" t="s">
        <v>3067</v>
      </c>
      <c r="S940" t="str">
        <f t="shared" si="317"/>
        <v>Credit Card</v>
      </c>
      <c r="T940" t="s">
        <v>3071</v>
      </c>
      <c r="U940" t="str">
        <f t="shared" si="318"/>
        <v>Cancelled</v>
      </c>
      <c r="V940" t="s">
        <v>4013</v>
      </c>
      <c r="W940" t="str">
        <f t="shared" si="319"/>
        <v>91155214</v>
      </c>
      <c r="X940">
        <v>6</v>
      </c>
      <c r="Y940" t="s">
        <v>4277</v>
      </c>
      <c r="Z940" t="str">
        <f t="shared" si="320"/>
        <v>WINTER15</v>
      </c>
      <c r="AA940" t="str">
        <f t="shared" si="321"/>
        <v>YES</v>
      </c>
      <c r="AB940" t="s">
        <v>4279</v>
      </c>
      <c r="AC940" t="str">
        <f t="shared" si="322"/>
        <v>Referral</v>
      </c>
      <c r="AD940">
        <v>994.37999999999988</v>
      </c>
      <c r="AE940" s="7">
        <v>994.37999999999988</v>
      </c>
      <c r="AF940" s="7">
        <f t="shared" si="323"/>
        <v>994.37999999999988</v>
      </c>
      <c r="AG940" t="str">
        <f>_xlfn.XLOOKUP(H940, 'Customer Data'!A940,'Customer Data'!B940)</f>
        <v>Customer_940</v>
      </c>
      <c r="AH940" t="str">
        <f>_xlfn.XLOOKUP(H940,'Customer Data'!A940,'Customer Data'!C940)</f>
        <v>Male</v>
      </c>
      <c r="AI940">
        <f>_xlfn.XLOOKUP(H940,'Customer Data'!A940,'Customer Data'!D940)</f>
        <v>21</v>
      </c>
      <c r="AJ940" t="str">
        <f>_xlfn.XLOOKUP(H940,'Customer Data'!A940,'Customer Data'!E940)</f>
        <v>Owerri</v>
      </c>
      <c r="AK940" t="str">
        <f>VLOOKUP(K940,'Product Category'!A:B,2,FALSE)</f>
        <v>Furniture</v>
      </c>
      <c r="AL940">
        <f>VLOOKUP(Z940,Coupons!A:B,2,FALSE)</f>
        <v>0.15</v>
      </c>
      <c r="AM940" s="7">
        <f t="shared" si="324"/>
        <v>149.15699999999998</v>
      </c>
      <c r="AN940" s="7">
        <f t="shared" si="325"/>
        <v>232.02199999999996</v>
      </c>
      <c r="AO940" s="7">
        <f t="shared" si="326"/>
        <v>696.06599999999992</v>
      </c>
      <c r="AP940" s="7">
        <f t="shared" si="327"/>
        <v>845.22299999999996</v>
      </c>
      <c r="AQ940" s="7">
        <f t="shared" si="328"/>
        <v>149.15700000000004</v>
      </c>
      <c r="AR940" s="12">
        <f t="shared" si="329"/>
        <v>1.2142857142857144</v>
      </c>
    </row>
    <row r="941" spans="1:44" x14ac:dyDescent="0.35">
      <c r="A941" t="s">
        <v>953</v>
      </c>
      <c r="B941">
        <f t="shared" si="308"/>
        <v>200939</v>
      </c>
      <c r="C941" s="2">
        <v>45763</v>
      </c>
      <c r="D941" s="4">
        <v>45763</v>
      </c>
      <c r="E941">
        <f t="shared" si="309"/>
        <v>2025</v>
      </c>
      <c r="F941" s="4" t="str">
        <f t="shared" si="310"/>
        <v>April</v>
      </c>
      <c r="G941" s="4" t="str">
        <f t="shared" si="311"/>
        <v>Wednesday</v>
      </c>
      <c r="H941" t="s">
        <v>2149</v>
      </c>
      <c r="I941">
        <f t="shared" si="312"/>
        <v>48510</v>
      </c>
      <c r="J941" t="s">
        <v>2408</v>
      </c>
      <c r="K941" t="str">
        <f t="shared" si="314"/>
        <v>Laptop</v>
      </c>
      <c r="L941">
        <v>2</v>
      </c>
      <c r="M941">
        <v>521.4</v>
      </c>
      <c r="N941" s="7">
        <f t="shared" si="313"/>
        <v>521.4</v>
      </c>
      <c r="O941" t="s">
        <v>2983</v>
      </c>
      <c r="P941" t="str">
        <f t="shared" si="315"/>
        <v>212</v>
      </c>
      <c r="Q941" t="str">
        <f t="shared" si="316"/>
        <v>Main St</v>
      </c>
      <c r="R941" t="s">
        <v>3069</v>
      </c>
      <c r="S941" t="str">
        <f t="shared" si="317"/>
        <v>Cash</v>
      </c>
      <c r="T941" t="s">
        <v>3073</v>
      </c>
      <c r="U941" t="str">
        <f t="shared" si="318"/>
        <v>Delivered</v>
      </c>
      <c r="V941" t="s">
        <v>4014</v>
      </c>
      <c r="W941" t="str">
        <f t="shared" si="319"/>
        <v>53152886</v>
      </c>
      <c r="X941">
        <v>7</v>
      </c>
      <c r="Y941" t="s">
        <v>4275</v>
      </c>
      <c r="Z941" t="str">
        <f t="shared" si="320"/>
        <v>SAVE10</v>
      </c>
      <c r="AA941" t="str">
        <f t="shared" si="321"/>
        <v>YES</v>
      </c>
      <c r="AB941" t="s">
        <v>4278</v>
      </c>
      <c r="AC941" t="str">
        <f t="shared" si="322"/>
        <v>Instagram</v>
      </c>
      <c r="AD941">
        <v>1042.8</v>
      </c>
      <c r="AE941" s="7">
        <v>1042.8</v>
      </c>
      <c r="AF941" s="7">
        <f t="shared" si="323"/>
        <v>1042.8</v>
      </c>
      <c r="AG941" t="str">
        <f>_xlfn.XLOOKUP(H941, 'Customer Data'!A941,'Customer Data'!B941)</f>
        <v>Customer_941</v>
      </c>
      <c r="AH941" t="str">
        <f>_xlfn.XLOOKUP(H941,'Customer Data'!A941,'Customer Data'!C941)</f>
        <v>Male</v>
      </c>
      <c r="AI941">
        <f>_xlfn.XLOOKUP(H941,'Customer Data'!A941,'Customer Data'!D941)</f>
        <v>54</v>
      </c>
      <c r="AJ941" t="str">
        <f>_xlfn.XLOOKUP(H941,'Customer Data'!A941,'Customer Data'!E941)</f>
        <v>Lagos</v>
      </c>
      <c r="AK941" t="str">
        <f>VLOOKUP(K941,'Product Category'!A:B,2,FALSE)</f>
        <v>Electronics</v>
      </c>
      <c r="AL941">
        <f>VLOOKUP(Z941,Coupons!A:B,2,FALSE)</f>
        <v>0.1</v>
      </c>
      <c r="AM941" s="7">
        <f t="shared" si="324"/>
        <v>104.28</v>
      </c>
      <c r="AN941" s="7">
        <f t="shared" si="325"/>
        <v>364.97999999999996</v>
      </c>
      <c r="AO941" s="7">
        <f t="shared" si="326"/>
        <v>729.95999999999992</v>
      </c>
      <c r="AP941" s="7">
        <f t="shared" si="327"/>
        <v>938.52</v>
      </c>
      <c r="AQ941" s="7">
        <f t="shared" si="328"/>
        <v>208.56000000000006</v>
      </c>
      <c r="AR941" s="12">
        <f t="shared" si="329"/>
        <v>1.2857142857142858</v>
      </c>
    </row>
    <row r="942" spans="1:44" x14ac:dyDescent="0.35">
      <c r="A942" t="s">
        <v>954</v>
      </c>
      <c r="B942">
        <f t="shared" si="308"/>
        <v>200940</v>
      </c>
      <c r="C942" s="2">
        <v>45012</v>
      </c>
      <c r="D942" s="4">
        <v>45012</v>
      </c>
      <c r="E942">
        <f t="shared" si="309"/>
        <v>2023</v>
      </c>
      <c r="F942" s="4" t="str">
        <f t="shared" si="310"/>
        <v>March</v>
      </c>
      <c r="G942" s="4" t="str">
        <f t="shared" si="311"/>
        <v>Monday</v>
      </c>
      <c r="H942" t="s">
        <v>2150</v>
      </c>
      <c r="I942">
        <f t="shared" si="312"/>
        <v>74003</v>
      </c>
      <c r="J942" t="s">
        <v>2407</v>
      </c>
      <c r="K942" t="str">
        <f t="shared" si="314"/>
        <v>Printer</v>
      </c>
      <c r="L942">
        <v>4</v>
      </c>
      <c r="M942">
        <v>305.32</v>
      </c>
      <c r="N942" s="7">
        <f t="shared" si="313"/>
        <v>305.32</v>
      </c>
      <c r="O942" t="s">
        <v>2984</v>
      </c>
      <c r="P942" t="str">
        <f t="shared" si="315"/>
        <v>679</v>
      </c>
      <c r="Q942" t="str">
        <f t="shared" si="316"/>
        <v>Main St</v>
      </c>
      <c r="R942" t="s">
        <v>3066</v>
      </c>
      <c r="S942" t="str">
        <f t="shared" si="317"/>
        <v>Online</v>
      </c>
      <c r="T942" t="s">
        <v>3071</v>
      </c>
      <c r="U942" t="str">
        <f t="shared" si="318"/>
        <v>Cancelled</v>
      </c>
      <c r="V942" t="s">
        <v>4015</v>
      </c>
      <c r="W942" t="str">
        <f t="shared" si="319"/>
        <v>91525779</v>
      </c>
      <c r="X942">
        <v>4</v>
      </c>
      <c r="Y942" t="s">
        <v>4275</v>
      </c>
      <c r="Z942" t="str">
        <f t="shared" si="320"/>
        <v>SAVE10</v>
      </c>
      <c r="AA942" t="str">
        <f t="shared" si="321"/>
        <v>YES</v>
      </c>
      <c r="AB942" t="s">
        <v>4282</v>
      </c>
      <c r="AC942" t="str">
        <f t="shared" si="322"/>
        <v>Google</v>
      </c>
      <c r="AD942">
        <v>1221.28</v>
      </c>
      <c r="AE942" s="7">
        <v>1221.28</v>
      </c>
      <c r="AF942" s="7">
        <f t="shared" si="323"/>
        <v>1221.28</v>
      </c>
      <c r="AG942" t="str">
        <f>_xlfn.XLOOKUP(H942, 'Customer Data'!A942,'Customer Data'!B942)</f>
        <v>Customer_942</v>
      </c>
      <c r="AH942" t="str">
        <f>_xlfn.XLOOKUP(H942,'Customer Data'!A942,'Customer Data'!C942)</f>
        <v>Female</v>
      </c>
      <c r="AI942">
        <f>_xlfn.XLOOKUP(H942,'Customer Data'!A942,'Customer Data'!D942)</f>
        <v>33</v>
      </c>
      <c r="AJ942" t="str">
        <f>_xlfn.XLOOKUP(H942,'Customer Data'!A942,'Customer Data'!E942)</f>
        <v>Enugu</v>
      </c>
      <c r="AK942" t="str">
        <f>VLOOKUP(K942,'Product Category'!A:B,2,FALSE)</f>
        <v>Electronics</v>
      </c>
      <c r="AL942">
        <f>VLOOKUP(Z942,Coupons!A:B,2,FALSE)</f>
        <v>0.1</v>
      </c>
      <c r="AM942" s="7">
        <f t="shared" si="324"/>
        <v>122.128</v>
      </c>
      <c r="AN942" s="7">
        <f t="shared" si="325"/>
        <v>213.72399999999999</v>
      </c>
      <c r="AO942" s="7">
        <f t="shared" si="326"/>
        <v>854.89599999999996</v>
      </c>
      <c r="AP942" s="7">
        <f t="shared" si="327"/>
        <v>1099.152</v>
      </c>
      <c r="AQ942" s="7">
        <f t="shared" si="328"/>
        <v>244.25600000000009</v>
      </c>
      <c r="AR942" s="12">
        <f t="shared" si="329"/>
        <v>1.2857142857142858</v>
      </c>
    </row>
    <row r="943" spans="1:44" x14ac:dyDescent="0.35">
      <c r="A943" t="s">
        <v>955</v>
      </c>
      <c r="B943">
        <f t="shared" si="308"/>
        <v>200941</v>
      </c>
      <c r="C943" s="2">
        <v>45124</v>
      </c>
      <c r="D943" s="4">
        <v>45124</v>
      </c>
      <c r="E943">
        <f t="shared" si="309"/>
        <v>2023</v>
      </c>
      <c r="F943" s="4" t="str">
        <f t="shared" si="310"/>
        <v>July</v>
      </c>
      <c r="G943" s="4" t="str">
        <f t="shared" si="311"/>
        <v>Monday</v>
      </c>
      <c r="H943" t="s">
        <v>1653</v>
      </c>
      <c r="I943">
        <f t="shared" si="312"/>
        <v>91155</v>
      </c>
      <c r="J943" t="s">
        <v>2407</v>
      </c>
      <c r="K943" t="str">
        <f t="shared" si="314"/>
        <v>Printer</v>
      </c>
      <c r="L943">
        <v>5</v>
      </c>
      <c r="M943">
        <v>111.7</v>
      </c>
      <c r="N943" s="7">
        <f t="shared" si="313"/>
        <v>111.7</v>
      </c>
      <c r="O943" t="s">
        <v>2690</v>
      </c>
      <c r="P943" t="str">
        <f t="shared" si="315"/>
        <v>599</v>
      </c>
      <c r="Q943" t="str">
        <f t="shared" si="316"/>
        <v>Main St</v>
      </c>
      <c r="R943" t="s">
        <v>3067</v>
      </c>
      <c r="S943" t="str">
        <f t="shared" si="317"/>
        <v>Credit Card</v>
      </c>
      <c r="T943" t="s">
        <v>3071</v>
      </c>
      <c r="U943" t="str">
        <f t="shared" si="318"/>
        <v>Cancelled</v>
      </c>
      <c r="V943" t="s">
        <v>4016</v>
      </c>
      <c r="W943" t="str">
        <f t="shared" si="319"/>
        <v>82162952</v>
      </c>
      <c r="X943">
        <v>9</v>
      </c>
      <c r="Y943" t="s">
        <v>4276</v>
      </c>
      <c r="Z943" t="str">
        <f t="shared" si="320"/>
        <v>FREESHIP</v>
      </c>
      <c r="AA943" t="str">
        <f t="shared" si="321"/>
        <v>YES</v>
      </c>
      <c r="AB943" t="s">
        <v>4280</v>
      </c>
      <c r="AC943" t="str">
        <f t="shared" si="322"/>
        <v>Email</v>
      </c>
      <c r="AD943">
        <v>558.5</v>
      </c>
      <c r="AE943" s="7">
        <v>558.5</v>
      </c>
      <c r="AF943" s="7">
        <f t="shared" si="323"/>
        <v>558.5</v>
      </c>
      <c r="AG943" t="str">
        <f>_xlfn.XLOOKUP(H943, 'Customer Data'!A943,'Customer Data'!B943)</f>
        <v>Customer_943</v>
      </c>
      <c r="AH943" t="str">
        <f>_xlfn.XLOOKUP(H943,'Customer Data'!A943,'Customer Data'!C943)</f>
        <v>Male</v>
      </c>
      <c r="AI943">
        <f>_xlfn.XLOOKUP(H943,'Customer Data'!A943,'Customer Data'!D943)</f>
        <v>55</v>
      </c>
      <c r="AJ943" t="str">
        <f>_xlfn.XLOOKUP(H943,'Customer Data'!A943,'Customer Data'!E943)</f>
        <v>Owerri</v>
      </c>
      <c r="AK943" t="str">
        <f>VLOOKUP(K943,'Product Category'!A:B,2,FALSE)</f>
        <v>Electronics</v>
      </c>
      <c r="AL943">
        <f>VLOOKUP(Z943,Coupons!A:B,2,FALSE)</f>
        <v>0</v>
      </c>
      <c r="AM943" s="7">
        <f t="shared" si="324"/>
        <v>0</v>
      </c>
      <c r="AN943" s="7">
        <f t="shared" si="325"/>
        <v>78.19</v>
      </c>
      <c r="AO943" s="7">
        <f t="shared" si="326"/>
        <v>390.95</v>
      </c>
      <c r="AP943" s="7">
        <f t="shared" si="327"/>
        <v>558.5</v>
      </c>
      <c r="AQ943" s="7">
        <f t="shared" si="328"/>
        <v>167.55</v>
      </c>
      <c r="AR943" s="12">
        <f t="shared" si="329"/>
        <v>1.4285714285714286</v>
      </c>
    </row>
    <row r="944" spans="1:44" x14ac:dyDescent="0.35">
      <c r="A944" t="s">
        <v>956</v>
      </c>
      <c r="B944">
        <f t="shared" si="308"/>
        <v>200942</v>
      </c>
      <c r="C944" s="2">
        <v>45198</v>
      </c>
      <c r="D944" s="4">
        <v>45198</v>
      </c>
      <c r="E944">
        <f t="shared" si="309"/>
        <v>2023</v>
      </c>
      <c r="F944" s="4" t="str">
        <f t="shared" si="310"/>
        <v>September</v>
      </c>
      <c r="G944" s="4" t="str">
        <f t="shared" si="311"/>
        <v>Friday</v>
      </c>
      <c r="H944" t="s">
        <v>2151</v>
      </c>
      <c r="I944">
        <f t="shared" si="312"/>
        <v>17591</v>
      </c>
      <c r="J944" t="s">
        <v>2405</v>
      </c>
      <c r="K944" t="str">
        <f t="shared" si="314"/>
        <v>Tablet</v>
      </c>
      <c r="L944">
        <v>1</v>
      </c>
      <c r="M944">
        <v>479.76</v>
      </c>
      <c r="N944" s="7">
        <f t="shared" si="313"/>
        <v>479.76</v>
      </c>
      <c r="O944" t="s">
        <v>2599</v>
      </c>
      <c r="P944" t="str">
        <f t="shared" si="315"/>
        <v>882</v>
      </c>
      <c r="Q944" t="str">
        <f t="shared" si="316"/>
        <v>Main St</v>
      </c>
      <c r="R944" t="s">
        <v>3067</v>
      </c>
      <c r="S944" t="str">
        <f t="shared" si="317"/>
        <v>Credit Card</v>
      </c>
      <c r="T944" t="s">
        <v>3074</v>
      </c>
      <c r="U944" t="str">
        <f t="shared" si="318"/>
        <v>Pending</v>
      </c>
      <c r="V944" t="s">
        <v>4017</v>
      </c>
      <c r="W944" t="str">
        <f t="shared" si="319"/>
        <v>56070470</v>
      </c>
      <c r="X944">
        <v>1</v>
      </c>
      <c r="Z944" t="str">
        <f t="shared" si="320"/>
        <v>NO COUPON</v>
      </c>
      <c r="AA944" t="str">
        <f t="shared" si="321"/>
        <v>NO</v>
      </c>
      <c r="AB944" t="s">
        <v>4280</v>
      </c>
      <c r="AC944" t="str">
        <f t="shared" si="322"/>
        <v>Email</v>
      </c>
      <c r="AD944">
        <v>479.76</v>
      </c>
      <c r="AE944" s="7">
        <v>479.76</v>
      </c>
      <c r="AF944" s="7">
        <f t="shared" si="323"/>
        <v>479.76</v>
      </c>
      <c r="AG944" t="str">
        <f>_xlfn.XLOOKUP(H944, 'Customer Data'!A944,'Customer Data'!B944)</f>
        <v>Customer_944</v>
      </c>
      <c r="AH944" t="str">
        <f>_xlfn.XLOOKUP(H944,'Customer Data'!A944,'Customer Data'!C944)</f>
        <v>Male</v>
      </c>
      <c r="AI944">
        <f>_xlfn.XLOOKUP(H944,'Customer Data'!A944,'Customer Data'!D944)</f>
        <v>36</v>
      </c>
      <c r="AJ944" t="str">
        <f>_xlfn.XLOOKUP(H944,'Customer Data'!A944,'Customer Data'!E944)</f>
        <v>Enugu</v>
      </c>
      <c r="AK944" t="str">
        <f>VLOOKUP(K944,'Product Category'!A:B,2,FALSE)</f>
        <v>Electronics</v>
      </c>
      <c r="AL944">
        <f>VLOOKUP(Z944,Coupons!A:B,2,FALSE)</f>
        <v>0</v>
      </c>
      <c r="AM944" s="7">
        <f t="shared" si="324"/>
        <v>0</v>
      </c>
      <c r="AN944" s="7">
        <f t="shared" si="325"/>
        <v>335.83199999999999</v>
      </c>
      <c r="AO944" s="7">
        <f t="shared" si="326"/>
        <v>335.83199999999999</v>
      </c>
      <c r="AP944" s="7">
        <f t="shared" si="327"/>
        <v>479.76</v>
      </c>
      <c r="AQ944" s="7">
        <f t="shared" si="328"/>
        <v>143.928</v>
      </c>
      <c r="AR944" s="12">
        <f t="shared" si="329"/>
        <v>1.4285714285714286</v>
      </c>
    </row>
    <row r="945" spans="1:44" x14ac:dyDescent="0.35">
      <c r="A945" t="s">
        <v>957</v>
      </c>
      <c r="B945">
        <f t="shared" si="308"/>
        <v>200943</v>
      </c>
      <c r="C945" s="2">
        <v>45287</v>
      </c>
      <c r="D945" s="4">
        <v>45287</v>
      </c>
      <c r="E945">
        <f t="shared" si="309"/>
        <v>2023</v>
      </c>
      <c r="F945" s="4" t="str">
        <f t="shared" si="310"/>
        <v>December</v>
      </c>
      <c r="G945" s="4" t="str">
        <f t="shared" si="311"/>
        <v>Wednesday</v>
      </c>
      <c r="H945" t="s">
        <v>2152</v>
      </c>
      <c r="I945">
        <f t="shared" si="312"/>
        <v>43330</v>
      </c>
      <c r="J945" t="s">
        <v>2403</v>
      </c>
      <c r="K945" t="str">
        <f t="shared" si="314"/>
        <v>Monitor</v>
      </c>
      <c r="L945">
        <v>3</v>
      </c>
      <c r="M945">
        <v>193.49</v>
      </c>
      <c r="N945" s="7">
        <f t="shared" si="313"/>
        <v>193.49</v>
      </c>
      <c r="O945" t="s">
        <v>2985</v>
      </c>
      <c r="P945" t="str">
        <f t="shared" si="315"/>
        <v>355</v>
      </c>
      <c r="Q945" t="str">
        <f t="shared" si="316"/>
        <v>Main St</v>
      </c>
      <c r="R945" t="s">
        <v>3068</v>
      </c>
      <c r="S945" t="str">
        <f t="shared" si="317"/>
        <v>Gift Card</v>
      </c>
      <c r="T945" t="s">
        <v>3072</v>
      </c>
      <c r="U945" t="str">
        <f t="shared" si="318"/>
        <v>Returned</v>
      </c>
      <c r="V945" t="s">
        <v>4018</v>
      </c>
      <c r="W945" t="str">
        <f t="shared" si="319"/>
        <v>71594838</v>
      </c>
      <c r="X945">
        <v>6</v>
      </c>
      <c r="Y945" t="s">
        <v>4276</v>
      </c>
      <c r="Z945" t="str">
        <f t="shared" si="320"/>
        <v>FREESHIP</v>
      </c>
      <c r="AA945" t="str">
        <f t="shared" si="321"/>
        <v>YES</v>
      </c>
      <c r="AB945" t="s">
        <v>4281</v>
      </c>
      <c r="AC945" t="str">
        <f t="shared" si="322"/>
        <v>Facebook</v>
      </c>
      <c r="AD945">
        <v>580.47</v>
      </c>
      <c r="AE945" s="7">
        <v>580.47</v>
      </c>
      <c r="AF945" s="7">
        <f t="shared" si="323"/>
        <v>580.47</v>
      </c>
      <c r="AG945" t="str">
        <f>_xlfn.XLOOKUP(H945, 'Customer Data'!A945,'Customer Data'!B945)</f>
        <v>Customer_945</v>
      </c>
      <c r="AH945" t="str">
        <f>_xlfn.XLOOKUP(H945,'Customer Data'!A945,'Customer Data'!C945)</f>
        <v>Female</v>
      </c>
      <c r="AI945">
        <f>_xlfn.XLOOKUP(H945,'Customer Data'!A945,'Customer Data'!D945)</f>
        <v>50</v>
      </c>
      <c r="AJ945" t="str">
        <f>_xlfn.XLOOKUP(H945,'Customer Data'!A945,'Customer Data'!E945)</f>
        <v>Owerri</v>
      </c>
      <c r="AK945" t="str">
        <f>VLOOKUP(K945,'Product Category'!A:B,2,FALSE)</f>
        <v>Electronics</v>
      </c>
      <c r="AL945">
        <f>VLOOKUP(Z945,Coupons!A:B,2,FALSE)</f>
        <v>0</v>
      </c>
      <c r="AM945" s="7">
        <f t="shared" si="324"/>
        <v>0</v>
      </c>
      <c r="AN945" s="7">
        <f t="shared" si="325"/>
        <v>135.44299999999998</v>
      </c>
      <c r="AO945" s="7">
        <f t="shared" si="326"/>
        <v>406.32899999999995</v>
      </c>
      <c r="AP945" s="7">
        <f t="shared" si="327"/>
        <v>580.47</v>
      </c>
      <c r="AQ945" s="7">
        <f t="shared" si="328"/>
        <v>174.14100000000008</v>
      </c>
      <c r="AR945" s="12">
        <f t="shared" si="329"/>
        <v>1.4285714285714288</v>
      </c>
    </row>
    <row r="946" spans="1:44" x14ac:dyDescent="0.35">
      <c r="A946" t="s">
        <v>958</v>
      </c>
      <c r="B946">
        <f t="shared" si="308"/>
        <v>200944</v>
      </c>
      <c r="C946" s="2">
        <v>45642</v>
      </c>
      <c r="D946" s="4">
        <v>45642</v>
      </c>
      <c r="E946">
        <f t="shared" si="309"/>
        <v>2024</v>
      </c>
      <c r="F946" s="4" t="str">
        <f t="shared" si="310"/>
        <v>December</v>
      </c>
      <c r="G946" s="4" t="str">
        <f t="shared" si="311"/>
        <v>Monday</v>
      </c>
      <c r="H946" t="s">
        <v>2153</v>
      </c>
      <c r="I946">
        <f t="shared" si="312"/>
        <v>32687</v>
      </c>
      <c r="J946" t="s">
        <v>2408</v>
      </c>
      <c r="K946" t="str">
        <f t="shared" si="314"/>
        <v>Laptop</v>
      </c>
      <c r="L946">
        <v>2</v>
      </c>
      <c r="M946">
        <v>426.22</v>
      </c>
      <c r="N946" s="7">
        <f t="shared" si="313"/>
        <v>426.22</v>
      </c>
      <c r="O946" t="s">
        <v>2964</v>
      </c>
      <c r="P946" t="str">
        <f t="shared" si="315"/>
        <v>448</v>
      </c>
      <c r="Q946" t="str">
        <f t="shared" si="316"/>
        <v>Main St</v>
      </c>
      <c r="R946" t="s">
        <v>3066</v>
      </c>
      <c r="S946" t="str">
        <f t="shared" si="317"/>
        <v>Online</v>
      </c>
      <c r="T946" t="s">
        <v>3073</v>
      </c>
      <c r="U946" t="str">
        <f t="shared" si="318"/>
        <v>Delivered</v>
      </c>
      <c r="V946" t="s">
        <v>4019</v>
      </c>
      <c r="W946" t="str">
        <f t="shared" si="319"/>
        <v>98284560</v>
      </c>
      <c r="X946">
        <v>7</v>
      </c>
      <c r="Y946" t="s">
        <v>4277</v>
      </c>
      <c r="Z946" t="str">
        <f t="shared" si="320"/>
        <v>WINTER15</v>
      </c>
      <c r="AA946" t="str">
        <f t="shared" si="321"/>
        <v>YES</v>
      </c>
      <c r="AB946" t="s">
        <v>4282</v>
      </c>
      <c r="AC946" t="str">
        <f t="shared" si="322"/>
        <v>Google</v>
      </c>
      <c r="AD946">
        <v>852.44</v>
      </c>
      <c r="AE946" s="7">
        <v>852.44</v>
      </c>
      <c r="AF946" s="7">
        <f t="shared" si="323"/>
        <v>852.44</v>
      </c>
      <c r="AG946" t="str">
        <f>_xlfn.XLOOKUP(H946, 'Customer Data'!A946,'Customer Data'!B946)</f>
        <v>Customer_946</v>
      </c>
      <c r="AH946" t="str">
        <f>_xlfn.XLOOKUP(H946,'Customer Data'!A946,'Customer Data'!C946)</f>
        <v>Female</v>
      </c>
      <c r="AI946">
        <f>_xlfn.XLOOKUP(H946,'Customer Data'!A946,'Customer Data'!D946)</f>
        <v>35</v>
      </c>
      <c r="AJ946" t="str">
        <f>_xlfn.XLOOKUP(H946,'Customer Data'!A946,'Customer Data'!E946)</f>
        <v>Enugu</v>
      </c>
      <c r="AK946" t="str">
        <f>VLOOKUP(K946,'Product Category'!A:B,2,FALSE)</f>
        <v>Electronics</v>
      </c>
      <c r="AL946">
        <f>VLOOKUP(Z946,Coupons!A:B,2,FALSE)</f>
        <v>0.15</v>
      </c>
      <c r="AM946" s="7">
        <f t="shared" si="324"/>
        <v>127.866</v>
      </c>
      <c r="AN946" s="7">
        <f t="shared" si="325"/>
        <v>298.35399999999998</v>
      </c>
      <c r="AO946" s="7">
        <f t="shared" si="326"/>
        <v>596.70799999999997</v>
      </c>
      <c r="AP946" s="7">
        <f t="shared" si="327"/>
        <v>724.57400000000007</v>
      </c>
      <c r="AQ946" s="7">
        <f t="shared" si="328"/>
        <v>127.8660000000001</v>
      </c>
      <c r="AR946" s="12">
        <f t="shared" si="329"/>
        <v>1.2142857142857144</v>
      </c>
    </row>
    <row r="947" spans="1:44" x14ac:dyDescent="0.35">
      <c r="A947" t="s">
        <v>959</v>
      </c>
      <c r="B947">
        <f t="shared" si="308"/>
        <v>200945</v>
      </c>
      <c r="C947" s="2">
        <v>45158</v>
      </c>
      <c r="D947" s="4">
        <v>45158</v>
      </c>
      <c r="E947">
        <f t="shared" si="309"/>
        <v>2023</v>
      </c>
      <c r="F947" s="4" t="str">
        <f t="shared" si="310"/>
        <v>August</v>
      </c>
      <c r="G947" s="4" t="str">
        <f t="shared" si="311"/>
        <v>Sunday</v>
      </c>
      <c r="H947" t="s">
        <v>2154</v>
      </c>
      <c r="I947">
        <f t="shared" si="312"/>
        <v>79722</v>
      </c>
      <c r="J947" t="s">
        <v>2405</v>
      </c>
      <c r="K947" t="str">
        <f t="shared" si="314"/>
        <v>Tablet</v>
      </c>
      <c r="L947">
        <v>5</v>
      </c>
      <c r="M947">
        <v>276.44</v>
      </c>
      <c r="N947" s="7">
        <f t="shared" si="313"/>
        <v>276.44</v>
      </c>
      <c r="O947" t="s">
        <v>2695</v>
      </c>
      <c r="P947" t="str">
        <f t="shared" si="315"/>
        <v>619</v>
      </c>
      <c r="Q947" t="str">
        <f t="shared" si="316"/>
        <v>Main St</v>
      </c>
      <c r="R947" t="s">
        <v>3068</v>
      </c>
      <c r="S947" t="str">
        <f t="shared" si="317"/>
        <v>Gift Card</v>
      </c>
      <c r="T947" t="s">
        <v>3070</v>
      </c>
      <c r="U947" t="str">
        <f t="shared" si="318"/>
        <v>Shipped</v>
      </c>
      <c r="V947" t="s">
        <v>4020</v>
      </c>
      <c r="W947" t="str">
        <f t="shared" si="319"/>
        <v>29976438</v>
      </c>
      <c r="X947">
        <v>10</v>
      </c>
      <c r="Y947" t="s">
        <v>4276</v>
      </c>
      <c r="Z947" t="str">
        <f t="shared" si="320"/>
        <v>FREESHIP</v>
      </c>
      <c r="AA947" t="str">
        <f t="shared" si="321"/>
        <v>YES</v>
      </c>
      <c r="AB947" t="s">
        <v>4279</v>
      </c>
      <c r="AC947" t="str">
        <f t="shared" si="322"/>
        <v>Referral</v>
      </c>
      <c r="AD947">
        <v>1382.2</v>
      </c>
      <c r="AE947" s="7">
        <v>1382.2</v>
      </c>
      <c r="AF947" s="7">
        <f t="shared" si="323"/>
        <v>1382.2</v>
      </c>
      <c r="AG947" t="str">
        <f>_xlfn.XLOOKUP(H947, 'Customer Data'!A947,'Customer Data'!B947)</f>
        <v>Customer_947</v>
      </c>
      <c r="AH947" t="str">
        <f>_xlfn.XLOOKUP(H947,'Customer Data'!A947,'Customer Data'!C947)</f>
        <v>Male</v>
      </c>
      <c r="AI947">
        <f>_xlfn.XLOOKUP(H947,'Customer Data'!A947,'Customer Data'!D947)</f>
        <v>53</v>
      </c>
      <c r="AJ947" t="str">
        <f>_xlfn.XLOOKUP(H947,'Customer Data'!A947,'Customer Data'!E947)</f>
        <v>Lagos</v>
      </c>
      <c r="AK947" t="str">
        <f>VLOOKUP(K947,'Product Category'!A:B,2,FALSE)</f>
        <v>Electronics</v>
      </c>
      <c r="AL947">
        <f>VLOOKUP(Z947,Coupons!A:B,2,FALSE)</f>
        <v>0</v>
      </c>
      <c r="AM947" s="7">
        <f t="shared" si="324"/>
        <v>0</v>
      </c>
      <c r="AN947" s="7">
        <f t="shared" si="325"/>
        <v>193.50799999999998</v>
      </c>
      <c r="AO947" s="7">
        <f t="shared" si="326"/>
        <v>967.54</v>
      </c>
      <c r="AP947" s="7">
        <f t="shared" si="327"/>
        <v>1382.2</v>
      </c>
      <c r="AQ947" s="7">
        <f t="shared" si="328"/>
        <v>414.66000000000008</v>
      </c>
      <c r="AR947" s="12">
        <f t="shared" si="329"/>
        <v>1.4285714285714286</v>
      </c>
    </row>
    <row r="948" spans="1:44" x14ac:dyDescent="0.35">
      <c r="A948" t="s">
        <v>960</v>
      </c>
      <c r="B948">
        <f t="shared" si="308"/>
        <v>200946</v>
      </c>
      <c r="C948" s="2">
        <v>45416</v>
      </c>
      <c r="D948" s="4">
        <v>45416</v>
      </c>
      <c r="E948">
        <f t="shared" si="309"/>
        <v>2024</v>
      </c>
      <c r="F948" s="4" t="str">
        <f t="shared" si="310"/>
        <v>May</v>
      </c>
      <c r="G948" s="4" t="str">
        <f t="shared" si="311"/>
        <v>Saturday</v>
      </c>
      <c r="H948" t="s">
        <v>2155</v>
      </c>
      <c r="I948">
        <f t="shared" si="312"/>
        <v>65021</v>
      </c>
      <c r="J948" t="s">
        <v>2404</v>
      </c>
      <c r="K948" t="str">
        <f t="shared" si="314"/>
        <v>Phone</v>
      </c>
      <c r="L948">
        <v>2</v>
      </c>
      <c r="M948">
        <v>404.96</v>
      </c>
      <c r="N948" s="7">
        <f t="shared" si="313"/>
        <v>404.96</v>
      </c>
      <c r="O948" t="s">
        <v>2684</v>
      </c>
      <c r="P948" t="str">
        <f t="shared" si="315"/>
        <v>546</v>
      </c>
      <c r="Q948" t="str">
        <f t="shared" si="316"/>
        <v>Main St</v>
      </c>
      <c r="R948" t="s">
        <v>3069</v>
      </c>
      <c r="S948" t="str">
        <f t="shared" si="317"/>
        <v>Cash</v>
      </c>
      <c r="T948" t="s">
        <v>3070</v>
      </c>
      <c r="U948" t="str">
        <f t="shared" si="318"/>
        <v>Shipped</v>
      </c>
      <c r="V948" t="s">
        <v>4021</v>
      </c>
      <c r="W948" t="str">
        <f t="shared" si="319"/>
        <v>20626179</v>
      </c>
      <c r="X948">
        <v>4</v>
      </c>
      <c r="Y948" t="s">
        <v>4275</v>
      </c>
      <c r="Z948" t="str">
        <f t="shared" si="320"/>
        <v>SAVE10</v>
      </c>
      <c r="AA948" t="str">
        <f t="shared" si="321"/>
        <v>YES</v>
      </c>
      <c r="AB948" t="s">
        <v>4280</v>
      </c>
      <c r="AC948" t="str">
        <f t="shared" si="322"/>
        <v>Email</v>
      </c>
      <c r="AD948">
        <v>809.92</v>
      </c>
      <c r="AE948" s="7">
        <v>809.92</v>
      </c>
      <c r="AF948" s="7">
        <f t="shared" si="323"/>
        <v>809.92</v>
      </c>
      <c r="AG948" t="str">
        <f>_xlfn.XLOOKUP(H948, 'Customer Data'!A948,'Customer Data'!B948)</f>
        <v>Customer_948</v>
      </c>
      <c r="AH948" t="str">
        <f>_xlfn.XLOOKUP(H948,'Customer Data'!A948,'Customer Data'!C948)</f>
        <v>Female</v>
      </c>
      <c r="AI948">
        <f>_xlfn.XLOOKUP(H948,'Customer Data'!A948,'Customer Data'!D948)</f>
        <v>21</v>
      </c>
      <c r="AJ948" t="str">
        <f>_xlfn.XLOOKUP(H948,'Customer Data'!A948,'Customer Data'!E948)</f>
        <v>Kano</v>
      </c>
      <c r="AK948" t="str">
        <f>VLOOKUP(K948,'Product Category'!A:B,2,FALSE)</f>
        <v>Electronics</v>
      </c>
      <c r="AL948">
        <f>VLOOKUP(Z948,Coupons!A:B,2,FALSE)</f>
        <v>0.1</v>
      </c>
      <c r="AM948" s="7">
        <f t="shared" si="324"/>
        <v>80.992000000000004</v>
      </c>
      <c r="AN948" s="7">
        <f t="shared" si="325"/>
        <v>283.47199999999998</v>
      </c>
      <c r="AO948" s="7">
        <f t="shared" si="326"/>
        <v>566.94399999999996</v>
      </c>
      <c r="AP948" s="7">
        <f t="shared" si="327"/>
        <v>728.928</v>
      </c>
      <c r="AQ948" s="7">
        <f t="shared" si="328"/>
        <v>161.98400000000004</v>
      </c>
      <c r="AR948" s="12">
        <f t="shared" si="329"/>
        <v>1.2857142857142858</v>
      </c>
    </row>
    <row r="949" spans="1:44" x14ac:dyDescent="0.35">
      <c r="A949" t="s">
        <v>961</v>
      </c>
      <c r="B949">
        <f t="shared" si="308"/>
        <v>200947</v>
      </c>
      <c r="C949" s="2">
        <v>45176</v>
      </c>
      <c r="D949" s="4">
        <v>45176</v>
      </c>
      <c r="E949">
        <f t="shared" si="309"/>
        <v>2023</v>
      </c>
      <c r="F949" s="4" t="str">
        <f t="shared" si="310"/>
        <v>September</v>
      </c>
      <c r="G949" s="4" t="str">
        <f t="shared" si="311"/>
        <v>Thursday</v>
      </c>
      <c r="H949" t="s">
        <v>2156</v>
      </c>
      <c r="I949">
        <f t="shared" si="312"/>
        <v>85520</v>
      </c>
      <c r="J949" t="s">
        <v>2404</v>
      </c>
      <c r="K949" t="str">
        <f t="shared" si="314"/>
        <v>Phone</v>
      </c>
      <c r="L949">
        <v>4</v>
      </c>
      <c r="M949">
        <v>465.66</v>
      </c>
      <c r="N949" s="7">
        <f t="shared" si="313"/>
        <v>465.66</v>
      </c>
      <c r="O949" t="s">
        <v>2642</v>
      </c>
      <c r="P949" t="str">
        <f t="shared" si="315"/>
        <v>119</v>
      </c>
      <c r="Q949" t="str">
        <f t="shared" si="316"/>
        <v>Main St</v>
      </c>
      <c r="R949" t="s">
        <v>3066</v>
      </c>
      <c r="S949" t="str">
        <f t="shared" si="317"/>
        <v>Online</v>
      </c>
      <c r="T949" t="s">
        <v>3072</v>
      </c>
      <c r="U949" t="str">
        <f t="shared" si="318"/>
        <v>Returned</v>
      </c>
      <c r="V949" t="s">
        <v>4022</v>
      </c>
      <c r="W949" t="str">
        <f t="shared" si="319"/>
        <v>65994177</v>
      </c>
      <c r="X949">
        <v>9</v>
      </c>
      <c r="Y949" t="s">
        <v>4276</v>
      </c>
      <c r="Z949" t="str">
        <f t="shared" si="320"/>
        <v>FREESHIP</v>
      </c>
      <c r="AA949" t="str">
        <f t="shared" si="321"/>
        <v>YES</v>
      </c>
      <c r="AB949" t="s">
        <v>4280</v>
      </c>
      <c r="AC949" t="str">
        <f t="shared" si="322"/>
        <v>Email</v>
      </c>
      <c r="AD949">
        <v>1862.64</v>
      </c>
      <c r="AE949" s="7">
        <v>1862.64</v>
      </c>
      <c r="AF949" s="7">
        <f t="shared" si="323"/>
        <v>1862.64</v>
      </c>
      <c r="AG949" t="str">
        <f>_xlfn.XLOOKUP(H949, 'Customer Data'!A949,'Customer Data'!B949)</f>
        <v>Customer_949</v>
      </c>
      <c r="AH949" t="str">
        <f>_xlfn.XLOOKUP(H949,'Customer Data'!A949,'Customer Data'!C949)</f>
        <v>Female</v>
      </c>
      <c r="AI949">
        <f>_xlfn.XLOOKUP(H949,'Customer Data'!A949,'Customer Data'!D949)</f>
        <v>20</v>
      </c>
      <c r="AJ949" t="str">
        <f>_xlfn.XLOOKUP(H949,'Customer Data'!A949,'Customer Data'!E949)</f>
        <v>Lagos</v>
      </c>
      <c r="AK949" t="str">
        <f>VLOOKUP(K949,'Product Category'!A:B,2,FALSE)</f>
        <v>Electronics</v>
      </c>
      <c r="AL949">
        <f>VLOOKUP(Z949,Coupons!A:B,2,FALSE)</f>
        <v>0</v>
      </c>
      <c r="AM949" s="7">
        <f t="shared" si="324"/>
        <v>0</v>
      </c>
      <c r="AN949" s="7">
        <f t="shared" si="325"/>
        <v>325.96199999999999</v>
      </c>
      <c r="AO949" s="7">
        <f t="shared" si="326"/>
        <v>1303.848</v>
      </c>
      <c r="AP949" s="7">
        <f t="shared" si="327"/>
        <v>1862.64</v>
      </c>
      <c r="AQ949" s="7">
        <f t="shared" si="328"/>
        <v>558.79200000000014</v>
      </c>
      <c r="AR949" s="12">
        <f t="shared" si="329"/>
        <v>1.4285714285714286</v>
      </c>
    </row>
    <row r="950" spans="1:44" x14ac:dyDescent="0.35">
      <c r="A950" t="s">
        <v>962</v>
      </c>
      <c r="B950">
        <f t="shared" si="308"/>
        <v>200948</v>
      </c>
      <c r="C950" s="2">
        <v>45464</v>
      </c>
      <c r="D950" s="4">
        <v>45464</v>
      </c>
      <c r="E950">
        <f t="shared" si="309"/>
        <v>2024</v>
      </c>
      <c r="F950" s="4" t="str">
        <f t="shared" si="310"/>
        <v>June</v>
      </c>
      <c r="G950" s="4" t="str">
        <f t="shared" si="311"/>
        <v>Friday</v>
      </c>
      <c r="H950" t="s">
        <v>1659</v>
      </c>
      <c r="I950">
        <f t="shared" si="312"/>
        <v>94569</v>
      </c>
      <c r="J950" t="s">
        <v>2404</v>
      </c>
      <c r="K950" t="str">
        <f t="shared" si="314"/>
        <v>Phone</v>
      </c>
      <c r="L950">
        <v>2</v>
      </c>
      <c r="M950">
        <v>594.07000000000005</v>
      </c>
      <c r="N950" s="7">
        <f t="shared" si="313"/>
        <v>594.07000000000005</v>
      </c>
      <c r="O950" t="s">
        <v>2771</v>
      </c>
      <c r="P950" t="str">
        <f t="shared" si="315"/>
        <v>739</v>
      </c>
      <c r="Q950" t="str">
        <f t="shared" si="316"/>
        <v>Main St</v>
      </c>
      <c r="R950" t="s">
        <v>3068</v>
      </c>
      <c r="S950" t="str">
        <f t="shared" si="317"/>
        <v>Gift Card</v>
      </c>
      <c r="T950" t="s">
        <v>3071</v>
      </c>
      <c r="U950" t="str">
        <f t="shared" si="318"/>
        <v>Cancelled</v>
      </c>
      <c r="V950" t="s">
        <v>4023</v>
      </c>
      <c r="W950" t="str">
        <f t="shared" si="319"/>
        <v>79269291</v>
      </c>
      <c r="X950">
        <v>2</v>
      </c>
      <c r="Z950" t="str">
        <f t="shared" si="320"/>
        <v>NO COUPON</v>
      </c>
      <c r="AA950" t="str">
        <f t="shared" si="321"/>
        <v>NO</v>
      </c>
      <c r="AB950" t="s">
        <v>4282</v>
      </c>
      <c r="AC950" t="str">
        <f t="shared" si="322"/>
        <v>Google</v>
      </c>
      <c r="AD950">
        <v>1188.1400000000001</v>
      </c>
      <c r="AE950" s="7">
        <v>1188.1400000000001</v>
      </c>
      <c r="AF950" s="7">
        <f t="shared" si="323"/>
        <v>1188.1400000000001</v>
      </c>
      <c r="AG950" t="str">
        <f>_xlfn.XLOOKUP(H950, 'Customer Data'!A950,'Customer Data'!B950)</f>
        <v>Customer_950</v>
      </c>
      <c r="AH950" t="str">
        <f>_xlfn.XLOOKUP(H950,'Customer Data'!A950,'Customer Data'!C950)</f>
        <v>Female</v>
      </c>
      <c r="AI950">
        <f>_xlfn.XLOOKUP(H950,'Customer Data'!A950,'Customer Data'!D950)</f>
        <v>27</v>
      </c>
      <c r="AJ950" t="str">
        <f>_xlfn.XLOOKUP(H950,'Customer Data'!A950,'Customer Data'!E950)</f>
        <v>Kano</v>
      </c>
      <c r="AK950" t="str">
        <f>VLOOKUP(K950,'Product Category'!A:B,2,FALSE)</f>
        <v>Electronics</v>
      </c>
      <c r="AL950">
        <f>VLOOKUP(Z950,Coupons!A:B,2,FALSE)</f>
        <v>0</v>
      </c>
      <c r="AM950" s="7">
        <f t="shared" si="324"/>
        <v>0</v>
      </c>
      <c r="AN950" s="7">
        <f t="shared" si="325"/>
        <v>415.84899999999999</v>
      </c>
      <c r="AO950" s="7">
        <f t="shared" si="326"/>
        <v>831.69799999999998</v>
      </c>
      <c r="AP950" s="7">
        <f t="shared" si="327"/>
        <v>1188.1400000000001</v>
      </c>
      <c r="AQ950" s="7">
        <f t="shared" si="328"/>
        <v>356.44200000000012</v>
      </c>
      <c r="AR950" s="12">
        <f t="shared" si="329"/>
        <v>1.4285714285714288</v>
      </c>
    </row>
    <row r="951" spans="1:44" x14ac:dyDescent="0.35">
      <c r="A951" t="s">
        <v>963</v>
      </c>
      <c r="B951">
        <f t="shared" si="308"/>
        <v>200949</v>
      </c>
      <c r="C951" s="2">
        <v>45239</v>
      </c>
      <c r="D951" s="4">
        <v>45239</v>
      </c>
      <c r="E951">
        <f t="shared" si="309"/>
        <v>2023</v>
      </c>
      <c r="F951" s="4" t="str">
        <f t="shared" si="310"/>
        <v>November</v>
      </c>
      <c r="G951" s="4" t="str">
        <f t="shared" si="311"/>
        <v>Thursday</v>
      </c>
      <c r="H951" t="s">
        <v>2157</v>
      </c>
      <c r="I951">
        <f t="shared" si="312"/>
        <v>55778</v>
      </c>
      <c r="J951" t="s">
        <v>2409</v>
      </c>
      <c r="K951" t="str">
        <f t="shared" si="314"/>
        <v>Desk</v>
      </c>
      <c r="L951">
        <v>5</v>
      </c>
      <c r="M951">
        <v>110.38</v>
      </c>
      <c r="N951" s="7">
        <f t="shared" si="313"/>
        <v>110.38</v>
      </c>
      <c r="O951" t="s">
        <v>2732</v>
      </c>
      <c r="P951" t="str">
        <f t="shared" si="315"/>
        <v>319</v>
      </c>
      <c r="Q951" t="str">
        <f t="shared" si="316"/>
        <v>Main St</v>
      </c>
      <c r="R951" t="s">
        <v>3069</v>
      </c>
      <c r="S951" t="str">
        <f t="shared" si="317"/>
        <v>Cash</v>
      </c>
      <c r="T951" t="s">
        <v>3074</v>
      </c>
      <c r="U951" t="str">
        <f t="shared" si="318"/>
        <v>Pending</v>
      </c>
      <c r="V951" t="s">
        <v>4024</v>
      </c>
      <c r="W951" t="str">
        <f t="shared" si="319"/>
        <v>93797108</v>
      </c>
      <c r="X951">
        <v>10</v>
      </c>
      <c r="Z951" t="str">
        <f t="shared" si="320"/>
        <v>NO COUPON</v>
      </c>
      <c r="AA951" t="str">
        <f t="shared" si="321"/>
        <v>NO</v>
      </c>
      <c r="AB951" t="s">
        <v>4279</v>
      </c>
      <c r="AC951" t="str">
        <f t="shared" si="322"/>
        <v>Referral</v>
      </c>
      <c r="AD951">
        <v>551.9</v>
      </c>
      <c r="AE951" s="7">
        <v>551.9</v>
      </c>
      <c r="AF951" s="7">
        <f t="shared" si="323"/>
        <v>551.9</v>
      </c>
      <c r="AG951" t="str">
        <f>_xlfn.XLOOKUP(H951, 'Customer Data'!A951,'Customer Data'!B951)</f>
        <v>Customer_951</v>
      </c>
      <c r="AH951" t="str">
        <f>_xlfn.XLOOKUP(H951,'Customer Data'!A951,'Customer Data'!C951)</f>
        <v>Female</v>
      </c>
      <c r="AI951">
        <f>_xlfn.XLOOKUP(H951,'Customer Data'!A951,'Customer Data'!D951)</f>
        <v>33</v>
      </c>
      <c r="AJ951" t="str">
        <f>_xlfn.XLOOKUP(H951,'Customer Data'!A951,'Customer Data'!E951)</f>
        <v>Enugu</v>
      </c>
      <c r="AK951" t="str">
        <f>VLOOKUP(K951,'Product Category'!A:B,2,FALSE)</f>
        <v>Furniture</v>
      </c>
      <c r="AL951">
        <f>VLOOKUP(Z951,Coupons!A:B,2,FALSE)</f>
        <v>0</v>
      </c>
      <c r="AM951" s="7">
        <f t="shared" si="324"/>
        <v>0</v>
      </c>
      <c r="AN951" s="7">
        <f t="shared" si="325"/>
        <v>77.265999999999991</v>
      </c>
      <c r="AO951" s="7">
        <f t="shared" si="326"/>
        <v>386.32999999999993</v>
      </c>
      <c r="AP951" s="7">
        <f t="shared" si="327"/>
        <v>551.9</v>
      </c>
      <c r="AQ951" s="7">
        <f t="shared" si="328"/>
        <v>165.57000000000005</v>
      </c>
      <c r="AR951" s="12">
        <f t="shared" si="329"/>
        <v>1.4285714285714288</v>
      </c>
    </row>
    <row r="952" spans="1:44" x14ac:dyDescent="0.35">
      <c r="A952" t="s">
        <v>964</v>
      </c>
      <c r="B952">
        <f t="shared" si="308"/>
        <v>200950</v>
      </c>
      <c r="C952" s="2">
        <v>45443</v>
      </c>
      <c r="D952" s="4">
        <v>45443</v>
      </c>
      <c r="E952">
        <f t="shared" si="309"/>
        <v>2024</v>
      </c>
      <c r="F952" s="4" t="str">
        <f t="shared" si="310"/>
        <v>May</v>
      </c>
      <c r="G952" s="4" t="str">
        <f t="shared" si="311"/>
        <v>Friday</v>
      </c>
      <c r="H952" t="s">
        <v>2158</v>
      </c>
      <c r="I952">
        <f t="shared" si="312"/>
        <v>19722</v>
      </c>
      <c r="J952" t="s">
        <v>2408</v>
      </c>
      <c r="K952" t="str">
        <f t="shared" si="314"/>
        <v>Laptop</v>
      </c>
      <c r="L952">
        <v>1</v>
      </c>
      <c r="M952">
        <v>596.24</v>
      </c>
      <c r="N952" s="7">
        <f t="shared" si="313"/>
        <v>596.24</v>
      </c>
      <c r="O952" t="s">
        <v>2428</v>
      </c>
      <c r="P952" t="str">
        <f t="shared" si="315"/>
        <v>891</v>
      </c>
      <c r="Q952" t="str">
        <f t="shared" si="316"/>
        <v>Main St</v>
      </c>
      <c r="R952" t="s">
        <v>3067</v>
      </c>
      <c r="S952" t="str">
        <f t="shared" si="317"/>
        <v>Credit Card</v>
      </c>
      <c r="T952" t="s">
        <v>3072</v>
      </c>
      <c r="U952" t="str">
        <f t="shared" si="318"/>
        <v>Returned</v>
      </c>
      <c r="V952" t="s">
        <v>4025</v>
      </c>
      <c r="W952" t="str">
        <f t="shared" si="319"/>
        <v>78094361</v>
      </c>
      <c r="X952">
        <v>4</v>
      </c>
      <c r="Y952" t="s">
        <v>4276</v>
      </c>
      <c r="Z952" t="str">
        <f t="shared" si="320"/>
        <v>FREESHIP</v>
      </c>
      <c r="AA952" t="str">
        <f t="shared" si="321"/>
        <v>YES</v>
      </c>
      <c r="AB952" t="s">
        <v>4278</v>
      </c>
      <c r="AC952" t="str">
        <f t="shared" si="322"/>
        <v>Instagram</v>
      </c>
      <c r="AD952">
        <v>596.24</v>
      </c>
      <c r="AE952" s="7">
        <v>596.24</v>
      </c>
      <c r="AF952" s="7">
        <f t="shared" si="323"/>
        <v>596.24</v>
      </c>
      <c r="AG952" t="str">
        <f>_xlfn.XLOOKUP(H952, 'Customer Data'!A952,'Customer Data'!B952)</f>
        <v>Customer_952</v>
      </c>
      <c r="AH952" t="str">
        <f>_xlfn.XLOOKUP(H952,'Customer Data'!A952,'Customer Data'!C952)</f>
        <v>Male</v>
      </c>
      <c r="AI952">
        <f>_xlfn.XLOOKUP(H952,'Customer Data'!A952,'Customer Data'!D952)</f>
        <v>53</v>
      </c>
      <c r="AJ952" t="str">
        <f>_xlfn.XLOOKUP(H952,'Customer Data'!A952,'Customer Data'!E952)</f>
        <v>Lagos</v>
      </c>
      <c r="AK952" t="str">
        <f>VLOOKUP(K952,'Product Category'!A:B,2,FALSE)</f>
        <v>Electronics</v>
      </c>
      <c r="AL952">
        <f>VLOOKUP(Z952,Coupons!A:B,2,FALSE)</f>
        <v>0</v>
      </c>
      <c r="AM952" s="7">
        <f t="shared" si="324"/>
        <v>0</v>
      </c>
      <c r="AN952" s="7">
        <f t="shared" si="325"/>
        <v>417.36799999999999</v>
      </c>
      <c r="AO952" s="7">
        <f t="shared" si="326"/>
        <v>417.36799999999999</v>
      </c>
      <c r="AP952" s="7">
        <f t="shared" si="327"/>
        <v>596.24</v>
      </c>
      <c r="AQ952" s="7">
        <f t="shared" si="328"/>
        <v>178.87200000000001</v>
      </c>
      <c r="AR952" s="12">
        <f t="shared" si="329"/>
        <v>1.4285714285714286</v>
      </c>
    </row>
    <row r="953" spans="1:44" x14ac:dyDescent="0.35">
      <c r="A953" t="s">
        <v>965</v>
      </c>
      <c r="B953">
        <f t="shared" si="308"/>
        <v>200951</v>
      </c>
      <c r="C953" s="2">
        <v>45495</v>
      </c>
      <c r="D953" s="4">
        <v>45495</v>
      </c>
      <c r="E953">
        <f t="shared" si="309"/>
        <v>2024</v>
      </c>
      <c r="F953" s="4" t="str">
        <f t="shared" si="310"/>
        <v>July</v>
      </c>
      <c r="G953" s="4" t="str">
        <f t="shared" si="311"/>
        <v>Monday</v>
      </c>
      <c r="H953" t="s">
        <v>2159</v>
      </c>
      <c r="I953">
        <f t="shared" si="312"/>
        <v>74928</v>
      </c>
      <c r="J953" t="s">
        <v>2407</v>
      </c>
      <c r="K953" t="str">
        <f t="shared" si="314"/>
        <v>Printer</v>
      </c>
      <c r="L953">
        <v>2</v>
      </c>
      <c r="M953">
        <v>306.24</v>
      </c>
      <c r="N953" s="7">
        <f t="shared" si="313"/>
        <v>306.24</v>
      </c>
      <c r="O953" t="s">
        <v>2637</v>
      </c>
      <c r="P953" t="str">
        <f t="shared" si="315"/>
        <v>589</v>
      </c>
      <c r="Q953" t="str">
        <f t="shared" si="316"/>
        <v>Main St</v>
      </c>
      <c r="R953" t="s">
        <v>3066</v>
      </c>
      <c r="S953" t="str">
        <f t="shared" si="317"/>
        <v>Online</v>
      </c>
      <c r="T953" t="s">
        <v>3072</v>
      </c>
      <c r="U953" t="str">
        <f t="shared" si="318"/>
        <v>Returned</v>
      </c>
      <c r="V953" t="s">
        <v>4026</v>
      </c>
      <c r="W953" t="str">
        <f t="shared" si="319"/>
        <v>39845914</v>
      </c>
      <c r="X953">
        <v>4</v>
      </c>
      <c r="Y953" t="s">
        <v>4276</v>
      </c>
      <c r="Z953" t="str">
        <f t="shared" si="320"/>
        <v>FREESHIP</v>
      </c>
      <c r="AA953" t="str">
        <f t="shared" si="321"/>
        <v>YES</v>
      </c>
      <c r="AB953" t="s">
        <v>4280</v>
      </c>
      <c r="AC953" t="str">
        <f t="shared" si="322"/>
        <v>Email</v>
      </c>
      <c r="AD953">
        <v>612.48</v>
      </c>
      <c r="AE953" s="7">
        <v>612.48</v>
      </c>
      <c r="AF953" s="7">
        <f t="shared" si="323"/>
        <v>612.48</v>
      </c>
      <c r="AG953" t="str">
        <f>_xlfn.XLOOKUP(H953, 'Customer Data'!A953,'Customer Data'!B953)</f>
        <v>Customer_953</v>
      </c>
      <c r="AH953" t="str">
        <f>_xlfn.XLOOKUP(H953,'Customer Data'!A953,'Customer Data'!C953)</f>
        <v>Female</v>
      </c>
      <c r="AI953">
        <f>_xlfn.XLOOKUP(H953,'Customer Data'!A953,'Customer Data'!D953)</f>
        <v>55</v>
      </c>
      <c r="AJ953" t="str">
        <f>_xlfn.XLOOKUP(H953,'Customer Data'!A953,'Customer Data'!E953)</f>
        <v>Lagos</v>
      </c>
      <c r="AK953" t="str">
        <f>VLOOKUP(K953,'Product Category'!A:B,2,FALSE)</f>
        <v>Electronics</v>
      </c>
      <c r="AL953">
        <f>VLOOKUP(Z953,Coupons!A:B,2,FALSE)</f>
        <v>0</v>
      </c>
      <c r="AM953" s="7">
        <f t="shared" si="324"/>
        <v>0</v>
      </c>
      <c r="AN953" s="7">
        <f t="shared" si="325"/>
        <v>214.36799999999999</v>
      </c>
      <c r="AO953" s="7">
        <f t="shared" si="326"/>
        <v>428.73599999999999</v>
      </c>
      <c r="AP953" s="7">
        <f t="shared" si="327"/>
        <v>612.48</v>
      </c>
      <c r="AQ953" s="7">
        <f t="shared" si="328"/>
        <v>183.74400000000003</v>
      </c>
      <c r="AR953" s="12">
        <f t="shared" si="329"/>
        <v>1.4285714285714286</v>
      </c>
    </row>
    <row r="954" spans="1:44" x14ac:dyDescent="0.35">
      <c r="A954" t="s">
        <v>966</v>
      </c>
      <c r="B954">
        <f t="shared" si="308"/>
        <v>200952</v>
      </c>
      <c r="C954" s="2">
        <v>45715</v>
      </c>
      <c r="D954" s="4">
        <v>45715</v>
      </c>
      <c r="E954">
        <f t="shared" si="309"/>
        <v>2025</v>
      </c>
      <c r="F954" s="4" t="str">
        <f t="shared" si="310"/>
        <v>February</v>
      </c>
      <c r="G954" s="4" t="str">
        <f t="shared" si="311"/>
        <v>Thursday</v>
      </c>
      <c r="H954" t="s">
        <v>2160</v>
      </c>
      <c r="I954">
        <f t="shared" si="312"/>
        <v>49111</v>
      </c>
      <c r="J954" t="s">
        <v>2403</v>
      </c>
      <c r="K954" t="str">
        <f t="shared" si="314"/>
        <v>Monitor</v>
      </c>
      <c r="L954">
        <v>3</v>
      </c>
      <c r="M954">
        <v>503.39</v>
      </c>
      <c r="N954" s="7">
        <f t="shared" si="313"/>
        <v>503.39</v>
      </c>
      <c r="O954" t="s">
        <v>2986</v>
      </c>
      <c r="P954" t="str">
        <f t="shared" si="315"/>
        <v>225</v>
      </c>
      <c r="Q954" t="str">
        <f t="shared" si="316"/>
        <v>Main St</v>
      </c>
      <c r="R954" t="s">
        <v>3066</v>
      </c>
      <c r="S954" t="str">
        <f t="shared" si="317"/>
        <v>Online</v>
      </c>
      <c r="T954" t="s">
        <v>3074</v>
      </c>
      <c r="U954" t="str">
        <f t="shared" si="318"/>
        <v>Pending</v>
      </c>
      <c r="V954" t="s">
        <v>4027</v>
      </c>
      <c r="W954" t="str">
        <f t="shared" si="319"/>
        <v>45303393</v>
      </c>
      <c r="X954">
        <v>5</v>
      </c>
      <c r="Z954" t="str">
        <f t="shared" si="320"/>
        <v>NO COUPON</v>
      </c>
      <c r="AA954" t="str">
        <f t="shared" si="321"/>
        <v>NO</v>
      </c>
      <c r="AB954" t="s">
        <v>4281</v>
      </c>
      <c r="AC954" t="str">
        <f t="shared" si="322"/>
        <v>Facebook</v>
      </c>
      <c r="AD954">
        <v>1510.17</v>
      </c>
      <c r="AE954" s="7">
        <v>1510.17</v>
      </c>
      <c r="AF954" s="7">
        <f t="shared" si="323"/>
        <v>1510.17</v>
      </c>
      <c r="AG954" t="str">
        <f>_xlfn.XLOOKUP(H954, 'Customer Data'!A954,'Customer Data'!B954)</f>
        <v>Customer_954</v>
      </c>
      <c r="AH954" t="str">
        <f>_xlfn.XLOOKUP(H954,'Customer Data'!A954,'Customer Data'!C954)</f>
        <v>Male</v>
      </c>
      <c r="AI954">
        <f>_xlfn.XLOOKUP(H954,'Customer Data'!A954,'Customer Data'!D954)</f>
        <v>57</v>
      </c>
      <c r="AJ954" t="str">
        <f>_xlfn.XLOOKUP(H954,'Customer Data'!A954,'Customer Data'!E954)</f>
        <v>Owerri</v>
      </c>
      <c r="AK954" t="str">
        <f>VLOOKUP(K954,'Product Category'!A:B,2,FALSE)</f>
        <v>Electronics</v>
      </c>
      <c r="AL954">
        <f>VLOOKUP(Z954,Coupons!A:B,2,FALSE)</f>
        <v>0</v>
      </c>
      <c r="AM954" s="7">
        <f t="shared" si="324"/>
        <v>0</v>
      </c>
      <c r="AN954" s="7">
        <f t="shared" si="325"/>
        <v>352.37299999999999</v>
      </c>
      <c r="AO954" s="7">
        <f t="shared" si="326"/>
        <v>1057.1189999999999</v>
      </c>
      <c r="AP954" s="7">
        <f t="shared" si="327"/>
        <v>1510.17</v>
      </c>
      <c r="AQ954" s="7">
        <f t="shared" si="328"/>
        <v>453.05100000000016</v>
      </c>
      <c r="AR954" s="12">
        <f t="shared" si="329"/>
        <v>1.4285714285714288</v>
      </c>
    </row>
    <row r="955" spans="1:44" x14ac:dyDescent="0.35">
      <c r="A955" t="s">
        <v>967</v>
      </c>
      <c r="B955">
        <f t="shared" si="308"/>
        <v>200953</v>
      </c>
      <c r="C955" s="2">
        <v>44963</v>
      </c>
      <c r="D955" s="4">
        <v>44963</v>
      </c>
      <c r="E955">
        <f t="shared" si="309"/>
        <v>2023</v>
      </c>
      <c r="F955" s="4" t="str">
        <f t="shared" si="310"/>
        <v>February</v>
      </c>
      <c r="G955" s="4" t="str">
        <f t="shared" si="311"/>
        <v>Monday</v>
      </c>
      <c r="H955" t="s">
        <v>2161</v>
      </c>
      <c r="I955">
        <f t="shared" si="312"/>
        <v>43721</v>
      </c>
      <c r="J955" t="s">
        <v>2404</v>
      </c>
      <c r="K955" t="str">
        <f t="shared" si="314"/>
        <v>Phone</v>
      </c>
      <c r="L955">
        <v>1</v>
      </c>
      <c r="M955">
        <v>131.61000000000001</v>
      </c>
      <c r="N955" s="7">
        <f t="shared" si="313"/>
        <v>131.61000000000001</v>
      </c>
      <c r="O955" t="s">
        <v>2486</v>
      </c>
      <c r="P955" t="str">
        <f t="shared" si="315"/>
        <v>971</v>
      </c>
      <c r="Q955" t="str">
        <f t="shared" si="316"/>
        <v>Main St</v>
      </c>
      <c r="R955" t="s">
        <v>3069</v>
      </c>
      <c r="S955" t="str">
        <f t="shared" si="317"/>
        <v>Cash</v>
      </c>
      <c r="T955" t="s">
        <v>3070</v>
      </c>
      <c r="U955" t="str">
        <f t="shared" si="318"/>
        <v>Shipped</v>
      </c>
      <c r="V955" t="s">
        <v>4028</v>
      </c>
      <c r="W955" t="str">
        <f t="shared" si="319"/>
        <v>89392104</v>
      </c>
      <c r="X955">
        <v>2</v>
      </c>
      <c r="Y955" t="s">
        <v>4276</v>
      </c>
      <c r="Z955" t="str">
        <f t="shared" si="320"/>
        <v>FREESHIP</v>
      </c>
      <c r="AA955" t="str">
        <f t="shared" si="321"/>
        <v>YES</v>
      </c>
      <c r="AB955" t="s">
        <v>4281</v>
      </c>
      <c r="AC955" t="str">
        <f t="shared" si="322"/>
        <v>Facebook</v>
      </c>
      <c r="AD955">
        <v>131.61000000000001</v>
      </c>
      <c r="AE955" s="7">
        <v>131.61000000000001</v>
      </c>
      <c r="AF955" s="7">
        <f t="shared" si="323"/>
        <v>131.61000000000001</v>
      </c>
      <c r="AG955" t="str">
        <f>_xlfn.XLOOKUP(H955, 'Customer Data'!A955,'Customer Data'!B955)</f>
        <v>Customer_955</v>
      </c>
      <c r="AH955" t="str">
        <f>_xlfn.XLOOKUP(H955,'Customer Data'!A955,'Customer Data'!C955)</f>
        <v>Female</v>
      </c>
      <c r="AI955">
        <f>_xlfn.XLOOKUP(H955,'Customer Data'!A955,'Customer Data'!D955)</f>
        <v>31</v>
      </c>
      <c r="AJ955" t="str">
        <f>_xlfn.XLOOKUP(H955,'Customer Data'!A955,'Customer Data'!E955)</f>
        <v>Abuja</v>
      </c>
      <c r="AK955" t="str">
        <f>VLOOKUP(K955,'Product Category'!A:B,2,FALSE)</f>
        <v>Electronics</v>
      </c>
      <c r="AL955">
        <f>VLOOKUP(Z955,Coupons!A:B,2,FALSE)</f>
        <v>0</v>
      </c>
      <c r="AM955" s="7">
        <f t="shared" si="324"/>
        <v>0</v>
      </c>
      <c r="AN955" s="7">
        <f t="shared" si="325"/>
        <v>92.12700000000001</v>
      </c>
      <c r="AO955" s="7">
        <f t="shared" si="326"/>
        <v>92.12700000000001</v>
      </c>
      <c r="AP955" s="7">
        <f t="shared" si="327"/>
        <v>131.61000000000001</v>
      </c>
      <c r="AQ955" s="7">
        <f t="shared" si="328"/>
        <v>39.483000000000004</v>
      </c>
      <c r="AR955" s="12">
        <f t="shared" si="329"/>
        <v>1.4285714285714286</v>
      </c>
    </row>
    <row r="956" spans="1:44" x14ac:dyDescent="0.35">
      <c r="A956" t="s">
        <v>968</v>
      </c>
      <c r="B956">
        <f t="shared" si="308"/>
        <v>200954</v>
      </c>
      <c r="C956" s="2">
        <v>45587</v>
      </c>
      <c r="D956" s="4">
        <v>45587</v>
      </c>
      <c r="E956">
        <f t="shared" si="309"/>
        <v>2024</v>
      </c>
      <c r="F956" s="4" t="str">
        <f t="shared" si="310"/>
        <v>October</v>
      </c>
      <c r="G956" s="4" t="str">
        <f t="shared" si="311"/>
        <v>Tuesday</v>
      </c>
      <c r="H956" t="s">
        <v>2162</v>
      </c>
      <c r="I956">
        <f t="shared" si="312"/>
        <v>68609</v>
      </c>
      <c r="J956" t="s">
        <v>2406</v>
      </c>
      <c r="K956" t="str">
        <f t="shared" si="314"/>
        <v>Chair</v>
      </c>
      <c r="L956">
        <v>3</v>
      </c>
      <c r="M956">
        <v>443.44</v>
      </c>
      <c r="N956" s="7">
        <f t="shared" si="313"/>
        <v>443.44</v>
      </c>
      <c r="O956" t="s">
        <v>2556</v>
      </c>
      <c r="P956" t="str">
        <f t="shared" si="315"/>
        <v>240</v>
      </c>
      <c r="Q956" t="str">
        <f t="shared" si="316"/>
        <v>Main St</v>
      </c>
      <c r="R956" t="s">
        <v>3068</v>
      </c>
      <c r="S956" t="str">
        <f t="shared" si="317"/>
        <v>Gift Card</v>
      </c>
      <c r="T956" t="s">
        <v>3070</v>
      </c>
      <c r="U956" t="str">
        <f t="shared" si="318"/>
        <v>Shipped</v>
      </c>
      <c r="V956" t="s">
        <v>4029</v>
      </c>
      <c r="W956" t="str">
        <f t="shared" si="319"/>
        <v>58273778</v>
      </c>
      <c r="X956">
        <v>3</v>
      </c>
      <c r="Y956" t="s">
        <v>4276</v>
      </c>
      <c r="Z956" t="str">
        <f t="shared" si="320"/>
        <v>FREESHIP</v>
      </c>
      <c r="AA956" t="str">
        <f t="shared" si="321"/>
        <v>YES</v>
      </c>
      <c r="AB956" t="s">
        <v>4282</v>
      </c>
      <c r="AC956" t="str">
        <f t="shared" si="322"/>
        <v>Google</v>
      </c>
      <c r="AD956">
        <v>1330.32</v>
      </c>
      <c r="AE956" s="7">
        <v>1330.32</v>
      </c>
      <c r="AF956" s="7">
        <f t="shared" si="323"/>
        <v>1330.32</v>
      </c>
      <c r="AG956" t="str">
        <f>_xlfn.XLOOKUP(H956, 'Customer Data'!A956,'Customer Data'!B956)</f>
        <v>Customer_956</v>
      </c>
      <c r="AH956" t="str">
        <f>_xlfn.XLOOKUP(H956,'Customer Data'!A956,'Customer Data'!C956)</f>
        <v>Female</v>
      </c>
      <c r="AI956">
        <f>_xlfn.XLOOKUP(H956,'Customer Data'!A956,'Customer Data'!D956)</f>
        <v>56</v>
      </c>
      <c r="AJ956" t="str">
        <f>_xlfn.XLOOKUP(H956,'Customer Data'!A956,'Customer Data'!E956)</f>
        <v>Kano</v>
      </c>
      <c r="AK956" t="str">
        <f>VLOOKUP(K956,'Product Category'!A:B,2,FALSE)</f>
        <v>Furniture</v>
      </c>
      <c r="AL956">
        <f>VLOOKUP(Z956,Coupons!A:B,2,FALSE)</f>
        <v>0</v>
      </c>
      <c r="AM956" s="7">
        <f t="shared" si="324"/>
        <v>0</v>
      </c>
      <c r="AN956" s="7">
        <f t="shared" si="325"/>
        <v>310.40799999999996</v>
      </c>
      <c r="AO956" s="7">
        <f t="shared" si="326"/>
        <v>931.22399999999993</v>
      </c>
      <c r="AP956" s="7">
        <f t="shared" si="327"/>
        <v>1330.32</v>
      </c>
      <c r="AQ956" s="7">
        <f t="shared" si="328"/>
        <v>399.096</v>
      </c>
      <c r="AR956" s="12">
        <f t="shared" si="329"/>
        <v>1.4285714285714286</v>
      </c>
    </row>
    <row r="957" spans="1:44" x14ac:dyDescent="0.35">
      <c r="A957" t="s">
        <v>969</v>
      </c>
      <c r="B957">
        <f t="shared" si="308"/>
        <v>200955</v>
      </c>
      <c r="C957" s="2">
        <v>44949</v>
      </c>
      <c r="D957" s="4">
        <v>44949</v>
      </c>
      <c r="E957">
        <f t="shared" si="309"/>
        <v>2023</v>
      </c>
      <c r="F957" s="4" t="str">
        <f t="shared" si="310"/>
        <v>January</v>
      </c>
      <c r="G957" s="4" t="str">
        <f t="shared" si="311"/>
        <v>Monday</v>
      </c>
      <c r="H957" t="s">
        <v>2163</v>
      </c>
      <c r="I957">
        <f t="shared" si="312"/>
        <v>82068</v>
      </c>
      <c r="J957" t="s">
        <v>2406</v>
      </c>
      <c r="K957" t="str">
        <f t="shared" si="314"/>
        <v>Chair</v>
      </c>
      <c r="L957">
        <v>1</v>
      </c>
      <c r="M957">
        <v>408.13</v>
      </c>
      <c r="N957" s="7">
        <f t="shared" si="313"/>
        <v>408.13</v>
      </c>
      <c r="O957" t="s">
        <v>2623</v>
      </c>
      <c r="P957" t="str">
        <f t="shared" si="315"/>
        <v>164</v>
      </c>
      <c r="Q957" t="str">
        <f t="shared" si="316"/>
        <v>Main St</v>
      </c>
      <c r="R957" t="s">
        <v>3068</v>
      </c>
      <c r="S957" t="str">
        <f t="shared" si="317"/>
        <v>Gift Card</v>
      </c>
      <c r="T957" t="s">
        <v>3070</v>
      </c>
      <c r="U957" t="str">
        <f t="shared" si="318"/>
        <v>Shipped</v>
      </c>
      <c r="V957" t="s">
        <v>4030</v>
      </c>
      <c r="W957" t="str">
        <f t="shared" si="319"/>
        <v>25779180</v>
      </c>
      <c r="X957">
        <v>3</v>
      </c>
      <c r="Y957" t="s">
        <v>4277</v>
      </c>
      <c r="Z957" t="str">
        <f t="shared" si="320"/>
        <v>WINTER15</v>
      </c>
      <c r="AA957" t="str">
        <f t="shared" si="321"/>
        <v>YES</v>
      </c>
      <c r="AB957" t="s">
        <v>4278</v>
      </c>
      <c r="AC957" t="str">
        <f t="shared" si="322"/>
        <v>Instagram</v>
      </c>
      <c r="AD957">
        <v>408.13</v>
      </c>
      <c r="AE957" s="7">
        <v>408.13</v>
      </c>
      <c r="AF957" s="7">
        <f t="shared" si="323"/>
        <v>408.13</v>
      </c>
      <c r="AG957" t="str">
        <f>_xlfn.XLOOKUP(H957, 'Customer Data'!A957,'Customer Data'!B957)</f>
        <v>Customer_957</v>
      </c>
      <c r="AH957" t="str">
        <f>_xlfn.XLOOKUP(H957,'Customer Data'!A957,'Customer Data'!C957)</f>
        <v>Male</v>
      </c>
      <c r="AI957">
        <f>_xlfn.XLOOKUP(H957,'Customer Data'!A957,'Customer Data'!D957)</f>
        <v>55</v>
      </c>
      <c r="AJ957" t="str">
        <f>_xlfn.XLOOKUP(H957,'Customer Data'!A957,'Customer Data'!E957)</f>
        <v>Port-Harcourt</v>
      </c>
      <c r="AK957" t="str">
        <f>VLOOKUP(K957,'Product Category'!A:B,2,FALSE)</f>
        <v>Furniture</v>
      </c>
      <c r="AL957">
        <f>VLOOKUP(Z957,Coupons!A:B,2,FALSE)</f>
        <v>0.15</v>
      </c>
      <c r="AM957" s="7">
        <f t="shared" si="324"/>
        <v>61.219499999999996</v>
      </c>
      <c r="AN957" s="7">
        <f t="shared" si="325"/>
        <v>285.69099999999997</v>
      </c>
      <c r="AO957" s="7">
        <f t="shared" si="326"/>
        <v>285.69099999999997</v>
      </c>
      <c r="AP957" s="7">
        <f t="shared" si="327"/>
        <v>346.91050000000001</v>
      </c>
      <c r="AQ957" s="7">
        <f t="shared" si="328"/>
        <v>61.219500000000039</v>
      </c>
      <c r="AR957" s="12">
        <f t="shared" si="329"/>
        <v>1.2142857142857144</v>
      </c>
    </row>
    <row r="958" spans="1:44" x14ac:dyDescent="0.35">
      <c r="A958" t="s">
        <v>970</v>
      </c>
      <c r="B958">
        <f t="shared" si="308"/>
        <v>200956</v>
      </c>
      <c r="C958" s="2">
        <v>45393</v>
      </c>
      <c r="D958" s="4">
        <v>45393</v>
      </c>
      <c r="E958">
        <f t="shared" si="309"/>
        <v>2024</v>
      </c>
      <c r="F958" s="4" t="str">
        <f t="shared" si="310"/>
        <v>April</v>
      </c>
      <c r="G958" s="4" t="str">
        <f t="shared" si="311"/>
        <v>Thursday</v>
      </c>
      <c r="H958" t="s">
        <v>1995</v>
      </c>
      <c r="I958">
        <f t="shared" si="312"/>
        <v>21191</v>
      </c>
      <c r="J958" t="s">
        <v>2404</v>
      </c>
      <c r="K958" t="str">
        <f t="shared" si="314"/>
        <v>Phone</v>
      </c>
      <c r="L958">
        <v>2</v>
      </c>
      <c r="M958">
        <v>160.97999999999999</v>
      </c>
      <c r="N958" s="7">
        <f t="shared" si="313"/>
        <v>160.97999999999999</v>
      </c>
      <c r="O958" t="s">
        <v>2987</v>
      </c>
      <c r="P958" t="str">
        <f t="shared" si="315"/>
        <v>381</v>
      </c>
      <c r="Q958" t="str">
        <f t="shared" si="316"/>
        <v>Main St</v>
      </c>
      <c r="R958" t="s">
        <v>3065</v>
      </c>
      <c r="S958" t="str">
        <f t="shared" si="317"/>
        <v>Debit Card</v>
      </c>
      <c r="T958" t="s">
        <v>3073</v>
      </c>
      <c r="U958" t="str">
        <f t="shared" si="318"/>
        <v>Delivered</v>
      </c>
      <c r="V958" t="s">
        <v>4031</v>
      </c>
      <c r="W958" t="str">
        <f t="shared" si="319"/>
        <v>86246309</v>
      </c>
      <c r="X958">
        <v>3</v>
      </c>
      <c r="Y958" t="s">
        <v>4275</v>
      </c>
      <c r="Z958" t="str">
        <f t="shared" si="320"/>
        <v>SAVE10</v>
      </c>
      <c r="AA958" t="str">
        <f t="shared" si="321"/>
        <v>YES</v>
      </c>
      <c r="AB958" t="s">
        <v>4279</v>
      </c>
      <c r="AC958" t="str">
        <f t="shared" si="322"/>
        <v>Referral</v>
      </c>
      <c r="AD958">
        <v>321.95999999999998</v>
      </c>
      <c r="AE958" s="7">
        <v>321.95999999999998</v>
      </c>
      <c r="AF958" s="7">
        <f t="shared" si="323"/>
        <v>321.95999999999998</v>
      </c>
      <c r="AG958" t="str">
        <f>_xlfn.XLOOKUP(H958, 'Customer Data'!A958,'Customer Data'!B958)</f>
        <v>Customer_958</v>
      </c>
      <c r="AH958" t="str">
        <f>_xlfn.XLOOKUP(H958,'Customer Data'!A958,'Customer Data'!C958)</f>
        <v>Female</v>
      </c>
      <c r="AI958">
        <f>_xlfn.XLOOKUP(H958,'Customer Data'!A958,'Customer Data'!D958)</f>
        <v>60</v>
      </c>
      <c r="AJ958" t="str">
        <f>_xlfn.XLOOKUP(H958,'Customer Data'!A958,'Customer Data'!E958)</f>
        <v>Lagos</v>
      </c>
      <c r="AK958" t="str">
        <f>VLOOKUP(K958,'Product Category'!A:B,2,FALSE)</f>
        <v>Electronics</v>
      </c>
      <c r="AL958">
        <f>VLOOKUP(Z958,Coupons!A:B,2,FALSE)</f>
        <v>0.1</v>
      </c>
      <c r="AM958" s="7">
        <f t="shared" si="324"/>
        <v>32.195999999999998</v>
      </c>
      <c r="AN958" s="7">
        <f t="shared" si="325"/>
        <v>112.68599999999998</v>
      </c>
      <c r="AO958" s="7">
        <f t="shared" si="326"/>
        <v>225.37199999999996</v>
      </c>
      <c r="AP958" s="7">
        <f t="shared" si="327"/>
        <v>289.76400000000001</v>
      </c>
      <c r="AQ958" s="7">
        <f t="shared" si="328"/>
        <v>64.392000000000053</v>
      </c>
      <c r="AR958" s="12">
        <f t="shared" si="329"/>
        <v>1.285714285714286</v>
      </c>
    </row>
    <row r="959" spans="1:44" x14ac:dyDescent="0.35">
      <c r="A959" t="s">
        <v>971</v>
      </c>
      <c r="B959">
        <f t="shared" si="308"/>
        <v>200957</v>
      </c>
      <c r="C959" s="2">
        <v>44938</v>
      </c>
      <c r="D959" s="4">
        <v>44938</v>
      </c>
      <c r="E959">
        <f t="shared" si="309"/>
        <v>2023</v>
      </c>
      <c r="F959" s="4" t="str">
        <f t="shared" si="310"/>
        <v>January</v>
      </c>
      <c r="G959" s="4" t="str">
        <f t="shared" si="311"/>
        <v>Thursday</v>
      </c>
      <c r="H959" t="s">
        <v>2164</v>
      </c>
      <c r="I959">
        <f t="shared" si="312"/>
        <v>73575</v>
      </c>
      <c r="J959" t="s">
        <v>2403</v>
      </c>
      <c r="K959" t="str">
        <f t="shared" si="314"/>
        <v>Monitor</v>
      </c>
      <c r="L959">
        <v>5</v>
      </c>
      <c r="M959">
        <v>643.89</v>
      </c>
      <c r="N959" s="7">
        <f t="shared" si="313"/>
        <v>643.89</v>
      </c>
      <c r="O959" t="s">
        <v>2988</v>
      </c>
      <c r="P959" t="str">
        <f t="shared" si="315"/>
        <v>851</v>
      </c>
      <c r="Q959" t="str">
        <f t="shared" si="316"/>
        <v>Main St</v>
      </c>
      <c r="R959" t="s">
        <v>3069</v>
      </c>
      <c r="S959" t="str">
        <f t="shared" si="317"/>
        <v>Cash</v>
      </c>
      <c r="T959" t="s">
        <v>3072</v>
      </c>
      <c r="U959" t="str">
        <f t="shared" si="318"/>
        <v>Returned</v>
      </c>
      <c r="V959" t="s">
        <v>4032</v>
      </c>
      <c r="W959" t="str">
        <f t="shared" si="319"/>
        <v>23387612</v>
      </c>
      <c r="X959">
        <v>8</v>
      </c>
      <c r="Y959" t="s">
        <v>4277</v>
      </c>
      <c r="Z959" t="str">
        <f t="shared" si="320"/>
        <v>WINTER15</v>
      </c>
      <c r="AA959" t="str">
        <f t="shared" si="321"/>
        <v>YES</v>
      </c>
      <c r="AB959" t="s">
        <v>4281</v>
      </c>
      <c r="AC959" t="str">
        <f t="shared" si="322"/>
        <v>Facebook</v>
      </c>
      <c r="AD959">
        <v>3219.45</v>
      </c>
      <c r="AE959" s="7">
        <v>3219.45</v>
      </c>
      <c r="AF959" s="7">
        <f t="shared" si="323"/>
        <v>3219.45</v>
      </c>
      <c r="AG959" t="str">
        <f>_xlfn.XLOOKUP(H959, 'Customer Data'!A959,'Customer Data'!B959)</f>
        <v>Customer_959</v>
      </c>
      <c r="AH959" t="str">
        <f>_xlfn.XLOOKUP(H959,'Customer Data'!A959,'Customer Data'!C959)</f>
        <v>Female</v>
      </c>
      <c r="AI959">
        <f>_xlfn.XLOOKUP(H959,'Customer Data'!A959,'Customer Data'!D959)</f>
        <v>36</v>
      </c>
      <c r="AJ959" t="str">
        <f>_xlfn.XLOOKUP(H959,'Customer Data'!A959,'Customer Data'!E959)</f>
        <v>Lagos</v>
      </c>
      <c r="AK959" t="str">
        <f>VLOOKUP(K959,'Product Category'!A:B,2,FALSE)</f>
        <v>Electronics</v>
      </c>
      <c r="AL959">
        <f>VLOOKUP(Z959,Coupons!A:B,2,FALSE)</f>
        <v>0.15</v>
      </c>
      <c r="AM959" s="7">
        <f t="shared" si="324"/>
        <v>482.91749999999996</v>
      </c>
      <c r="AN959" s="7">
        <f t="shared" si="325"/>
        <v>450.72299999999996</v>
      </c>
      <c r="AO959" s="7">
        <f t="shared" si="326"/>
        <v>2253.6149999999998</v>
      </c>
      <c r="AP959" s="7">
        <f t="shared" si="327"/>
        <v>2736.5324999999998</v>
      </c>
      <c r="AQ959" s="7">
        <f t="shared" si="328"/>
        <v>482.91750000000002</v>
      </c>
      <c r="AR959" s="12">
        <f t="shared" si="329"/>
        <v>1.2142857142857144</v>
      </c>
    </row>
    <row r="960" spans="1:44" x14ac:dyDescent="0.35">
      <c r="A960" t="s">
        <v>972</v>
      </c>
      <c r="B960">
        <f t="shared" si="308"/>
        <v>200958</v>
      </c>
      <c r="C960" s="2">
        <v>45059</v>
      </c>
      <c r="D960" s="4">
        <v>45059</v>
      </c>
      <c r="E960">
        <f t="shared" si="309"/>
        <v>2023</v>
      </c>
      <c r="F960" s="4" t="str">
        <f t="shared" si="310"/>
        <v>May</v>
      </c>
      <c r="G960" s="4" t="str">
        <f t="shared" si="311"/>
        <v>Saturday</v>
      </c>
      <c r="H960" t="s">
        <v>2165</v>
      </c>
      <c r="I960">
        <f t="shared" si="312"/>
        <v>82685</v>
      </c>
      <c r="J960" t="s">
        <v>2409</v>
      </c>
      <c r="K960" t="str">
        <f t="shared" si="314"/>
        <v>Desk</v>
      </c>
      <c r="L960">
        <v>3</v>
      </c>
      <c r="M960">
        <v>158.66</v>
      </c>
      <c r="N960" s="7">
        <f t="shared" si="313"/>
        <v>158.66</v>
      </c>
      <c r="O960" t="s">
        <v>2656</v>
      </c>
      <c r="P960" t="str">
        <f t="shared" si="315"/>
        <v>537</v>
      </c>
      <c r="Q960" t="str">
        <f t="shared" si="316"/>
        <v>Main St</v>
      </c>
      <c r="R960" t="s">
        <v>3068</v>
      </c>
      <c r="S960" t="str">
        <f t="shared" si="317"/>
        <v>Gift Card</v>
      </c>
      <c r="T960" t="s">
        <v>3073</v>
      </c>
      <c r="U960" t="str">
        <f t="shared" si="318"/>
        <v>Delivered</v>
      </c>
      <c r="V960" t="s">
        <v>4033</v>
      </c>
      <c r="W960" t="str">
        <f t="shared" si="319"/>
        <v>70184320</v>
      </c>
      <c r="X960">
        <v>7</v>
      </c>
      <c r="Y960" t="s">
        <v>4277</v>
      </c>
      <c r="Z960" t="str">
        <f t="shared" si="320"/>
        <v>WINTER15</v>
      </c>
      <c r="AA960" t="str">
        <f t="shared" si="321"/>
        <v>YES</v>
      </c>
      <c r="AB960" t="s">
        <v>4280</v>
      </c>
      <c r="AC960" t="str">
        <f t="shared" si="322"/>
        <v>Email</v>
      </c>
      <c r="AD960">
        <v>475.98</v>
      </c>
      <c r="AE960" s="7">
        <v>475.98</v>
      </c>
      <c r="AF960" s="7">
        <f t="shared" si="323"/>
        <v>475.98</v>
      </c>
      <c r="AG960" t="str">
        <f>_xlfn.XLOOKUP(H960, 'Customer Data'!A960,'Customer Data'!B960)</f>
        <v>Customer_960</v>
      </c>
      <c r="AH960" t="str">
        <f>_xlfn.XLOOKUP(H960,'Customer Data'!A960,'Customer Data'!C960)</f>
        <v>Female</v>
      </c>
      <c r="AI960">
        <f>_xlfn.XLOOKUP(H960,'Customer Data'!A960,'Customer Data'!D960)</f>
        <v>21</v>
      </c>
      <c r="AJ960" t="str">
        <f>_xlfn.XLOOKUP(H960,'Customer Data'!A960,'Customer Data'!E960)</f>
        <v>Kano</v>
      </c>
      <c r="AK960" t="str">
        <f>VLOOKUP(K960,'Product Category'!A:B,2,FALSE)</f>
        <v>Furniture</v>
      </c>
      <c r="AL960">
        <f>VLOOKUP(Z960,Coupons!A:B,2,FALSE)</f>
        <v>0.15</v>
      </c>
      <c r="AM960" s="7">
        <f t="shared" si="324"/>
        <v>71.397000000000006</v>
      </c>
      <c r="AN960" s="7">
        <f t="shared" si="325"/>
        <v>111.062</v>
      </c>
      <c r="AO960" s="7">
        <f t="shared" si="326"/>
        <v>333.18599999999998</v>
      </c>
      <c r="AP960" s="7">
        <f t="shared" si="327"/>
        <v>404.58300000000003</v>
      </c>
      <c r="AQ960" s="7">
        <f t="shared" si="328"/>
        <v>71.397000000000048</v>
      </c>
      <c r="AR960" s="12">
        <f t="shared" si="329"/>
        <v>1.2142857142857144</v>
      </c>
    </row>
    <row r="961" spans="1:44" x14ac:dyDescent="0.35">
      <c r="A961" t="s">
        <v>973</v>
      </c>
      <c r="B961">
        <f t="shared" si="308"/>
        <v>200959</v>
      </c>
      <c r="C961" s="2">
        <v>45395</v>
      </c>
      <c r="D961" s="4">
        <v>45395</v>
      </c>
      <c r="E961">
        <f t="shared" si="309"/>
        <v>2024</v>
      </c>
      <c r="F961" s="4" t="str">
        <f t="shared" si="310"/>
        <v>April</v>
      </c>
      <c r="G961" s="4" t="str">
        <f t="shared" si="311"/>
        <v>Saturday</v>
      </c>
      <c r="H961" t="s">
        <v>2166</v>
      </c>
      <c r="I961">
        <f t="shared" si="312"/>
        <v>73996</v>
      </c>
      <c r="J961" t="s">
        <v>2405</v>
      </c>
      <c r="K961" t="str">
        <f t="shared" si="314"/>
        <v>Tablet</v>
      </c>
      <c r="L961">
        <v>2</v>
      </c>
      <c r="M961">
        <v>143.82</v>
      </c>
      <c r="N961" s="7">
        <f t="shared" si="313"/>
        <v>143.82</v>
      </c>
      <c r="O961" t="s">
        <v>2662</v>
      </c>
      <c r="P961" t="str">
        <f t="shared" si="315"/>
        <v>856</v>
      </c>
      <c r="Q961" t="str">
        <f t="shared" si="316"/>
        <v>Main St</v>
      </c>
      <c r="R961" t="s">
        <v>3067</v>
      </c>
      <c r="S961" t="str">
        <f t="shared" si="317"/>
        <v>Credit Card</v>
      </c>
      <c r="T961" t="s">
        <v>3072</v>
      </c>
      <c r="U961" t="str">
        <f t="shared" si="318"/>
        <v>Returned</v>
      </c>
      <c r="V961" t="s">
        <v>4034</v>
      </c>
      <c r="W961" t="str">
        <f t="shared" si="319"/>
        <v>74579570</v>
      </c>
      <c r="X961">
        <v>6</v>
      </c>
      <c r="Y961" t="s">
        <v>4275</v>
      </c>
      <c r="Z961" t="str">
        <f t="shared" si="320"/>
        <v>SAVE10</v>
      </c>
      <c r="AA961" t="str">
        <f t="shared" si="321"/>
        <v>YES</v>
      </c>
      <c r="AB961" t="s">
        <v>4278</v>
      </c>
      <c r="AC961" t="str">
        <f t="shared" si="322"/>
        <v>Instagram</v>
      </c>
      <c r="AD961">
        <v>287.64</v>
      </c>
      <c r="AE961" s="7">
        <v>287.64</v>
      </c>
      <c r="AF961" s="7">
        <f t="shared" si="323"/>
        <v>287.64</v>
      </c>
      <c r="AG961" t="str">
        <f>_xlfn.XLOOKUP(H961, 'Customer Data'!A961,'Customer Data'!B961)</f>
        <v>Customer_961</v>
      </c>
      <c r="AH961" t="str">
        <f>_xlfn.XLOOKUP(H961,'Customer Data'!A961,'Customer Data'!C961)</f>
        <v>Male</v>
      </c>
      <c r="AI961">
        <f>_xlfn.XLOOKUP(H961,'Customer Data'!A961,'Customer Data'!D961)</f>
        <v>19</v>
      </c>
      <c r="AJ961" t="str">
        <f>_xlfn.XLOOKUP(H961,'Customer Data'!A961,'Customer Data'!E961)</f>
        <v>Abuja</v>
      </c>
      <c r="AK961" t="str">
        <f>VLOOKUP(K961,'Product Category'!A:B,2,FALSE)</f>
        <v>Electronics</v>
      </c>
      <c r="AL961">
        <f>VLOOKUP(Z961,Coupons!A:B,2,FALSE)</f>
        <v>0.1</v>
      </c>
      <c r="AM961" s="7">
        <f t="shared" si="324"/>
        <v>28.763999999999999</v>
      </c>
      <c r="AN961" s="7">
        <f t="shared" si="325"/>
        <v>100.67399999999999</v>
      </c>
      <c r="AO961" s="7">
        <f t="shared" si="326"/>
        <v>201.34799999999998</v>
      </c>
      <c r="AP961" s="7">
        <f t="shared" si="327"/>
        <v>258.87599999999998</v>
      </c>
      <c r="AQ961" s="7">
        <f t="shared" si="328"/>
        <v>57.527999999999992</v>
      </c>
      <c r="AR961" s="12">
        <f t="shared" si="329"/>
        <v>1.2857142857142856</v>
      </c>
    </row>
    <row r="962" spans="1:44" x14ac:dyDescent="0.35">
      <c r="A962" t="s">
        <v>974</v>
      </c>
      <c r="B962">
        <f t="shared" ref="B962:B1025" si="330">(RIGHT(A962, LEN(A962)-3))*1</f>
        <v>200960</v>
      </c>
      <c r="C962" s="2">
        <v>45271</v>
      </c>
      <c r="D962" s="4">
        <v>45271</v>
      </c>
      <c r="E962">
        <f t="shared" ref="E962:E1025" si="331">(TEXT(D962, "yyyy"))*1</f>
        <v>2023</v>
      </c>
      <c r="F962" s="4" t="str">
        <f t="shared" ref="F962:F1025" si="332">TEXT(D962, "mmmm")</f>
        <v>December</v>
      </c>
      <c r="G962" s="4" t="str">
        <f t="shared" ref="G962:G1025" si="333">TEXT(D962, "dddd")</f>
        <v>Monday</v>
      </c>
      <c r="H962" t="s">
        <v>2167</v>
      </c>
      <c r="I962">
        <f t="shared" ref="I962:I1025" si="334">(RIGHT(H962, LEN(H962)-1))*1</f>
        <v>87687</v>
      </c>
      <c r="J962" t="s">
        <v>2408</v>
      </c>
      <c r="K962" t="str">
        <f t="shared" si="314"/>
        <v>Laptop</v>
      </c>
      <c r="L962">
        <v>3</v>
      </c>
      <c r="M962">
        <v>379.07</v>
      </c>
      <c r="N962" s="7">
        <f t="shared" ref="N962:N1025" si="335">(TRIM(PROPER(M962)))*1</f>
        <v>379.07</v>
      </c>
      <c r="O962" t="s">
        <v>2714</v>
      </c>
      <c r="P962" t="str">
        <f t="shared" si="315"/>
        <v>312</v>
      </c>
      <c r="Q962" t="str">
        <f t="shared" si="316"/>
        <v>Main St</v>
      </c>
      <c r="R962" t="s">
        <v>3068</v>
      </c>
      <c r="S962" t="str">
        <f t="shared" si="317"/>
        <v>Gift Card</v>
      </c>
      <c r="T962" t="s">
        <v>3074</v>
      </c>
      <c r="U962" t="str">
        <f t="shared" si="318"/>
        <v>Pending</v>
      </c>
      <c r="V962" t="s">
        <v>4035</v>
      </c>
      <c r="W962" t="str">
        <f t="shared" si="319"/>
        <v>60383805</v>
      </c>
      <c r="X962">
        <v>3</v>
      </c>
      <c r="Y962" t="s">
        <v>4277</v>
      </c>
      <c r="Z962" t="str">
        <f t="shared" si="320"/>
        <v>WINTER15</v>
      </c>
      <c r="AA962" t="str">
        <f t="shared" si="321"/>
        <v>YES</v>
      </c>
      <c r="AB962" t="s">
        <v>4282</v>
      </c>
      <c r="AC962" t="str">
        <f t="shared" si="322"/>
        <v>Google</v>
      </c>
      <c r="AD962">
        <v>1137.21</v>
      </c>
      <c r="AE962" s="7">
        <v>1137.21</v>
      </c>
      <c r="AF962" s="7">
        <f t="shared" si="323"/>
        <v>1137.21</v>
      </c>
      <c r="AG962" t="str">
        <f>_xlfn.XLOOKUP(H962, 'Customer Data'!A962,'Customer Data'!B962)</f>
        <v>Customer_962</v>
      </c>
      <c r="AH962" t="str">
        <f>_xlfn.XLOOKUP(H962,'Customer Data'!A962,'Customer Data'!C962)</f>
        <v>Female</v>
      </c>
      <c r="AI962">
        <f>_xlfn.XLOOKUP(H962,'Customer Data'!A962,'Customer Data'!D962)</f>
        <v>22</v>
      </c>
      <c r="AJ962" t="str">
        <f>_xlfn.XLOOKUP(H962,'Customer Data'!A962,'Customer Data'!E962)</f>
        <v>Abuja</v>
      </c>
      <c r="AK962" t="str">
        <f>VLOOKUP(K962,'Product Category'!A:B,2,FALSE)</f>
        <v>Electronics</v>
      </c>
      <c r="AL962">
        <f>VLOOKUP(Z962,Coupons!A:B,2,FALSE)</f>
        <v>0.15</v>
      </c>
      <c r="AM962" s="7">
        <f t="shared" si="324"/>
        <v>170.58150000000001</v>
      </c>
      <c r="AN962" s="7">
        <f t="shared" si="325"/>
        <v>265.34899999999999</v>
      </c>
      <c r="AO962" s="7">
        <f t="shared" si="326"/>
        <v>796.04700000000003</v>
      </c>
      <c r="AP962" s="7">
        <f t="shared" si="327"/>
        <v>966.62850000000003</v>
      </c>
      <c r="AQ962" s="7">
        <f t="shared" si="328"/>
        <v>170.58150000000001</v>
      </c>
      <c r="AR962" s="12">
        <f t="shared" si="329"/>
        <v>1.2142857142857142</v>
      </c>
    </row>
    <row r="963" spans="1:44" x14ac:dyDescent="0.35">
      <c r="A963" t="s">
        <v>975</v>
      </c>
      <c r="B963">
        <f t="shared" si="330"/>
        <v>200961</v>
      </c>
      <c r="C963" s="2">
        <v>45607</v>
      </c>
      <c r="D963" s="4">
        <v>45607</v>
      </c>
      <c r="E963">
        <f t="shared" si="331"/>
        <v>2024</v>
      </c>
      <c r="F963" s="4" t="str">
        <f t="shared" si="332"/>
        <v>November</v>
      </c>
      <c r="G963" s="4" t="str">
        <f t="shared" si="333"/>
        <v>Monday</v>
      </c>
      <c r="H963" t="s">
        <v>2168</v>
      </c>
      <c r="I963">
        <f t="shared" si="334"/>
        <v>55464</v>
      </c>
      <c r="J963" t="s">
        <v>2404</v>
      </c>
      <c r="K963" t="str">
        <f t="shared" ref="K963:K1026" si="336">TRIM(PROPER(J963))</f>
        <v>Phone</v>
      </c>
      <c r="L963">
        <v>1</v>
      </c>
      <c r="M963">
        <v>601.36</v>
      </c>
      <c r="N963" s="7">
        <f t="shared" si="335"/>
        <v>601.36</v>
      </c>
      <c r="O963" t="s">
        <v>2685</v>
      </c>
      <c r="P963" t="str">
        <f t="shared" ref="P963:P1026" si="337">LEFT(O963, FIND(" ", O963)-1)</f>
        <v>532</v>
      </c>
      <c r="Q963" t="str">
        <f t="shared" ref="Q963:Q1026" si="338">RIGHT(O963, LEN(O963) - FIND(" ", O963))</f>
        <v>Main St</v>
      </c>
      <c r="R963" t="s">
        <v>3066</v>
      </c>
      <c r="S963" t="str">
        <f t="shared" ref="S963:S1026" si="339">TRIM(PROPER(R963))</f>
        <v>Online</v>
      </c>
      <c r="T963" t="s">
        <v>3070</v>
      </c>
      <c r="U963" t="str">
        <f t="shared" ref="U963:U1026" si="340">TRIM(PROPER(T963))</f>
        <v>Shipped</v>
      </c>
      <c r="V963" t="s">
        <v>4036</v>
      </c>
      <c r="W963" t="str">
        <f t="shared" ref="W963:W1026" si="341">RIGHT(V963, LEN(V963)-3)</f>
        <v>81178598</v>
      </c>
      <c r="X963">
        <v>1</v>
      </c>
      <c r="Z963" t="str">
        <f t="shared" ref="Z963:Z1026" si="342">TRIM(UPPER(IF(Y963="", "NO COUPON", Y963)))</f>
        <v>NO COUPON</v>
      </c>
      <c r="AA963" t="str">
        <f t="shared" ref="AA963:AA1026" si="343">IF(Z963="NO COUPON","NO","YES")</f>
        <v>NO</v>
      </c>
      <c r="AB963" t="s">
        <v>4281</v>
      </c>
      <c r="AC963" t="str">
        <f t="shared" ref="AC963:AC1026" si="344">TRIM(PROPER(AB963))</f>
        <v>Facebook</v>
      </c>
      <c r="AD963">
        <v>601.36</v>
      </c>
      <c r="AE963" s="7">
        <v>601.36</v>
      </c>
      <c r="AF963" s="7">
        <f t="shared" ref="AF963:AF1026" si="345">N963*L963</f>
        <v>601.36</v>
      </c>
      <c r="AG963" t="str">
        <f>_xlfn.XLOOKUP(H963, 'Customer Data'!A963,'Customer Data'!B963)</f>
        <v>Customer_963</v>
      </c>
      <c r="AH963" t="str">
        <f>_xlfn.XLOOKUP(H963,'Customer Data'!A963,'Customer Data'!C963)</f>
        <v>Female</v>
      </c>
      <c r="AI963">
        <f>_xlfn.XLOOKUP(H963,'Customer Data'!A963,'Customer Data'!D963)</f>
        <v>42</v>
      </c>
      <c r="AJ963" t="str">
        <f>_xlfn.XLOOKUP(H963,'Customer Data'!A963,'Customer Data'!E963)</f>
        <v>Abuja</v>
      </c>
      <c r="AK963" t="str">
        <f>VLOOKUP(K963,'Product Category'!A:B,2,FALSE)</f>
        <v>Electronics</v>
      </c>
      <c r="AL963">
        <f>VLOOKUP(Z963,Coupons!A:B,2,FALSE)</f>
        <v>0</v>
      </c>
      <c r="AM963" s="7">
        <f t="shared" ref="AM963:AM1026" si="346">AE963*AL963</f>
        <v>0</v>
      </c>
      <c r="AN963" s="7">
        <f t="shared" ref="AN963:AN1026" si="347">N963*0.7</f>
        <v>420.952</v>
      </c>
      <c r="AO963" s="7">
        <f t="shared" ref="AO963:AO1026" si="348">AN963*L963</f>
        <v>420.952</v>
      </c>
      <c r="AP963" s="7">
        <f t="shared" ref="AP963:AP1026" si="349">AF963-AM963</f>
        <v>601.36</v>
      </c>
      <c r="AQ963" s="7">
        <f t="shared" ref="AQ963:AQ1026" si="350">AP963-AO963</f>
        <v>180.40800000000002</v>
      </c>
      <c r="AR963" s="12">
        <f t="shared" ref="AR963:AR1026" si="351">AP963/AO963</f>
        <v>1.4285714285714286</v>
      </c>
    </row>
    <row r="964" spans="1:44" x14ac:dyDescent="0.35">
      <c r="A964" t="s">
        <v>976</v>
      </c>
      <c r="B964">
        <f t="shared" si="330"/>
        <v>200962</v>
      </c>
      <c r="C964" s="2">
        <v>45541</v>
      </c>
      <c r="D964" s="4">
        <v>45541</v>
      </c>
      <c r="E964">
        <f t="shared" si="331"/>
        <v>2024</v>
      </c>
      <c r="F964" s="4" t="str">
        <f t="shared" si="332"/>
        <v>September</v>
      </c>
      <c r="G964" s="4" t="str">
        <f t="shared" si="333"/>
        <v>Friday</v>
      </c>
      <c r="H964" t="s">
        <v>2169</v>
      </c>
      <c r="I964">
        <f t="shared" si="334"/>
        <v>12459</v>
      </c>
      <c r="J964" t="s">
        <v>2404</v>
      </c>
      <c r="K964" t="str">
        <f t="shared" si="336"/>
        <v>Phone</v>
      </c>
      <c r="L964">
        <v>2</v>
      </c>
      <c r="M964">
        <v>142.08000000000001</v>
      </c>
      <c r="N964" s="7">
        <f t="shared" si="335"/>
        <v>142.08000000000001</v>
      </c>
      <c r="O964" t="s">
        <v>2621</v>
      </c>
      <c r="P964" t="str">
        <f t="shared" si="337"/>
        <v>838</v>
      </c>
      <c r="Q964" t="str">
        <f t="shared" si="338"/>
        <v>Main St</v>
      </c>
      <c r="R964" t="s">
        <v>3068</v>
      </c>
      <c r="S964" t="str">
        <f t="shared" si="339"/>
        <v>Gift Card</v>
      </c>
      <c r="T964" t="s">
        <v>3073</v>
      </c>
      <c r="U964" t="str">
        <f t="shared" si="340"/>
        <v>Delivered</v>
      </c>
      <c r="V964" t="s">
        <v>4037</v>
      </c>
      <c r="W964" t="str">
        <f t="shared" si="341"/>
        <v>30674085</v>
      </c>
      <c r="X964">
        <v>4</v>
      </c>
      <c r="Y964" t="s">
        <v>4275</v>
      </c>
      <c r="Z964" t="str">
        <f t="shared" si="342"/>
        <v>SAVE10</v>
      </c>
      <c r="AA964" t="str">
        <f t="shared" si="343"/>
        <v>YES</v>
      </c>
      <c r="AB964" t="s">
        <v>4279</v>
      </c>
      <c r="AC964" t="str">
        <f t="shared" si="344"/>
        <v>Referral</v>
      </c>
      <c r="AD964">
        <v>284.16000000000003</v>
      </c>
      <c r="AE964" s="7">
        <v>284.16000000000003</v>
      </c>
      <c r="AF964" s="7">
        <f t="shared" si="345"/>
        <v>284.16000000000003</v>
      </c>
      <c r="AG964" t="str">
        <f>_xlfn.XLOOKUP(H964, 'Customer Data'!A964,'Customer Data'!B964)</f>
        <v>Customer_964</v>
      </c>
      <c r="AH964" t="str">
        <f>_xlfn.XLOOKUP(H964,'Customer Data'!A964,'Customer Data'!C964)</f>
        <v>Male</v>
      </c>
      <c r="AI964">
        <f>_xlfn.XLOOKUP(H964,'Customer Data'!A964,'Customer Data'!D964)</f>
        <v>32</v>
      </c>
      <c r="AJ964" t="str">
        <f>_xlfn.XLOOKUP(H964,'Customer Data'!A964,'Customer Data'!E964)</f>
        <v>Kano</v>
      </c>
      <c r="AK964" t="str">
        <f>VLOOKUP(K964,'Product Category'!A:B,2,FALSE)</f>
        <v>Electronics</v>
      </c>
      <c r="AL964">
        <f>VLOOKUP(Z964,Coupons!A:B,2,FALSE)</f>
        <v>0.1</v>
      </c>
      <c r="AM964" s="7">
        <f t="shared" si="346"/>
        <v>28.416000000000004</v>
      </c>
      <c r="AN964" s="7">
        <f t="shared" si="347"/>
        <v>99.456000000000003</v>
      </c>
      <c r="AO964" s="7">
        <f t="shared" si="348"/>
        <v>198.91200000000001</v>
      </c>
      <c r="AP964" s="7">
        <f t="shared" si="349"/>
        <v>255.74400000000003</v>
      </c>
      <c r="AQ964" s="7">
        <f t="shared" si="350"/>
        <v>56.832000000000022</v>
      </c>
      <c r="AR964" s="12">
        <f t="shared" si="351"/>
        <v>1.2857142857142858</v>
      </c>
    </row>
    <row r="965" spans="1:44" x14ac:dyDescent="0.35">
      <c r="A965" t="s">
        <v>977</v>
      </c>
      <c r="B965">
        <f t="shared" si="330"/>
        <v>200963</v>
      </c>
      <c r="C965" s="2">
        <v>45362</v>
      </c>
      <c r="D965" s="4">
        <v>45362</v>
      </c>
      <c r="E965">
        <f t="shared" si="331"/>
        <v>2024</v>
      </c>
      <c r="F965" s="4" t="str">
        <f t="shared" si="332"/>
        <v>March</v>
      </c>
      <c r="G965" s="4" t="str">
        <f t="shared" si="333"/>
        <v>Monday</v>
      </c>
      <c r="H965" t="s">
        <v>2170</v>
      </c>
      <c r="I965">
        <f t="shared" si="334"/>
        <v>88075</v>
      </c>
      <c r="J965" t="s">
        <v>2406</v>
      </c>
      <c r="K965" t="str">
        <f t="shared" si="336"/>
        <v>Chair</v>
      </c>
      <c r="L965">
        <v>5</v>
      </c>
      <c r="M965">
        <v>530.34</v>
      </c>
      <c r="N965" s="7">
        <f t="shared" si="335"/>
        <v>530.34</v>
      </c>
      <c r="O965" t="s">
        <v>2572</v>
      </c>
      <c r="P965" t="str">
        <f t="shared" si="337"/>
        <v>970</v>
      </c>
      <c r="Q965" t="str">
        <f t="shared" si="338"/>
        <v>Main St</v>
      </c>
      <c r="R965" t="s">
        <v>3066</v>
      </c>
      <c r="S965" t="str">
        <f t="shared" si="339"/>
        <v>Online</v>
      </c>
      <c r="T965" t="s">
        <v>3070</v>
      </c>
      <c r="U965" t="str">
        <f t="shared" si="340"/>
        <v>Shipped</v>
      </c>
      <c r="V965" t="s">
        <v>4038</v>
      </c>
      <c r="W965" t="str">
        <f t="shared" si="341"/>
        <v>42832976</v>
      </c>
      <c r="X965">
        <v>9</v>
      </c>
      <c r="Y965" t="s">
        <v>4276</v>
      </c>
      <c r="Z965" t="str">
        <f t="shared" si="342"/>
        <v>FREESHIP</v>
      </c>
      <c r="AA965" t="str">
        <f t="shared" si="343"/>
        <v>YES</v>
      </c>
      <c r="AB965" t="s">
        <v>4282</v>
      </c>
      <c r="AC965" t="str">
        <f t="shared" si="344"/>
        <v>Google</v>
      </c>
      <c r="AD965">
        <v>2651.7</v>
      </c>
      <c r="AE965" s="7">
        <v>2651.7</v>
      </c>
      <c r="AF965" s="7">
        <f t="shared" si="345"/>
        <v>2651.7000000000003</v>
      </c>
      <c r="AG965" t="str">
        <f>_xlfn.XLOOKUP(H965, 'Customer Data'!A965,'Customer Data'!B965)</f>
        <v>Customer_965</v>
      </c>
      <c r="AH965" t="str">
        <f>_xlfn.XLOOKUP(H965,'Customer Data'!A965,'Customer Data'!C965)</f>
        <v>Female</v>
      </c>
      <c r="AI965">
        <f>_xlfn.XLOOKUP(H965,'Customer Data'!A965,'Customer Data'!D965)</f>
        <v>60</v>
      </c>
      <c r="AJ965" t="str">
        <f>_xlfn.XLOOKUP(H965,'Customer Data'!A965,'Customer Data'!E965)</f>
        <v>Abuja</v>
      </c>
      <c r="AK965" t="str">
        <f>VLOOKUP(K965,'Product Category'!A:B,2,FALSE)</f>
        <v>Furniture</v>
      </c>
      <c r="AL965">
        <f>VLOOKUP(Z965,Coupons!A:B,2,FALSE)</f>
        <v>0</v>
      </c>
      <c r="AM965" s="7">
        <f t="shared" si="346"/>
        <v>0</v>
      </c>
      <c r="AN965" s="7">
        <f t="shared" si="347"/>
        <v>371.238</v>
      </c>
      <c r="AO965" s="7">
        <f t="shared" si="348"/>
        <v>1856.19</v>
      </c>
      <c r="AP965" s="7">
        <f t="shared" si="349"/>
        <v>2651.7000000000003</v>
      </c>
      <c r="AQ965" s="7">
        <f t="shared" si="350"/>
        <v>795.51000000000022</v>
      </c>
      <c r="AR965" s="12">
        <f t="shared" si="351"/>
        <v>1.4285714285714286</v>
      </c>
    </row>
    <row r="966" spans="1:44" x14ac:dyDescent="0.35">
      <c r="A966" t="s">
        <v>978</v>
      </c>
      <c r="B966">
        <f t="shared" si="330"/>
        <v>200964</v>
      </c>
      <c r="C966" s="2">
        <v>45158</v>
      </c>
      <c r="D966" s="4">
        <v>45158</v>
      </c>
      <c r="E966">
        <f t="shared" si="331"/>
        <v>2023</v>
      </c>
      <c r="F966" s="4" t="str">
        <f t="shared" si="332"/>
        <v>August</v>
      </c>
      <c r="G966" s="4" t="str">
        <f t="shared" si="333"/>
        <v>Sunday</v>
      </c>
      <c r="H966" t="s">
        <v>2171</v>
      </c>
      <c r="I966">
        <f t="shared" si="334"/>
        <v>18583</v>
      </c>
      <c r="J966" t="s">
        <v>2404</v>
      </c>
      <c r="K966" t="str">
        <f t="shared" si="336"/>
        <v>Phone</v>
      </c>
      <c r="L966">
        <v>5</v>
      </c>
      <c r="M966">
        <v>364.42</v>
      </c>
      <c r="N966" s="7">
        <f t="shared" si="335"/>
        <v>364.42</v>
      </c>
      <c r="O966" t="s">
        <v>2730</v>
      </c>
      <c r="P966" t="str">
        <f t="shared" si="337"/>
        <v>778</v>
      </c>
      <c r="Q966" t="str">
        <f t="shared" si="338"/>
        <v>Main St</v>
      </c>
      <c r="R966" t="s">
        <v>3067</v>
      </c>
      <c r="S966" t="str">
        <f t="shared" si="339"/>
        <v>Credit Card</v>
      </c>
      <c r="T966" t="s">
        <v>3071</v>
      </c>
      <c r="U966" t="str">
        <f t="shared" si="340"/>
        <v>Cancelled</v>
      </c>
      <c r="V966" t="s">
        <v>4039</v>
      </c>
      <c r="W966" t="str">
        <f t="shared" si="341"/>
        <v>43084595</v>
      </c>
      <c r="X966">
        <v>10</v>
      </c>
      <c r="Y966" t="s">
        <v>4275</v>
      </c>
      <c r="Z966" t="str">
        <f t="shared" si="342"/>
        <v>SAVE10</v>
      </c>
      <c r="AA966" t="str">
        <f t="shared" si="343"/>
        <v>YES</v>
      </c>
      <c r="AB966" t="s">
        <v>4279</v>
      </c>
      <c r="AC966" t="str">
        <f t="shared" si="344"/>
        <v>Referral</v>
      </c>
      <c r="AD966">
        <v>1822.1</v>
      </c>
      <c r="AE966" s="7">
        <v>1822.1</v>
      </c>
      <c r="AF966" s="7">
        <f t="shared" si="345"/>
        <v>1822.1000000000001</v>
      </c>
      <c r="AG966" t="str">
        <f>_xlfn.XLOOKUP(H966, 'Customer Data'!A966,'Customer Data'!B966)</f>
        <v>Customer_966</v>
      </c>
      <c r="AH966" t="str">
        <f>_xlfn.XLOOKUP(H966,'Customer Data'!A966,'Customer Data'!C966)</f>
        <v>Female</v>
      </c>
      <c r="AI966">
        <f>_xlfn.XLOOKUP(H966,'Customer Data'!A966,'Customer Data'!D966)</f>
        <v>42</v>
      </c>
      <c r="AJ966" t="str">
        <f>_xlfn.XLOOKUP(H966,'Customer Data'!A966,'Customer Data'!E966)</f>
        <v>Kano</v>
      </c>
      <c r="AK966" t="str">
        <f>VLOOKUP(K966,'Product Category'!A:B,2,FALSE)</f>
        <v>Electronics</v>
      </c>
      <c r="AL966">
        <f>VLOOKUP(Z966,Coupons!A:B,2,FALSE)</f>
        <v>0.1</v>
      </c>
      <c r="AM966" s="7">
        <f t="shared" si="346"/>
        <v>182.21</v>
      </c>
      <c r="AN966" s="7">
        <f t="shared" si="347"/>
        <v>255.09399999999999</v>
      </c>
      <c r="AO966" s="7">
        <f t="shared" si="348"/>
        <v>1275.47</v>
      </c>
      <c r="AP966" s="7">
        <f t="shared" si="349"/>
        <v>1639.89</v>
      </c>
      <c r="AQ966" s="7">
        <f t="shared" si="350"/>
        <v>364.42000000000007</v>
      </c>
      <c r="AR966" s="12">
        <f t="shared" si="351"/>
        <v>1.2857142857142858</v>
      </c>
    </row>
    <row r="967" spans="1:44" x14ac:dyDescent="0.35">
      <c r="A967" t="s">
        <v>979</v>
      </c>
      <c r="B967">
        <f t="shared" si="330"/>
        <v>200965</v>
      </c>
      <c r="C967" s="2">
        <v>45826</v>
      </c>
      <c r="D967" s="4">
        <v>45826</v>
      </c>
      <c r="E967">
        <f t="shared" si="331"/>
        <v>2025</v>
      </c>
      <c r="F967" s="4" t="str">
        <f t="shared" si="332"/>
        <v>June</v>
      </c>
      <c r="G967" s="4" t="str">
        <f t="shared" si="333"/>
        <v>Wednesday</v>
      </c>
      <c r="H967" t="s">
        <v>2172</v>
      </c>
      <c r="I967">
        <f t="shared" si="334"/>
        <v>70412</v>
      </c>
      <c r="J967" t="s">
        <v>2408</v>
      </c>
      <c r="K967" t="str">
        <f t="shared" si="336"/>
        <v>Laptop</v>
      </c>
      <c r="L967">
        <v>4</v>
      </c>
      <c r="M967">
        <v>578.28</v>
      </c>
      <c r="N967" s="7">
        <f t="shared" si="335"/>
        <v>578.28</v>
      </c>
      <c r="O967" t="s">
        <v>2641</v>
      </c>
      <c r="P967" t="str">
        <f t="shared" si="337"/>
        <v>791</v>
      </c>
      <c r="Q967" t="str">
        <f t="shared" si="338"/>
        <v>Main St</v>
      </c>
      <c r="R967" t="s">
        <v>3068</v>
      </c>
      <c r="S967" t="str">
        <f t="shared" si="339"/>
        <v>Gift Card</v>
      </c>
      <c r="T967" t="s">
        <v>3071</v>
      </c>
      <c r="U967" t="str">
        <f t="shared" si="340"/>
        <v>Cancelled</v>
      </c>
      <c r="V967" t="s">
        <v>4040</v>
      </c>
      <c r="W967" t="str">
        <f t="shared" si="341"/>
        <v>22192783</v>
      </c>
      <c r="X967">
        <v>5</v>
      </c>
      <c r="Y967" t="s">
        <v>4276</v>
      </c>
      <c r="Z967" t="str">
        <f t="shared" si="342"/>
        <v>FREESHIP</v>
      </c>
      <c r="AA967" t="str">
        <f t="shared" si="343"/>
        <v>YES</v>
      </c>
      <c r="AB967" t="s">
        <v>4280</v>
      </c>
      <c r="AC967" t="str">
        <f t="shared" si="344"/>
        <v>Email</v>
      </c>
      <c r="AD967">
        <v>2313.12</v>
      </c>
      <c r="AE967" s="7">
        <v>2313.12</v>
      </c>
      <c r="AF967" s="7">
        <f t="shared" si="345"/>
        <v>2313.12</v>
      </c>
      <c r="AG967" t="str">
        <f>_xlfn.XLOOKUP(H967, 'Customer Data'!A967,'Customer Data'!B967)</f>
        <v>Customer_967</v>
      </c>
      <c r="AH967" t="str">
        <f>_xlfn.XLOOKUP(H967,'Customer Data'!A967,'Customer Data'!C967)</f>
        <v>Female</v>
      </c>
      <c r="AI967">
        <f>_xlfn.XLOOKUP(H967,'Customer Data'!A967,'Customer Data'!D967)</f>
        <v>46</v>
      </c>
      <c r="AJ967" t="str">
        <f>_xlfn.XLOOKUP(H967,'Customer Data'!A967,'Customer Data'!E967)</f>
        <v>Lagos</v>
      </c>
      <c r="AK967" t="str">
        <f>VLOOKUP(K967,'Product Category'!A:B,2,FALSE)</f>
        <v>Electronics</v>
      </c>
      <c r="AL967">
        <f>VLOOKUP(Z967,Coupons!A:B,2,FALSE)</f>
        <v>0</v>
      </c>
      <c r="AM967" s="7">
        <f t="shared" si="346"/>
        <v>0</v>
      </c>
      <c r="AN967" s="7">
        <f t="shared" si="347"/>
        <v>404.79599999999994</v>
      </c>
      <c r="AO967" s="7">
        <f t="shared" si="348"/>
        <v>1619.1839999999997</v>
      </c>
      <c r="AP967" s="7">
        <f t="shared" si="349"/>
        <v>2313.12</v>
      </c>
      <c r="AQ967" s="7">
        <f t="shared" si="350"/>
        <v>693.93600000000015</v>
      </c>
      <c r="AR967" s="12">
        <f t="shared" si="351"/>
        <v>1.4285714285714288</v>
      </c>
    </row>
    <row r="968" spans="1:44" x14ac:dyDescent="0.35">
      <c r="A968" t="s">
        <v>980</v>
      </c>
      <c r="B968">
        <f t="shared" si="330"/>
        <v>200966</v>
      </c>
      <c r="C968" s="2">
        <v>45797</v>
      </c>
      <c r="D968" s="4">
        <v>45797</v>
      </c>
      <c r="E968">
        <f t="shared" si="331"/>
        <v>2025</v>
      </c>
      <c r="F968" s="4" t="str">
        <f t="shared" si="332"/>
        <v>May</v>
      </c>
      <c r="G968" s="4" t="str">
        <f t="shared" si="333"/>
        <v>Tuesday</v>
      </c>
      <c r="H968" t="s">
        <v>2173</v>
      </c>
      <c r="I968">
        <f t="shared" si="334"/>
        <v>58503</v>
      </c>
      <c r="J968" t="s">
        <v>2403</v>
      </c>
      <c r="K968" t="str">
        <f t="shared" si="336"/>
        <v>Monitor</v>
      </c>
      <c r="L968">
        <v>5</v>
      </c>
      <c r="M968">
        <v>280.52</v>
      </c>
      <c r="N968" s="7">
        <f t="shared" si="335"/>
        <v>280.52</v>
      </c>
      <c r="O968" t="s">
        <v>2989</v>
      </c>
      <c r="P968" t="str">
        <f t="shared" si="337"/>
        <v>290</v>
      </c>
      <c r="Q968" t="str">
        <f t="shared" si="338"/>
        <v>Main St</v>
      </c>
      <c r="R968" t="s">
        <v>3067</v>
      </c>
      <c r="S968" t="str">
        <f t="shared" si="339"/>
        <v>Credit Card</v>
      </c>
      <c r="T968" t="s">
        <v>3071</v>
      </c>
      <c r="U968" t="str">
        <f t="shared" si="340"/>
        <v>Cancelled</v>
      </c>
      <c r="V968" t="s">
        <v>4041</v>
      </c>
      <c r="W968" t="str">
        <f t="shared" si="341"/>
        <v>12981657</v>
      </c>
      <c r="X968">
        <v>7</v>
      </c>
      <c r="Y968" t="s">
        <v>4277</v>
      </c>
      <c r="Z968" t="str">
        <f t="shared" si="342"/>
        <v>WINTER15</v>
      </c>
      <c r="AA968" t="str">
        <f t="shared" si="343"/>
        <v>YES</v>
      </c>
      <c r="AB968" t="s">
        <v>4281</v>
      </c>
      <c r="AC968" t="str">
        <f t="shared" si="344"/>
        <v>Facebook</v>
      </c>
      <c r="AD968">
        <v>1402.6</v>
      </c>
      <c r="AE968" s="7">
        <v>1402.6</v>
      </c>
      <c r="AF968" s="7">
        <f t="shared" si="345"/>
        <v>1402.6</v>
      </c>
      <c r="AG968" t="str">
        <f>_xlfn.XLOOKUP(H968, 'Customer Data'!A968,'Customer Data'!B968)</f>
        <v>Customer_968</v>
      </c>
      <c r="AH968" t="str">
        <f>_xlfn.XLOOKUP(H968,'Customer Data'!A968,'Customer Data'!C968)</f>
        <v>Male</v>
      </c>
      <c r="AI968">
        <f>_xlfn.XLOOKUP(H968,'Customer Data'!A968,'Customer Data'!D968)</f>
        <v>59</v>
      </c>
      <c r="AJ968" t="str">
        <f>_xlfn.XLOOKUP(H968,'Customer Data'!A968,'Customer Data'!E968)</f>
        <v>Kano</v>
      </c>
      <c r="AK968" t="str">
        <f>VLOOKUP(K968,'Product Category'!A:B,2,FALSE)</f>
        <v>Electronics</v>
      </c>
      <c r="AL968">
        <f>VLOOKUP(Z968,Coupons!A:B,2,FALSE)</f>
        <v>0.15</v>
      </c>
      <c r="AM968" s="7">
        <f t="shared" si="346"/>
        <v>210.39</v>
      </c>
      <c r="AN968" s="7">
        <f t="shared" si="347"/>
        <v>196.36399999999998</v>
      </c>
      <c r="AO968" s="7">
        <f t="shared" si="348"/>
        <v>981.81999999999994</v>
      </c>
      <c r="AP968" s="7">
        <f t="shared" si="349"/>
        <v>1192.21</v>
      </c>
      <c r="AQ968" s="7">
        <f t="shared" si="350"/>
        <v>210.3900000000001</v>
      </c>
      <c r="AR968" s="12">
        <f t="shared" si="351"/>
        <v>1.2142857142857144</v>
      </c>
    </row>
    <row r="969" spans="1:44" x14ac:dyDescent="0.35">
      <c r="A969" t="s">
        <v>981</v>
      </c>
      <c r="B969">
        <f t="shared" si="330"/>
        <v>200967</v>
      </c>
      <c r="C969" s="2">
        <v>45783</v>
      </c>
      <c r="D969" s="4">
        <v>45783</v>
      </c>
      <c r="E969">
        <f t="shared" si="331"/>
        <v>2025</v>
      </c>
      <c r="F969" s="4" t="str">
        <f t="shared" si="332"/>
        <v>May</v>
      </c>
      <c r="G969" s="4" t="str">
        <f t="shared" si="333"/>
        <v>Tuesday</v>
      </c>
      <c r="H969" t="s">
        <v>2174</v>
      </c>
      <c r="I969">
        <f t="shared" si="334"/>
        <v>52879</v>
      </c>
      <c r="J969" t="s">
        <v>2405</v>
      </c>
      <c r="K969" t="str">
        <f t="shared" si="336"/>
        <v>Tablet</v>
      </c>
      <c r="L969">
        <v>5</v>
      </c>
      <c r="M969">
        <v>638.91999999999996</v>
      </c>
      <c r="N969" s="7">
        <f t="shared" si="335"/>
        <v>638.91999999999996</v>
      </c>
      <c r="O969" t="s">
        <v>2990</v>
      </c>
      <c r="P969" t="str">
        <f t="shared" si="337"/>
        <v>502</v>
      </c>
      <c r="Q969" t="str">
        <f t="shared" si="338"/>
        <v>Main St</v>
      </c>
      <c r="R969" t="s">
        <v>3067</v>
      </c>
      <c r="S969" t="str">
        <f t="shared" si="339"/>
        <v>Credit Card</v>
      </c>
      <c r="T969" t="s">
        <v>3072</v>
      </c>
      <c r="U969" t="str">
        <f t="shared" si="340"/>
        <v>Returned</v>
      </c>
      <c r="V969" t="s">
        <v>4042</v>
      </c>
      <c r="W969" t="str">
        <f t="shared" si="341"/>
        <v>67403284</v>
      </c>
      <c r="X969">
        <v>5</v>
      </c>
      <c r="Y969" t="s">
        <v>4276</v>
      </c>
      <c r="Z969" t="str">
        <f t="shared" si="342"/>
        <v>FREESHIP</v>
      </c>
      <c r="AA969" t="str">
        <f t="shared" si="343"/>
        <v>YES</v>
      </c>
      <c r="AB969" t="s">
        <v>4282</v>
      </c>
      <c r="AC969" t="str">
        <f t="shared" si="344"/>
        <v>Google</v>
      </c>
      <c r="AD969">
        <v>3194.6</v>
      </c>
      <c r="AE969" s="7">
        <v>3194.6</v>
      </c>
      <c r="AF969" s="7">
        <f t="shared" si="345"/>
        <v>3194.6</v>
      </c>
      <c r="AG969" t="str">
        <f>_xlfn.XLOOKUP(H969, 'Customer Data'!A969,'Customer Data'!B969)</f>
        <v>Customer_969</v>
      </c>
      <c r="AH969" t="str">
        <f>_xlfn.XLOOKUP(H969,'Customer Data'!A969,'Customer Data'!C969)</f>
        <v>Female</v>
      </c>
      <c r="AI969">
        <f>_xlfn.XLOOKUP(H969,'Customer Data'!A969,'Customer Data'!D969)</f>
        <v>42</v>
      </c>
      <c r="AJ969" t="str">
        <f>_xlfn.XLOOKUP(H969,'Customer Data'!A969,'Customer Data'!E969)</f>
        <v>Abuja</v>
      </c>
      <c r="AK969" t="str">
        <f>VLOOKUP(K969,'Product Category'!A:B,2,FALSE)</f>
        <v>Electronics</v>
      </c>
      <c r="AL969">
        <f>VLOOKUP(Z969,Coupons!A:B,2,FALSE)</f>
        <v>0</v>
      </c>
      <c r="AM969" s="7">
        <f t="shared" si="346"/>
        <v>0</v>
      </c>
      <c r="AN969" s="7">
        <f t="shared" si="347"/>
        <v>447.24399999999997</v>
      </c>
      <c r="AO969" s="7">
        <f t="shared" si="348"/>
        <v>2236.2199999999998</v>
      </c>
      <c r="AP969" s="7">
        <f t="shared" si="349"/>
        <v>3194.6</v>
      </c>
      <c r="AQ969" s="7">
        <f t="shared" si="350"/>
        <v>958.38000000000011</v>
      </c>
      <c r="AR969" s="12">
        <f t="shared" si="351"/>
        <v>1.4285714285714286</v>
      </c>
    </row>
    <row r="970" spans="1:44" x14ac:dyDescent="0.35">
      <c r="A970" t="s">
        <v>982</v>
      </c>
      <c r="B970">
        <f t="shared" si="330"/>
        <v>200968</v>
      </c>
      <c r="C970" s="2">
        <v>45330</v>
      </c>
      <c r="D970" s="4">
        <v>45330</v>
      </c>
      <c r="E970">
        <f t="shared" si="331"/>
        <v>2024</v>
      </c>
      <c r="F970" s="4" t="str">
        <f t="shared" si="332"/>
        <v>February</v>
      </c>
      <c r="G970" s="4" t="str">
        <f t="shared" si="333"/>
        <v>Thursday</v>
      </c>
      <c r="H970" t="s">
        <v>2175</v>
      </c>
      <c r="I970">
        <f t="shared" si="334"/>
        <v>67870</v>
      </c>
      <c r="J970" t="s">
        <v>2403</v>
      </c>
      <c r="K970" t="str">
        <f t="shared" si="336"/>
        <v>Monitor</v>
      </c>
      <c r="L970">
        <v>4</v>
      </c>
      <c r="M970">
        <v>412.2</v>
      </c>
      <c r="N970" s="7">
        <f t="shared" si="335"/>
        <v>412.2</v>
      </c>
      <c r="O970" t="s">
        <v>2943</v>
      </c>
      <c r="P970" t="str">
        <f t="shared" si="337"/>
        <v>664</v>
      </c>
      <c r="Q970" t="str">
        <f t="shared" si="338"/>
        <v>Main St</v>
      </c>
      <c r="R970" t="s">
        <v>3067</v>
      </c>
      <c r="S970" t="str">
        <f t="shared" si="339"/>
        <v>Credit Card</v>
      </c>
      <c r="T970" t="s">
        <v>3070</v>
      </c>
      <c r="U970" t="str">
        <f t="shared" si="340"/>
        <v>Shipped</v>
      </c>
      <c r="V970" t="s">
        <v>4043</v>
      </c>
      <c r="W970" t="str">
        <f t="shared" si="341"/>
        <v>72602178</v>
      </c>
      <c r="X970">
        <v>6</v>
      </c>
      <c r="Y970" t="s">
        <v>4277</v>
      </c>
      <c r="Z970" t="str">
        <f t="shared" si="342"/>
        <v>WINTER15</v>
      </c>
      <c r="AA970" t="str">
        <f t="shared" si="343"/>
        <v>YES</v>
      </c>
      <c r="AB970" t="s">
        <v>4279</v>
      </c>
      <c r="AC970" t="str">
        <f t="shared" si="344"/>
        <v>Referral</v>
      </c>
      <c r="AD970">
        <v>1648.8</v>
      </c>
      <c r="AE970" s="7">
        <v>1648.8</v>
      </c>
      <c r="AF970" s="7">
        <f t="shared" si="345"/>
        <v>1648.8</v>
      </c>
      <c r="AG970" t="str">
        <f>_xlfn.XLOOKUP(H970, 'Customer Data'!A970,'Customer Data'!B970)</f>
        <v>Customer_970</v>
      </c>
      <c r="AH970" t="str">
        <f>_xlfn.XLOOKUP(H970,'Customer Data'!A970,'Customer Data'!C970)</f>
        <v>Male</v>
      </c>
      <c r="AI970">
        <f>_xlfn.XLOOKUP(H970,'Customer Data'!A970,'Customer Data'!D970)</f>
        <v>50</v>
      </c>
      <c r="AJ970" t="str">
        <f>_xlfn.XLOOKUP(H970,'Customer Data'!A970,'Customer Data'!E970)</f>
        <v>Owerri</v>
      </c>
      <c r="AK970" t="str">
        <f>VLOOKUP(K970,'Product Category'!A:B,2,FALSE)</f>
        <v>Electronics</v>
      </c>
      <c r="AL970">
        <f>VLOOKUP(Z970,Coupons!A:B,2,FALSE)</f>
        <v>0.15</v>
      </c>
      <c r="AM970" s="7">
        <f t="shared" si="346"/>
        <v>247.32</v>
      </c>
      <c r="AN970" s="7">
        <f t="shared" si="347"/>
        <v>288.53999999999996</v>
      </c>
      <c r="AO970" s="7">
        <f t="shared" si="348"/>
        <v>1154.1599999999999</v>
      </c>
      <c r="AP970" s="7">
        <f t="shared" si="349"/>
        <v>1401.48</v>
      </c>
      <c r="AQ970" s="7">
        <f t="shared" si="350"/>
        <v>247.32000000000016</v>
      </c>
      <c r="AR970" s="12">
        <f t="shared" si="351"/>
        <v>1.2142857142857144</v>
      </c>
    </row>
    <row r="971" spans="1:44" x14ac:dyDescent="0.35">
      <c r="A971" t="s">
        <v>983</v>
      </c>
      <c r="B971">
        <f t="shared" si="330"/>
        <v>200969</v>
      </c>
      <c r="C971" s="2">
        <v>45813</v>
      </c>
      <c r="D971" s="4">
        <v>45813</v>
      </c>
      <c r="E971">
        <f t="shared" si="331"/>
        <v>2025</v>
      </c>
      <c r="F971" s="4" t="str">
        <f t="shared" si="332"/>
        <v>June</v>
      </c>
      <c r="G971" s="4" t="str">
        <f t="shared" si="333"/>
        <v>Thursday</v>
      </c>
      <c r="H971" t="s">
        <v>2176</v>
      </c>
      <c r="I971">
        <f t="shared" si="334"/>
        <v>19439</v>
      </c>
      <c r="J971" t="s">
        <v>2409</v>
      </c>
      <c r="K971" t="str">
        <f t="shared" si="336"/>
        <v>Desk</v>
      </c>
      <c r="L971">
        <v>1</v>
      </c>
      <c r="M971">
        <v>440.34</v>
      </c>
      <c r="N971" s="7">
        <f t="shared" si="335"/>
        <v>440.34</v>
      </c>
      <c r="O971" t="s">
        <v>2991</v>
      </c>
      <c r="P971" t="str">
        <f t="shared" si="337"/>
        <v>675</v>
      </c>
      <c r="Q971" t="str">
        <f t="shared" si="338"/>
        <v>Main St</v>
      </c>
      <c r="R971" t="s">
        <v>3068</v>
      </c>
      <c r="S971" t="str">
        <f t="shared" si="339"/>
        <v>Gift Card</v>
      </c>
      <c r="T971" t="s">
        <v>3070</v>
      </c>
      <c r="U971" t="str">
        <f t="shared" si="340"/>
        <v>Shipped</v>
      </c>
      <c r="V971" t="s">
        <v>4044</v>
      </c>
      <c r="W971" t="str">
        <f t="shared" si="341"/>
        <v>25383993</v>
      </c>
      <c r="X971">
        <v>2</v>
      </c>
      <c r="Y971" t="s">
        <v>4277</v>
      </c>
      <c r="Z971" t="str">
        <f t="shared" si="342"/>
        <v>WINTER15</v>
      </c>
      <c r="AA971" t="str">
        <f t="shared" si="343"/>
        <v>YES</v>
      </c>
      <c r="AB971" t="s">
        <v>4281</v>
      </c>
      <c r="AC971" t="str">
        <f t="shared" si="344"/>
        <v>Facebook</v>
      </c>
      <c r="AD971">
        <v>440.34</v>
      </c>
      <c r="AE971" s="7">
        <v>440.34</v>
      </c>
      <c r="AF971" s="7">
        <f t="shared" si="345"/>
        <v>440.34</v>
      </c>
      <c r="AG971" t="str">
        <f>_xlfn.XLOOKUP(H971, 'Customer Data'!A971,'Customer Data'!B971)</f>
        <v>Customer_971</v>
      </c>
      <c r="AH971" t="str">
        <f>_xlfn.XLOOKUP(H971,'Customer Data'!A971,'Customer Data'!C971)</f>
        <v>Male</v>
      </c>
      <c r="AI971">
        <f>_xlfn.XLOOKUP(H971,'Customer Data'!A971,'Customer Data'!D971)</f>
        <v>48</v>
      </c>
      <c r="AJ971" t="str">
        <f>_xlfn.XLOOKUP(H971,'Customer Data'!A971,'Customer Data'!E971)</f>
        <v>Owerri</v>
      </c>
      <c r="AK971" t="str">
        <f>VLOOKUP(K971,'Product Category'!A:B,2,FALSE)</f>
        <v>Furniture</v>
      </c>
      <c r="AL971">
        <f>VLOOKUP(Z971,Coupons!A:B,2,FALSE)</f>
        <v>0.15</v>
      </c>
      <c r="AM971" s="7">
        <f t="shared" si="346"/>
        <v>66.050999999999988</v>
      </c>
      <c r="AN971" s="7">
        <f t="shared" si="347"/>
        <v>308.23799999999994</v>
      </c>
      <c r="AO971" s="7">
        <f t="shared" si="348"/>
        <v>308.23799999999994</v>
      </c>
      <c r="AP971" s="7">
        <f t="shared" si="349"/>
        <v>374.28899999999999</v>
      </c>
      <c r="AQ971" s="7">
        <f t="shared" si="350"/>
        <v>66.051000000000045</v>
      </c>
      <c r="AR971" s="12">
        <f t="shared" si="351"/>
        <v>1.2142857142857144</v>
      </c>
    </row>
    <row r="972" spans="1:44" x14ac:dyDescent="0.35">
      <c r="A972" t="s">
        <v>984</v>
      </c>
      <c r="B972">
        <f t="shared" si="330"/>
        <v>200970</v>
      </c>
      <c r="C972" s="2">
        <v>45542</v>
      </c>
      <c r="D972" s="4">
        <v>45542</v>
      </c>
      <c r="E972">
        <f t="shared" si="331"/>
        <v>2024</v>
      </c>
      <c r="F972" s="4" t="str">
        <f t="shared" si="332"/>
        <v>September</v>
      </c>
      <c r="G972" s="4" t="str">
        <f t="shared" si="333"/>
        <v>Saturday</v>
      </c>
      <c r="H972" t="s">
        <v>2177</v>
      </c>
      <c r="I972">
        <f t="shared" si="334"/>
        <v>72664</v>
      </c>
      <c r="J972" t="s">
        <v>2409</v>
      </c>
      <c r="K972" t="str">
        <f t="shared" si="336"/>
        <v>Desk</v>
      </c>
      <c r="L972">
        <v>1</v>
      </c>
      <c r="M972">
        <v>627.15</v>
      </c>
      <c r="N972" s="7">
        <f t="shared" si="335"/>
        <v>627.15</v>
      </c>
      <c r="O972" t="s">
        <v>2992</v>
      </c>
      <c r="P972" t="str">
        <f t="shared" si="337"/>
        <v>241</v>
      </c>
      <c r="Q972" t="str">
        <f t="shared" si="338"/>
        <v>Main St</v>
      </c>
      <c r="R972" t="s">
        <v>3069</v>
      </c>
      <c r="S972" t="str">
        <f t="shared" si="339"/>
        <v>Cash</v>
      </c>
      <c r="T972" t="s">
        <v>3073</v>
      </c>
      <c r="U972" t="str">
        <f t="shared" si="340"/>
        <v>Delivered</v>
      </c>
      <c r="V972" t="s">
        <v>4045</v>
      </c>
      <c r="W972" t="str">
        <f t="shared" si="341"/>
        <v>86694331</v>
      </c>
      <c r="X972">
        <v>5</v>
      </c>
      <c r="Y972" t="s">
        <v>4275</v>
      </c>
      <c r="Z972" t="str">
        <f t="shared" si="342"/>
        <v>SAVE10</v>
      </c>
      <c r="AA972" t="str">
        <f t="shared" si="343"/>
        <v>YES</v>
      </c>
      <c r="AB972" t="s">
        <v>4278</v>
      </c>
      <c r="AC972" t="str">
        <f t="shared" si="344"/>
        <v>Instagram</v>
      </c>
      <c r="AD972">
        <v>627.15</v>
      </c>
      <c r="AE972" s="7">
        <v>627.15</v>
      </c>
      <c r="AF972" s="7">
        <f t="shared" si="345"/>
        <v>627.15</v>
      </c>
      <c r="AG972" t="str">
        <f>_xlfn.XLOOKUP(H972, 'Customer Data'!A972,'Customer Data'!B972)</f>
        <v>Customer_972</v>
      </c>
      <c r="AH972" t="str">
        <f>_xlfn.XLOOKUP(H972,'Customer Data'!A972,'Customer Data'!C972)</f>
        <v>Male</v>
      </c>
      <c r="AI972">
        <f>_xlfn.XLOOKUP(H972,'Customer Data'!A972,'Customer Data'!D972)</f>
        <v>40</v>
      </c>
      <c r="AJ972" t="str">
        <f>_xlfn.XLOOKUP(H972,'Customer Data'!A972,'Customer Data'!E972)</f>
        <v>Enugu</v>
      </c>
      <c r="AK972" t="str">
        <f>VLOOKUP(K972,'Product Category'!A:B,2,FALSE)</f>
        <v>Furniture</v>
      </c>
      <c r="AL972">
        <f>VLOOKUP(Z972,Coupons!A:B,2,FALSE)</f>
        <v>0.1</v>
      </c>
      <c r="AM972" s="7">
        <f t="shared" si="346"/>
        <v>62.715000000000003</v>
      </c>
      <c r="AN972" s="7">
        <f t="shared" si="347"/>
        <v>439.00499999999994</v>
      </c>
      <c r="AO972" s="7">
        <f t="shared" si="348"/>
        <v>439.00499999999994</v>
      </c>
      <c r="AP972" s="7">
        <f t="shared" si="349"/>
        <v>564.43499999999995</v>
      </c>
      <c r="AQ972" s="7">
        <f t="shared" si="350"/>
        <v>125.43</v>
      </c>
      <c r="AR972" s="12">
        <f t="shared" si="351"/>
        <v>1.2857142857142858</v>
      </c>
    </row>
    <row r="973" spans="1:44" x14ac:dyDescent="0.35">
      <c r="A973" t="s">
        <v>985</v>
      </c>
      <c r="B973">
        <f t="shared" si="330"/>
        <v>200971</v>
      </c>
      <c r="C973" s="2">
        <v>45439</v>
      </c>
      <c r="D973" s="4">
        <v>45439</v>
      </c>
      <c r="E973">
        <f t="shared" si="331"/>
        <v>2024</v>
      </c>
      <c r="F973" s="4" t="str">
        <f t="shared" si="332"/>
        <v>May</v>
      </c>
      <c r="G973" s="4" t="str">
        <f t="shared" si="333"/>
        <v>Monday</v>
      </c>
      <c r="H973" t="s">
        <v>2178</v>
      </c>
      <c r="I973">
        <f t="shared" si="334"/>
        <v>32650</v>
      </c>
      <c r="J973" t="s">
        <v>2403</v>
      </c>
      <c r="K973" t="str">
        <f t="shared" si="336"/>
        <v>Monitor</v>
      </c>
      <c r="L973">
        <v>2</v>
      </c>
      <c r="M973">
        <v>605.26</v>
      </c>
      <c r="N973" s="7">
        <f t="shared" si="335"/>
        <v>605.26</v>
      </c>
      <c r="O973" t="s">
        <v>2415</v>
      </c>
      <c r="P973" t="str">
        <f t="shared" si="337"/>
        <v>934</v>
      </c>
      <c r="Q973" t="str">
        <f t="shared" si="338"/>
        <v>Main St</v>
      </c>
      <c r="R973" t="s">
        <v>3069</v>
      </c>
      <c r="S973" t="str">
        <f t="shared" si="339"/>
        <v>Cash</v>
      </c>
      <c r="T973" t="s">
        <v>3071</v>
      </c>
      <c r="U973" t="str">
        <f t="shared" si="340"/>
        <v>Cancelled</v>
      </c>
      <c r="V973" t="s">
        <v>4046</v>
      </c>
      <c r="W973" t="str">
        <f t="shared" si="341"/>
        <v>66648743</v>
      </c>
      <c r="X973">
        <v>4</v>
      </c>
      <c r="Y973" t="s">
        <v>4277</v>
      </c>
      <c r="Z973" t="str">
        <f t="shared" si="342"/>
        <v>WINTER15</v>
      </c>
      <c r="AA973" t="str">
        <f t="shared" si="343"/>
        <v>YES</v>
      </c>
      <c r="AB973" t="s">
        <v>4279</v>
      </c>
      <c r="AC973" t="str">
        <f t="shared" si="344"/>
        <v>Referral</v>
      </c>
      <c r="AD973">
        <v>1210.52</v>
      </c>
      <c r="AE973" s="7">
        <v>1210.52</v>
      </c>
      <c r="AF973" s="7">
        <f t="shared" si="345"/>
        <v>1210.52</v>
      </c>
      <c r="AG973" t="str">
        <f>_xlfn.XLOOKUP(H973, 'Customer Data'!A973,'Customer Data'!B973)</f>
        <v>Customer_973</v>
      </c>
      <c r="AH973" t="str">
        <f>_xlfn.XLOOKUP(H973,'Customer Data'!A973,'Customer Data'!C973)</f>
        <v>Female</v>
      </c>
      <c r="AI973">
        <f>_xlfn.XLOOKUP(H973,'Customer Data'!A973,'Customer Data'!D973)</f>
        <v>53</v>
      </c>
      <c r="AJ973" t="str">
        <f>_xlfn.XLOOKUP(H973,'Customer Data'!A973,'Customer Data'!E973)</f>
        <v>Abuja</v>
      </c>
      <c r="AK973" t="str">
        <f>VLOOKUP(K973,'Product Category'!A:B,2,FALSE)</f>
        <v>Electronics</v>
      </c>
      <c r="AL973">
        <f>VLOOKUP(Z973,Coupons!A:B,2,FALSE)</f>
        <v>0.15</v>
      </c>
      <c r="AM973" s="7">
        <f t="shared" si="346"/>
        <v>181.578</v>
      </c>
      <c r="AN973" s="7">
        <f t="shared" si="347"/>
        <v>423.68199999999996</v>
      </c>
      <c r="AO973" s="7">
        <f t="shared" si="348"/>
        <v>847.36399999999992</v>
      </c>
      <c r="AP973" s="7">
        <f t="shared" si="349"/>
        <v>1028.942</v>
      </c>
      <c r="AQ973" s="7">
        <f t="shared" si="350"/>
        <v>181.57800000000009</v>
      </c>
      <c r="AR973" s="12">
        <f t="shared" si="351"/>
        <v>1.2142857142857144</v>
      </c>
    </row>
    <row r="974" spans="1:44" x14ac:dyDescent="0.35">
      <c r="A974" t="s">
        <v>986</v>
      </c>
      <c r="B974">
        <f t="shared" si="330"/>
        <v>200972</v>
      </c>
      <c r="C974" s="2">
        <v>45452</v>
      </c>
      <c r="D974" s="4">
        <v>45452</v>
      </c>
      <c r="E974">
        <f t="shared" si="331"/>
        <v>2024</v>
      </c>
      <c r="F974" s="4" t="str">
        <f t="shared" si="332"/>
        <v>June</v>
      </c>
      <c r="G974" s="4" t="str">
        <f t="shared" si="333"/>
        <v>Sunday</v>
      </c>
      <c r="H974" t="s">
        <v>2179</v>
      </c>
      <c r="I974">
        <f t="shared" si="334"/>
        <v>66438</v>
      </c>
      <c r="J974" t="s">
        <v>2408</v>
      </c>
      <c r="K974" t="str">
        <f t="shared" si="336"/>
        <v>Laptop</v>
      </c>
      <c r="L974">
        <v>1</v>
      </c>
      <c r="M974">
        <v>90.27</v>
      </c>
      <c r="N974" s="7">
        <f t="shared" si="335"/>
        <v>90.27</v>
      </c>
      <c r="O974" t="s">
        <v>2993</v>
      </c>
      <c r="P974" t="str">
        <f t="shared" si="337"/>
        <v>816</v>
      </c>
      <c r="Q974" t="str">
        <f t="shared" si="338"/>
        <v>Main St</v>
      </c>
      <c r="R974" t="s">
        <v>3069</v>
      </c>
      <c r="S974" t="str">
        <f t="shared" si="339"/>
        <v>Cash</v>
      </c>
      <c r="T974" t="s">
        <v>3073</v>
      </c>
      <c r="U974" t="str">
        <f t="shared" si="340"/>
        <v>Delivered</v>
      </c>
      <c r="V974" t="s">
        <v>4047</v>
      </c>
      <c r="W974" t="str">
        <f t="shared" si="341"/>
        <v>32035271</v>
      </c>
      <c r="X974">
        <v>5</v>
      </c>
      <c r="Y974" t="s">
        <v>4275</v>
      </c>
      <c r="Z974" t="str">
        <f t="shared" si="342"/>
        <v>SAVE10</v>
      </c>
      <c r="AA974" t="str">
        <f t="shared" si="343"/>
        <v>YES</v>
      </c>
      <c r="AB974" t="s">
        <v>4281</v>
      </c>
      <c r="AC974" t="str">
        <f t="shared" si="344"/>
        <v>Facebook</v>
      </c>
      <c r="AD974">
        <v>90.27</v>
      </c>
      <c r="AE974" s="7">
        <v>90.27</v>
      </c>
      <c r="AF974" s="7">
        <f t="shared" si="345"/>
        <v>90.27</v>
      </c>
      <c r="AG974" t="str">
        <f>_xlfn.XLOOKUP(H974, 'Customer Data'!A974,'Customer Data'!B974)</f>
        <v>Customer_974</v>
      </c>
      <c r="AH974" t="str">
        <f>_xlfn.XLOOKUP(H974,'Customer Data'!A974,'Customer Data'!C974)</f>
        <v>Male</v>
      </c>
      <c r="AI974">
        <f>_xlfn.XLOOKUP(H974,'Customer Data'!A974,'Customer Data'!D974)</f>
        <v>42</v>
      </c>
      <c r="AJ974" t="str">
        <f>_xlfn.XLOOKUP(H974,'Customer Data'!A974,'Customer Data'!E974)</f>
        <v>Kano</v>
      </c>
      <c r="AK974" t="str">
        <f>VLOOKUP(K974,'Product Category'!A:B,2,FALSE)</f>
        <v>Electronics</v>
      </c>
      <c r="AL974">
        <f>VLOOKUP(Z974,Coupons!A:B,2,FALSE)</f>
        <v>0.1</v>
      </c>
      <c r="AM974" s="7">
        <f t="shared" si="346"/>
        <v>9.0269999999999992</v>
      </c>
      <c r="AN974" s="7">
        <f t="shared" si="347"/>
        <v>63.188999999999993</v>
      </c>
      <c r="AO974" s="7">
        <f t="shared" si="348"/>
        <v>63.188999999999993</v>
      </c>
      <c r="AP974" s="7">
        <f t="shared" si="349"/>
        <v>81.242999999999995</v>
      </c>
      <c r="AQ974" s="7">
        <f t="shared" si="350"/>
        <v>18.054000000000002</v>
      </c>
      <c r="AR974" s="12">
        <f t="shared" si="351"/>
        <v>1.2857142857142858</v>
      </c>
    </row>
    <row r="975" spans="1:44" x14ac:dyDescent="0.35">
      <c r="A975" t="s">
        <v>987</v>
      </c>
      <c r="B975">
        <f t="shared" si="330"/>
        <v>200973</v>
      </c>
      <c r="C975" s="2">
        <v>45817</v>
      </c>
      <c r="D975" s="4">
        <v>45817</v>
      </c>
      <c r="E975">
        <f t="shared" si="331"/>
        <v>2025</v>
      </c>
      <c r="F975" s="4" t="str">
        <f t="shared" si="332"/>
        <v>June</v>
      </c>
      <c r="G975" s="4" t="str">
        <f t="shared" si="333"/>
        <v>Monday</v>
      </c>
      <c r="H975" t="s">
        <v>2180</v>
      </c>
      <c r="I975">
        <f t="shared" si="334"/>
        <v>70010</v>
      </c>
      <c r="J975" t="s">
        <v>2409</v>
      </c>
      <c r="K975" t="str">
        <f t="shared" si="336"/>
        <v>Desk</v>
      </c>
      <c r="L975">
        <v>5</v>
      </c>
      <c r="M975">
        <v>230.77</v>
      </c>
      <c r="N975" s="7">
        <f t="shared" si="335"/>
        <v>230.77</v>
      </c>
      <c r="O975" t="s">
        <v>2977</v>
      </c>
      <c r="P975" t="str">
        <f t="shared" si="337"/>
        <v>141</v>
      </c>
      <c r="Q975" t="str">
        <f t="shared" si="338"/>
        <v>Main St</v>
      </c>
      <c r="R975" t="s">
        <v>3066</v>
      </c>
      <c r="S975" t="str">
        <f t="shared" si="339"/>
        <v>Online</v>
      </c>
      <c r="T975" t="s">
        <v>3074</v>
      </c>
      <c r="U975" t="str">
        <f t="shared" si="340"/>
        <v>Pending</v>
      </c>
      <c r="V975" t="s">
        <v>4048</v>
      </c>
      <c r="W975" t="str">
        <f t="shared" si="341"/>
        <v>50594008</v>
      </c>
      <c r="X975">
        <v>10</v>
      </c>
      <c r="Y975" t="s">
        <v>4277</v>
      </c>
      <c r="Z975" t="str">
        <f t="shared" si="342"/>
        <v>WINTER15</v>
      </c>
      <c r="AA975" t="str">
        <f t="shared" si="343"/>
        <v>YES</v>
      </c>
      <c r="AB975" t="s">
        <v>4279</v>
      </c>
      <c r="AC975" t="str">
        <f t="shared" si="344"/>
        <v>Referral</v>
      </c>
      <c r="AD975">
        <v>1153.8499999999999</v>
      </c>
      <c r="AE975" s="7">
        <v>1153.8499999999999</v>
      </c>
      <c r="AF975" s="7">
        <f t="shared" si="345"/>
        <v>1153.8500000000001</v>
      </c>
      <c r="AG975" t="str">
        <f>_xlfn.XLOOKUP(H975, 'Customer Data'!A975,'Customer Data'!B975)</f>
        <v>Customer_975</v>
      </c>
      <c r="AH975" t="str">
        <f>_xlfn.XLOOKUP(H975,'Customer Data'!A975,'Customer Data'!C975)</f>
        <v>Female</v>
      </c>
      <c r="AI975">
        <f>_xlfn.XLOOKUP(H975,'Customer Data'!A975,'Customer Data'!D975)</f>
        <v>47</v>
      </c>
      <c r="AJ975" t="str">
        <f>_xlfn.XLOOKUP(H975,'Customer Data'!A975,'Customer Data'!E975)</f>
        <v>Enugu</v>
      </c>
      <c r="AK975" t="str">
        <f>VLOOKUP(K975,'Product Category'!A:B,2,FALSE)</f>
        <v>Furniture</v>
      </c>
      <c r="AL975">
        <f>VLOOKUP(Z975,Coupons!A:B,2,FALSE)</f>
        <v>0.15</v>
      </c>
      <c r="AM975" s="7">
        <f t="shared" si="346"/>
        <v>173.07749999999999</v>
      </c>
      <c r="AN975" s="7">
        <f t="shared" si="347"/>
        <v>161.53899999999999</v>
      </c>
      <c r="AO975" s="7">
        <f t="shared" si="348"/>
        <v>807.69499999999994</v>
      </c>
      <c r="AP975" s="7">
        <f t="shared" si="349"/>
        <v>980.77250000000015</v>
      </c>
      <c r="AQ975" s="7">
        <f t="shared" si="350"/>
        <v>173.07750000000021</v>
      </c>
      <c r="AR975" s="12">
        <f t="shared" si="351"/>
        <v>1.2142857142857146</v>
      </c>
    </row>
    <row r="976" spans="1:44" x14ac:dyDescent="0.35">
      <c r="A976" t="s">
        <v>988</v>
      </c>
      <c r="B976">
        <f t="shared" si="330"/>
        <v>200974</v>
      </c>
      <c r="C976" s="2">
        <v>45196</v>
      </c>
      <c r="D976" s="4">
        <v>45196</v>
      </c>
      <c r="E976">
        <f t="shared" si="331"/>
        <v>2023</v>
      </c>
      <c r="F976" s="4" t="str">
        <f t="shared" si="332"/>
        <v>September</v>
      </c>
      <c r="G976" s="4" t="str">
        <f t="shared" si="333"/>
        <v>Wednesday</v>
      </c>
      <c r="H976" t="s">
        <v>2181</v>
      </c>
      <c r="I976">
        <f t="shared" si="334"/>
        <v>30722</v>
      </c>
      <c r="J976" t="s">
        <v>2409</v>
      </c>
      <c r="K976" t="str">
        <f t="shared" si="336"/>
        <v>Desk</v>
      </c>
      <c r="L976">
        <v>5</v>
      </c>
      <c r="M976">
        <v>266.77999999999997</v>
      </c>
      <c r="N976" s="7">
        <f t="shared" si="335"/>
        <v>266.77999999999997</v>
      </c>
      <c r="O976" t="s">
        <v>2673</v>
      </c>
      <c r="P976" t="str">
        <f t="shared" si="337"/>
        <v>274</v>
      </c>
      <c r="Q976" t="str">
        <f t="shared" si="338"/>
        <v>Main St</v>
      </c>
      <c r="R976" t="s">
        <v>3068</v>
      </c>
      <c r="S976" t="str">
        <f t="shared" si="339"/>
        <v>Gift Card</v>
      </c>
      <c r="T976" t="s">
        <v>3071</v>
      </c>
      <c r="U976" t="str">
        <f t="shared" si="340"/>
        <v>Cancelled</v>
      </c>
      <c r="V976" t="s">
        <v>4049</v>
      </c>
      <c r="W976" t="str">
        <f t="shared" si="341"/>
        <v>52088168</v>
      </c>
      <c r="X976">
        <v>5</v>
      </c>
      <c r="Z976" t="str">
        <f t="shared" si="342"/>
        <v>NO COUPON</v>
      </c>
      <c r="AA976" t="str">
        <f t="shared" si="343"/>
        <v>NO</v>
      </c>
      <c r="AB976" t="s">
        <v>4280</v>
      </c>
      <c r="AC976" t="str">
        <f t="shared" si="344"/>
        <v>Email</v>
      </c>
      <c r="AD976">
        <v>1333.9</v>
      </c>
      <c r="AE976" s="7">
        <v>1333.9</v>
      </c>
      <c r="AF976" s="7">
        <f t="shared" si="345"/>
        <v>1333.8999999999999</v>
      </c>
      <c r="AG976" t="str">
        <f>_xlfn.XLOOKUP(H976, 'Customer Data'!A976,'Customer Data'!B976)</f>
        <v>Customer_976</v>
      </c>
      <c r="AH976" t="str">
        <f>_xlfn.XLOOKUP(H976,'Customer Data'!A976,'Customer Data'!C976)</f>
        <v>Male</v>
      </c>
      <c r="AI976">
        <f>_xlfn.XLOOKUP(H976,'Customer Data'!A976,'Customer Data'!D976)</f>
        <v>43</v>
      </c>
      <c r="AJ976" t="str">
        <f>_xlfn.XLOOKUP(H976,'Customer Data'!A976,'Customer Data'!E976)</f>
        <v>Lagos</v>
      </c>
      <c r="AK976" t="str">
        <f>VLOOKUP(K976,'Product Category'!A:B,2,FALSE)</f>
        <v>Furniture</v>
      </c>
      <c r="AL976">
        <f>VLOOKUP(Z976,Coupons!A:B,2,FALSE)</f>
        <v>0</v>
      </c>
      <c r="AM976" s="7">
        <f t="shared" si="346"/>
        <v>0</v>
      </c>
      <c r="AN976" s="7">
        <f t="shared" si="347"/>
        <v>186.74599999999998</v>
      </c>
      <c r="AO976" s="7">
        <f t="shared" si="348"/>
        <v>933.7299999999999</v>
      </c>
      <c r="AP976" s="7">
        <f t="shared" si="349"/>
        <v>1333.8999999999999</v>
      </c>
      <c r="AQ976" s="7">
        <f t="shared" si="350"/>
        <v>400.16999999999996</v>
      </c>
      <c r="AR976" s="12">
        <f t="shared" si="351"/>
        <v>1.4285714285714286</v>
      </c>
    </row>
    <row r="977" spans="1:44" x14ac:dyDescent="0.35">
      <c r="A977" t="s">
        <v>989</v>
      </c>
      <c r="B977">
        <f t="shared" si="330"/>
        <v>200975</v>
      </c>
      <c r="C977" s="2">
        <v>45064</v>
      </c>
      <c r="D977" s="4">
        <v>45064</v>
      </c>
      <c r="E977">
        <f t="shared" si="331"/>
        <v>2023</v>
      </c>
      <c r="F977" s="4" t="str">
        <f t="shared" si="332"/>
        <v>May</v>
      </c>
      <c r="G977" s="4" t="str">
        <f t="shared" si="333"/>
        <v>Thursday</v>
      </c>
      <c r="H977" t="s">
        <v>2182</v>
      </c>
      <c r="I977">
        <f t="shared" si="334"/>
        <v>70529</v>
      </c>
      <c r="J977" t="s">
        <v>2409</v>
      </c>
      <c r="K977" t="str">
        <f t="shared" si="336"/>
        <v>Desk</v>
      </c>
      <c r="L977">
        <v>1</v>
      </c>
      <c r="M977">
        <v>105.92</v>
      </c>
      <c r="N977" s="7">
        <f t="shared" si="335"/>
        <v>105.92</v>
      </c>
      <c r="O977" t="s">
        <v>2643</v>
      </c>
      <c r="P977" t="str">
        <f t="shared" si="337"/>
        <v>974</v>
      </c>
      <c r="Q977" t="str">
        <f t="shared" si="338"/>
        <v>Main St</v>
      </c>
      <c r="R977" t="s">
        <v>3068</v>
      </c>
      <c r="S977" t="str">
        <f t="shared" si="339"/>
        <v>Gift Card</v>
      </c>
      <c r="T977" t="s">
        <v>3072</v>
      </c>
      <c r="U977" t="str">
        <f t="shared" si="340"/>
        <v>Returned</v>
      </c>
      <c r="V977" t="s">
        <v>4050</v>
      </c>
      <c r="W977" t="str">
        <f t="shared" si="341"/>
        <v>82165408</v>
      </c>
      <c r="X977">
        <v>6</v>
      </c>
      <c r="Y977" t="s">
        <v>4275</v>
      </c>
      <c r="Z977" t="str">
        <f t="shared" si="342"/>
        <v>SAVE10</v>
      </c>
      <c r="AA977" t="str">
        <f t="shared" si="343"/>
        <v>YES</v>
      </c>
      <c r="AB977" t="s">
        <v>4280</v>
      </c>
      <c r="AC977" t="str">
        <f t="shared" si="344"/>
        <v>Email</v>
      </c>
      <c r="AD977">
        <v>105.92</v>
      </c>
      <c r="AE977" s="7">
        <v>105.92</v>
      </c>
      <c r="AF977" s="7">
        <f t="shared" si="345"/>
        <v>105.92</v>
      </c>
      <c r="AG977" t="str">
        <f>_xlfn.XLOOKUP(H977, 'Customer Data'!A977,'Customer Data'!B977)</f>
        <v>Customer_977</v>
      </c>
      <c r="AH977" t="str">
        <f>_xlfn.XLOOKUP(H977,'Customer Data'!A977,'Customer Data'!C977)</f>
        <v>Male</v>
      </c>
      <c r="AI977">
        <f>_xlfn.XLOOKUP(H977,'Customer Data'!A977,'Customer Data'!D977)</f>
        <v>27</v>
      </c>
      <c r="AJ977" t="str">
        <f>_xlfn.XLOOKUP(H977,'Customer Data'!A977,'Customer Data'!E977)</f>
        <v>Enugu</v>
      </c>
      <c r="AK977" t="str">
        <f>VLOOKUP(K977,'Product Category'!A:B,2,FALSE)</f>
        <v>Furniture</v>
      </c>
      <c r="AL977">
        <f>VLOOKUP(Z977,Coupons!A:B,2,FALSE)</f>
        <v>0.1</v>
      </c>
      <c r="AM977" s="7">
        <f t="shared" si="346"/>
        <v>10.592000000000001</v>
      </c>
      <c r="AN977" s="7">
        <f t="shared" si="347"/>
        <v>74.143999999999991</v>
      </c>
      <c r="AO977" s="7">
        <f t="shared" si="348"/>
        <v>74.143999999999991</v>
      </c>
      <c r="AP977" s="7">
        <f t="shared" si="349"/>
        <v>95.328000000000003</v>
      </c>
      <c r="AQ977" s="7">
        <f t="shared" si="350"/>
        <v>21.184000000000012</v>
      </c>
      <c r="AR977" s="12">
        <f t="shared" si="351"/>
        <v>1.2857142857142858</v>
      </c>
    </row>
    <row r="978" spans="1:44" x14ac:dyDescent="0.35">
      <c r="A978" t="s">
        <v>990</v>
      </c>
      <c r="B978">
        <f t="shared" si="330"/>
        <v>200976</v>
      </c>
      <c r="C978" s="2">
        <v>45386</v>
      </c>
      <c r="D978" s="4">
        <v>45386</v>
      </c>
      <c r="E978">
        <f t="shared" si="331"/>
        <v>2024</v>
      </c>
      <c r="F978" s="4" t="str">
        <f t="shared" si="332"/>
        <v>April</v>
      </c>
      <c r="G978" s="4" t="str">
        <f t="shared" si="333"/>
        <v>Thursday</v>
      </c>
      <c r="H978" t="s">
        <v>2183</v>
      </c>
      <c r="I978">
        <f t="shared" si="334"/>
        <v>18984</v>
      </c>
      <c r="J978" t="s">
        <v>2405</v>
      </c>
      <c r="K978" t="str">
        <f t="shared" si="336"/>
        <v>Tablet</v>
      </c>
      <c r="L978">
        <v>3</v>
      </c>
      <c r="M978">
        <v>589.29999999999995</v>
      </c>
      <c r="N978" s="7">
        <f t="shared" si="335"/>
        <v>589.29999999999995</v>
      </c>
      <c r="O978" t="s">
        <v>2941</v>
      </c>
      <c r="P978" t="str">
        <f t="shared" si="337"/>
        <v>650</v>
      </c>
      <c r="Q978" t="str">
        <f t="shared" si="338"/>
        <v>Main St</v>
      </c>
      <c r="R978" t="s">
        <v>3067</v>
      </c>
      <c r="S978" t="str">
        <f t="shared" si="339"/>
        <v>Credit Card</v>
      </c>
      <c r="T978" t="s">
        <v>3072</v>
      </c>
      <c r="U978" t="str">
        <f t="shared" si="340"/>
        <v>Returned</v>
      </c>
      <c r="V978" t="s">
        <v>4051</v>
      </c>
      <c r="W978" t="str">
        <f t="shared" si="341"/>
        <v>49298239</v>
      </c>
      <c r="X978">
        <v>6</v>
      </c>
      <c r="Y978" t="s">
        <v>4277</v>
      </c>
      <c r="Z978" t="str">
        <f t="shared" si="342"/>
        <v>WINTER15</v>
      </c>
      <c r="AA978" t="str">
        <f t="shared" si="343"/>
        <v>YES</v>
      </c>
      <c r="AB978" t="s">
        <v>4279</v>
      </c>
      <c r="AC978" t="str">
        <f t="shared" si="344"/>
        <v>Referral</v>
      </c>
      <c r="AD978">
        <v>1767.9</v>
      </c>
      <c r="AE978" s="7">
        <v>1767.9</v>
      </c>
      <c r="AF978" s="7">
        <f t="shared" si="345"/>
        <v>1767.8999999999999</v>
      </c>
      <c r="AG978" t="str">
        <f>_xlfn.XLOOKUP(H978, 'Customer Data'!A978,'Customer Data'!B978)</f>
        <v>Customer_978</v>
      </c>
      <c r="AH978" t="str">
        <f>_xlfn.XLOOKUP(H978,'Customer Data'!A978,'Customer Data'!C978)</f>
        <v>Male</v>
      </c>
      <c r="AI978">
        <f>_xlfn.XLOOKUP(H978,'Customer Data'!A978,'Customer Data'!D978)</f>
        <v>49</v>
      </c>
      <c r="AJ978" t="str">
        <f>_xlfn.XLOOKUP(H978,'Customer Data'!A978,'Customer Data'!E978)</f>
        <v>Kano</v>
      </c>
      <c r="AK978" t="str">
        <f>VLOOKUP(K978,'Product Category'!A:B,2,FALSE)</f>
        <v>Electronics</v>
      </c>
      <c r="AL978">
        <f>VLOOKUP(Z978,Coupons!A:B,2,FALSE)</f>
        <v>0.15</v>
      </c>
      <c r="AM978" s="7">
        <f t="shared" si="346"/>
        <v>265.185</v>
      </c>
      <c r="AN978" s="7">
        <f t="shared" si="347"/>
        <v>412.50999999999993</v>
      </c>
      <c r="AO978" s="7">
        <f t="shared" si="348"/>
        <v>1237.5299999999997</v>
      </c>
      <c r="AP978" s="7">
        <f t="shared" si="349"/>
        <v>1502.7149999999999</v>
      </c>
      <c r="AQ978" s="7">
        <f t="shared" si="350"/>
        <v>265.18500000000017</v>
      </c>
      <c r="AR978" s="12">
        <f t="shared" si="351"/>
        <v>1.2142857142857144</v>
      </c>
    </row>
    <row r="979" spans="1:44" x14ac:dyDescent="0.35">
      <c r="A979" t="s">
        <v>991</v>
      </c>
      <c r="B979">
        <f t="shared" si="330"/>
        <v>200977</v>
      </c>
      <c r="C979" s="2">
        <v>44954</v>
      </c>
      <c r="D979" s="4">
        <v>44954</v>
      </c>
      <c r="E979">
        <f t="shared" si="331"/>
        <v>2023</v>
      </c>
      <c r="F979" s="4" t="str">
        <f t="shared" si="332"/>
        <v>January</v>
      </c>
      <c r="G979" s="4" t="str">
        <f t="shared" si="333"/>
        <v>Saturday</v>
      </c>
      <c r="H979" t="s">
        <v>2184</v>
      </c>
      <c r="I979">
        <f t="shared" si="334"/>
        <v>85841</v>
      </c>
      <c r="J979" t="s">
        <v>2406</v>
      </c>
      <c r="K979" t="str">
        <f t="shared" si="336"/>
        <v>Chair</v>
      </c>
      <c r="L979">
        <v>4</v>
      </c>
      <c r="M979">
        <v>649.47</v>
      </c>
      <c r="N979" s="7">
        <f t="shared" si="335"/>
        <v>649.47</v>
      </c>
      <c r="O979" t="s">
        <v>2994</v>
      </c>
      <c r="P979" t="str">
        <f t="shared" si="337"/>
        <v>608</v>
      </c>
      <c r="Q979" t="str">
        <f t="shared" si="338"/>
        <v>Main St</v>
      </c>
      <c r="R979" t="s">
        <v>3069</v>
      </c>
      <c r="S979" t="str">
        <f t="shared" si="339"/>
        <v>Cash</v>
      </c>
      <c r="T979" t="s">
        <v>3074</v>
      </c>
      <c r="U979" t="str">
        <f t="shared" si="340"/>
        <v>Pending</v>
      </c>
      <c r="V979" t="s">
        <v>4052</v>
      </c>
      <c r="W979" t="str">
        <f t="shared" si="341"/>
        <v>99820544</v>
      </c>
      <c r="X979">
        <v>8</v>
      </c>
      <c r="Y979" t="s">
        <v>4275</v>
      </c>
      <c r="Z979" t="str">
        <f t="shared" si="342"/>
        <v>SAVE10</v>
      </c>
      <c r="AA979" t="str">
        <f t="shared" si="343"/>
        <v>YES</v>
      </c>
      <c r="AB979" t="s">
        <v>4282</v>
      </c>
      <c r="AC979" t="str">
        <f t="shared" si="344"/>
        <v>Google</v>
      </c>
      <c r="AD979">
        <v>2597.88</v>
      </c>
      <c r="AE979" s="7">
        <v>2597.88</v>
      </c>
      <c r="AF979" s="7">
        <f t="shared" si="345"/>
        <v>2597.88</v>
      </c>
      <c r="AG979" t="str">
        <f>_xlfn.XLOOKUP(H979, 'Customer Data'!A979,'Customer Data'!B979)</f>
        <v>Customer_979</v>
      </c>
      <c r="AH979" t="str">
        <f>_xlfn.XLOOKUP(H979,'Customer Data'!A979,'Customer Data'!C979)</f>
        <v>Male</v>
      </c>
      <c r="AI979">
        <f>_xlfn.XLOOKUP(H979,'Customer Data'!A979,'Customer Data'!D979)</f>
        <v>58</v>
      </c>
      <c r="AJ979" t="str">
        <f>_xlfn.XLOOKUP(H979,'Customer Data'!A979,'Customer Data'!E979)</f>
        <v>Port-Harcourt</v>
      </c>
      <c r="AK979" t="str">
        <f>VLOOKUP(K979,'Product Category'!A:B,2,FALSE)</f>
        <v>Furniture</v>
      </c>
      <c r="AL979">
        <f>VLOOKUP(Z979,Coupons!A:B,2,FALSE)</f>
        <v>0.1</v>
      </c>
      <c r="AM979" s="7">
        <f t="shared" si="346"/>
        <v>259.78800000000001</v>
      </c>
      <c r="AN979" s="7">
        <f t="shared" si="347"/>
        <v>454.62899999999996</v>
      </c>
      <c r="AO979" s="7">
        <f t="shared" si="348"/>
        <v>1818.5159999999998</v>
      </c>
      <c r="AP979" s="7">
        <f t="shared" si="349"/>
        <v>2338.0920000000001</v>
      </c>
      <c r="AQ979" s="7">
        <f t="shared" si="350"/>
        <v>519.57600000000025</v>
      </c>
      <c r="AR979" s="12">
        <f t="shared" si="351"/>
        <v>1.2857142857142858</v>
      </c>
    </row>
    <row r="980" spans="1:44" x14ac:dyDescent="0.35">
      <c r="A980" t="s">
        <v>992</v>
      </c>
      <c r="B980">
        <f t="shared" si="330"/>
        <v>200978</v>
      </c>
      <c r="C980" s="2">
        <v>45468</v>
      </c>
      <c r="D980" s="4">
        <v>45468</v>
      </c>
      <c r="E980">
        <f t="shared" si="331"/>
        <v>2024</v>
      </c>
      <c r="F980" s="4" t="str">
        <f t="shared" si="332"/>
        <v>June</v>
      </c>
      <c r="G980" s="4" t="str">
        <f t="shared" si="333"/>
        <v>Tuesday</v>
      </c>
      <c r="H980" t="s">
        <v>2185</v>
      </c>
      <c r="I980">
        <f t="shared" si="334"/>
        <v>41508</v>
      </c>
      <c r="J980" t="s">
        <v>2407</v>
      </c>
      <c r="K980" t="str">
        <f t="shared" si="336"/>
        <v>Printer</v>
      </c>
      <c r="L980">
        <v>4</v>
      </c>
      <c r="M980">
        <v>107.49</v>
      </c>
      <c r="N980" s="7">
        <f t="shared" si="335"/>
        <v>107.49</v>
      </c>
      <c r="O980" t="s">
        <v>2887</v>
      </c>
      <c r="P980" t="str">
        <f t="shared" si="337"/>
        <v>993</v>
      </c>
      <c r="Q980" t="str">
        <f t="shared" si="338"/>
        <v>Main St</v>
      </c>
      <c r="R980" t="s">
        <v>3069</v>
      </c>
      <c r="S980" t="str">
        <f t="shared" si="339"/>
        <v>Cash</v>
      </c>
      <c r="T980" t="s">
        <v>3073</v>
      </c>
      <c r="U980" t="str">
        <f t="shared" si="340"/>
        <v>Delivered</v>
      </c>
      <c r="V980" t="s">
        <v>4053</v>
      </c>
      <c r="W980" t="str">
        <f t="shared" si="341"/>
        <v>61047536</v>
      </c>
      <c r="X980">
        <v>5</v>
      </c>
      <c r="Z980" t="str">
        <f t="shared" si="342"/>
        <v>NO COUPON</v>
      </c>
      <c r="AA980" t="str">
        <f t="shared" si="343"/>
        <v>NO</v>
      </c>
      <c r="AB980" t="s">
        <v>4282</v>
      </c>
      <c r="AC980" t="str">
        <f t="shared" si="344"/>
        <v>Google</v>
      </c>
      <c r="AD980">
        <v>429.96</v>
      </c>
      <c r="AE980" s="7">
        <v>429.96</v>
      </c>
      <c r="AF980" s="7">
        <f t="shared" si="345"/>
        <v>429.96</v>
      </c>
      <c r="AG980" t="str">
        <f>_xlfn.XLOOKUP(H980, 'Customer Data'!A980,'Customer Data'!B980)</f>
        <v>Customer_980</v>
      </c>
      <c r="AH980" t="str">
        <f>_xlfn.XLOOKUP(H980,'Customer Data'!A980,'Customer Data'!C980)</f>
        <v>Male</v>
      </c>
      <c r="AI980">
        <f>_xlfn.XLOOKUP(H980,'Customer Data'!A980,'Customer Data'!D980)</f>
        <v>59</v>
      </c>
      <c r="AJ980" t="str">
        <f>_xlfn.XLOOKUP(H980,'Customer Data'!A980,'Customer Data'!E980)</f>
        <v>Owerri</v>
      </c>
      <c r="AK980" t="str">
        <f>VLOOKUP(K980,'Product Category'!A:B,2,FALSE)</f>
        <v>Electronics</v>
      </c>
      <c r="AL980">
        <f>VLOOKUP(Z980,Coupons!A:B,2,FALSE)</f>
        <v>0</v>
      </c>
      <c r="AM980" s="7">
        <f t="shared" si="346"/>
        <v>0</v>
      </c>
      <c r="AN980" s="7">
        <f t="shared" si="347"/>
        <v>75.242999999999995</v>
      </c>
      <c r="AO980" s="7">
        <f t="shared" si="348"/>
        <v>300.97199999999998</v>
      </c>
      <c r="AP980" s="7">
        <f t="shared" si="349"/>
        <v>429.96</v>
      </c>
      <c r="AQ980" s="7">
        <f t="shared" si="350"/>
        <v>128.988</v>
      </c>
      <c r="AR980" s="12">
        <f t="shared" si="351"/>
        <v>1.4285714285714286</v>
      </c>
    </row>
    <row r="981" spans="1:44" x14ac:dyDescent="0.35">
      <c r="A981" t="s">
        <v>993</v>
      </c>
      <c r="B981">
        <f t="shared" si="330"/>
        <v>200979</v>
      </c>
      <c r="C981" s="2">
        <v>45077</v>
      </c>
      <c r="D981" s="4">
        <v>45077</v>
      </c>
      <c r="E981">
        <f t="shared" si="331"/>
        <v>2023</v>
      </c>
      <c r="F981" s="4" t="str">
        <f t="shared" si="332"/>
        <v>May</v>
      </c>
      <c r="G981" s="4" t="str">
        <f t="shared" si="333"/>
        <v>Wednesday</v>
      </c>
      <c r="H981" t="s">
        <v>2186</v>
      </c>
      <c r="I981">
        <f t="shared" si="334"/>
        <v>75018</v>
      </c>
      <c r="J981" t="s">
        <v>2403</v>
      </c>
      <c r="K981" t="str">
        <f t="shared" si="336"/>
        <v>Monitor</v>
      </c>
      <c r="L981">
        <v>3</v>
      </c>
      <c r="M981">
        <v>669.06</v>
      </c>
      <c r="N981" s="7">
        <f t="shared" si="335"/>
        <v>669.06</v>
      </c>
      <c r="O981" t="s">
        <v>2648</v>
      </c>
      <c r="P981" t="str">
        <f t="shared" si="337"/>
        <v>299</v>
      </c>
      <c r="Q981" t="str">
        <f t="shared" si="338"/>
        <v>Main St</v>
      </c>
      <c r="R981" t="s">
        <v>3069</v>
      </c>
      <c r="S981" t="str">
        <f t="shared" si="339"/>
        <v>Cash</v>
      </c>
      <c r="T981" t="s">
        <v>3073</v>
      </c>
      <c r="U981" t="str">
        <f t="shared" si="340"/>
        <v>Delivered</v>
      </c>
      <c r="V981" t="s">
        <v>4054</v>
      </c>
      <c r="W981" t="str">
        <f t="shared" si="341"/>
        <v>51794806</v>
      </c>
      <c r="X981">
        <v>7</v>
      </c>
      <c r="Y981" t="s">
        <v>4275</v>
      </c>
      <c r="Z981" t="str">
        <f t="shared" si="342"/>
        <v>SAVE10</v>
      </c>
      <c r="AA981" t="str">
        <f t="shared" si="343"/>
        <v>YES</v>
      </c>
      <c r="AB981" t="s">
        <v>4281</v>
      </c>
      <c r="AC981" t="str">
        <f t="shared" si="344"/>
        <v>Facebook</v>
      </c>
      <c r="AD981">
        <v>2007.18</v>
      </c>
      <c r="AE981" s="7">
        <v>2007.18</v>
      </c>
      <c r="AF981" s="7">
        <f t="shared" si="345"/>
        <v>2007.1799999999998</v>
      </c>
      <c r="AG981" t="str">
        <f>_xlfn.XLOOKUP(H981, 'Customer Data'!A981,'Customer Data'!B981)</f>
        <v>Customer_981</v>
      </c>
      <c r="AH981" t="str">
        <f>_xlfn.XLOOKUP(H981,'Customer Data'!A981,'Customer Data'!C981)</f>
        <v>Female</v>
      </c>
      <c r="AI981">
        <f>_xlfn.XLOOKUP(H981,'Customer Data'!A981,'Customer Data'!D981)</f>
        <v>23</v>
      </c>
      <c r="AJ981" t="str">
        <f>_xlfn.XLOOKUP(H981,'Customer Data'!A981,'Customer Data'!E981)</f>
        <v>Owerri</v>
      </c>
      <c r="AK981" t="str">
        <f>VLOOKUP(K981,'Product Category'!A:B,2,FALSE)</f>
        <v>Electronics</v>
      </c>
      <c r="AL981">
        <f>VLOOKUP(Z981,Coupons!A:B,2,FALSE)</f>
        <v>0.1</v>
      </c>
      <c r="AM981" s="7">
        <f t="shared" si="346"/>
        <v>200.71800000000002</v>
      </c>
      <c r="AN981" s="7">
        <f t="shared" si="347"/>
        <v>468.34199999999993</v>
      </c>
      <c r="AO981" s="7">
        <f t="shared" si="348"/>
        <v>1405.0259999999998</v>
      </c>
      <c r="AP981" s="7">
        <f t="shared" si="349"/>
        <v>1806.4619999999998</v>
      </c>
      <c r="AQ981" s="7">
        <f t="shared" si="350"/>
        <v>401.43599999999992</v>
      </c>
      <c r="AR981" s="12">
        <f t="shared" si="351"/>
        <v>1.2857142857142856</v>
      </c>
    </row>
    <row r="982" spans="1:44" x14ac:dyDescent="0.35">
      <c r="A982" t="s">
        <v>994</v>
      </c>
      <c r="B982">
        <f t="shared" si="330"/>
        <v>200980</v>
      </c>
      <c r="C982" s="2">
        <v>45213</v>
      </c>
      <c r="D982" s="4">
        <v>45213</v>
      </c>
      <c r="E982">
        <f t="shared" si="331"/>
        <v>2023</v>
      </c>
      <c r="F982" s="4" t="str">
        <f t="shared" si="332"/>
        <v>October</v>
      </c>
      <c r="G982" s="4" t="str">
        <f t="shared" si="333"/>
        <v>Saturday</v>
      </c>
      <c r="H982" t="s">
        <v>2187</v>
      </c>
      <c r="I982">
        <f t="shared" si="334"/>
        <v>84320</v>
      </c>
      <c r="J982" t="s">
        <v>2406</v>
      </c>
      <c r="K982" t="str">
        <f t="shared" si="336"/>
        <v>Chair</v>
      </c>
      <c r="L982">
        <v>3</v>
      </c>
      <c r="M982">
        <v>69.650000000000006</v>
      </c>
      <c r="N982" s="7">
        <f t="shared" si="335"/>
        <v>69.650000000000006</v>
      </c>
      <c r="O982" t="s">
        <v>2995</v>
      </c>
      <c r="P982" t="str">
        <f t="shared" si="337"/>
        <v>107</v>
      </c>
      <c r="Q982" t="str">
        <f t="shared" si="338"/>
        <v>Main St</v>
      </c>
      <c r="R982" t="s">
        <v>3069</v>
      </c>
      <c r="S982" t="str">
        <f t="shared" si="339"/>
        <v>Cash</v>
      </c>
      <c r="T982" t="s">
        <v>3073</v>
      </c>
      <c r="U982" t="str">
        <f t="shared" si="340"/>
        <v>Delivered</v>
      </c>
      <c r="V982" t="s">
        <v>4055</v>
      </c>
      <c r="W982" t="str">
        <f t="shared" si="341"/>
        <v>81093218</v>
      </c>
      <c r="X982">
        <v>7</v>
      </c>
      <c r="Y982" t="s">
        <v>4277</v>
      </c>
      <c r="Z982" t="str">
        <f t="shared" si="342"/>
        <v>WINTER15</v>
      </c>
      <c r="AA982" t="str">
        <f t="shared" si="343"/>
        <v>YES</v>
      </c>
      <c r="AB982" t="s">
        <v>4278</v>
      </c>
      <c r="AC982" t="str">
        <f t="shared" si="344"/>
        <v>Instagram</v>
      </c>
      <c r="AD982">
        <v>208.95</v>
      </c>
      <c r="AE982" s="7">
        <v>208.95</v>
      </c>
      <c r="AF982" s="7">
        <f t="shared" si="345"/>
        <v>208.95000000000002</v>
      </c>
      <c r="AG982" t="str">
        <f>_xlfn.XLOOKUP(H982, 'Customer Data'!A982,'Customer Data'!B982)</f>
        <v>Customer_982</v>
      </c>
      <c r="AH982" t="str">
        <f>_xlfn.XLOOKUP(H982,'Customer Data'!A982,'Customer Data'!C982)</f>
        <v>Male</v>
      </c>
      <c r="AI982">
        <f>_xlfn.XLOOKUP(H982,'Customer Data'!A982,'Customer Data'!D982)</f>
        <v>31</v>
      </c>
      <c r="AJ982" t="str">
        <f>_xlfn.XLOOKUP(H982,'Customer Data'!A982,'Customer Data'!E982)</f>
        <v>Kano</v>
      </c>
      <c r="AK982" t="str">
        <f>VLOOKUP(K982,'Product Category'!A:B,2,FALSE)</f>
        <v>Furniture</v>
      </c>
      <c r="AL982">
        <f>VLOOKUP(Z982,Coupons!A:B,2,FALSE)</f>
        <v>0.15</v>
      </c>
      <c r="AM982" s="7">
        <f t="shared" si="346"/>
        <v>31.342499999999998</v>
      </c>
      <c r="AN982" s="7">
        <f t="shared" si="347"/>
        <v>48.755000000000003</v>
      </c>
      <c r="AO982" s="7">
        <f t="shared" si="348"/>
        <v>146.26500000000001</v>
      </c>
      <c r="AP982" s="7">
        <f t="shared" si="349"/>
        <v>177.60750000000002</v>
      </c>
      <c r="AQ982" s="7">
        <f t="shared" si="350"/>
        <v>31.342500000000001</v>
      </c>
      <c r="AR982" s="12">
        <f t="shared" si="351"/>
        <v>1.2142857142857142</v>
      </c>
    </row>
    <row r="983" spans="1:44" x14ac:dyDescent="0.35">
      <c r="A983" t="s">
        <v>995</v>
      </c>
      <c r="B983">
        <f t="shared" si="330"/>
        <v>200981</v>
      </c>
      <c r="C983" s="2">
        <v>45256</v>
      </c>
      <c r="D983" s="4">
        <v>45256</v>
      </c>
      <c r="E983">
        <f t="shared" si="331"/>
        <v>2023</v>
      </c>
      <c r="F983" s="4" t="str">
        <f t="shared" si="332"/>
        <v>November</v>
      </c>
      <c r="G983" s="4" t="str">
        <f t="shared" si="333"/>
        <v>Sunday</v>
      </c>
      <c r="H983" t="s">
        <v>2188</v>
      </c>
      <c r="I983">
        <f t="shared" si="334"/>
        <v>12609</v>
      </c>
      <c r="J983" t="s">
        <v>2404</v>
      </c>
      <c r="K983" t="str">
        <f t="shared" si="336"/>
        <v>Phone</v>
      </c>
      <c r="L983">
        <v>4</v>
      </c>
      <c r="M983">
        <v>136.83000000000001</v>
      </c>
      <c r="N983" s="7">
        <f t="shared" si="335"/>
        <v>136.83000000000001</v>
      </c>
      <c r="O983" t="s">
        <v>2996</v>
      </c>
      <c r="P983" t="str">
        <f t="shared" si="337"/>
        <v>490</v>
      </c>
      <c r="Q983" t="str">
        <f t="shared" si="338"/>
        <v>Main St</v>
      </c>
      <c r="R983" t="s">
        <v>3065</v>
      </c>
      <c r="S983" t="str">
        <f t="shared" si="339"/>
        <v>Debit Card</v>
      </c>
      <c r="T983" t="s">
        <v>3074</v>
      </c>
      <c r="U983" t="str">
        <f t="shared" si="340"/>
        <v>Pending</v>
      </c>
      <c r="V983" t="s">
        <v>4056</v>
      </c>
      <c r="W983" t="str">
        <f t="shared" si="341"/>
        <v>56379337</v>
      </c>
      <c r="X983">
        <v>8</v>
      </c>
      <c r="Y983" t="s">
        <v>4275</v>
      </c>
      <c r="Z983" t="str">
        <f t="shared" si="342"/>
        <v>SAVE10</v>
      </c>
      <c r="AA983" t="str">
        <f t="shared" si="343"/>
        <v>YES</v>
      </c>
      <c r="AB983" t="s">
        <v>4280</v>
      </c>
      <c r="AC983" t="str">
        <f t="shared" si="344"/>
        <v>Email</v>
      </c>
      <c r="AD983">
        <v>547.32000000000005</v>
      </c>
      <c r="AE983" s="7">
        <v>547.32000000000005</v>
      </c>
      <c r="AF983" s="7">
        <f t="shared" si="345"/>
        <v>547.32000000000005</v>
      </c>
      <c r="AG983" t="str">
        <f>_xlfn.XLOOKUP(H983, 'Customer Data'!A983,'Customer Data'!B983)</f>
        <v>Customer_983</v>
      </c>
      <c r="AH983" t="str">
        <f>_xlfn.XLOOKUP(H983,'Customer Data'!A983,'Customer Data'!C983)</f>
        <v>Female</v>
      </c>
      <c r="AI983">
        <f>_xlfn.XLOOKUP(H983,'Customer Data'!A983,'Customer Data'!D983)</f>
        <v>46</v>
      </c>
      <c r="AJ983" t="str">
        <f>_xlfn.XLOOKUP(H983,'Customer Data'!A983,'Customer Data'!E983)</f>
        <v>Abuja</v>
      </c>
      <c r="AK983" t="str">
        <f>VLOOKUP(K983,'Product Category'!A:B,2,FALSE)</f>
        <v>Electronics</v>
      </c>
      <c r="AL983">
        <f>VLOOKUP(Z983,Coupons!A:B,2,FALSE)</f>
        <v>0.1</v>
      </c>
      <c r="AM983" s="7">
        <f t="shared" si="346"/>
        <v>54.732000000000006</v>
      </c>
      <c r="AN983" s="7">
        <f t="shared" si="347"/>
        <v>95.781000000000006</v>
      </c>
      <c r="AO983" s="7">
        <f t="shared" si="348"/>
        <v>383.12400000000002</v>
      </c>
      <c r="AP983" s="7">
        <f t="shared" si="349"/>
        <v>492.58800000000002</v>
      </c>
      <c r="AQ983" s="7">
        <f t="shared" si="350"/>
        <v>109.464</v>
      </c>
      <c r="AR983" s="12">
        <f t="shared" si="351"/>
        <v>1.2857142857142856</v>
      </c>
    </row>
    <row r="984" spans="1:44" x14ac:dyDescent="0.35">
      <c r="A984" t="s">
        <v>996</v>
      </c>
      <c r="B984">
        <f t="shared" si="330"/>
        <v>200982</v>
      </c>
      <c r="C984" s="2">
        <v>45541</v>
      </c>
      <c r="D984" s="4">
        <v>45541</v>
      </c>
      <c r="E984">
        <f t="shared" si="331"/>
        <v>2024</v>
      </c>
      <c r="F984" s="4" t="str">
        <f t="shared" si="332"/>
        <v>September</v>
      </c>
      <c r="G984" s="4" t="str">
        <f t="shared" si="333"/>
        <v>Friday</v>
      </c>
      <c r="H984" t="s">
        <v>2189</v>
      </c>
      <c r="I984">
        <f t="shared" si="334"/>
        <v>64935</v>
      </c>
      <c r="J984" t="s">
        <v>2403</v>
      </c>
      <c r="K984" t="str">
        <f t="shared" si="336"/>
        <v>Monitor</v>
      </c>
      <c r="L984">
        <v>1</v>
      </c>
      <c r="M984">
        <v>304.11</v>
      </c>
      <c r="N984" s="7">
        <f t="shared" si="335"/>
        <v>304.11</v>
      </c>
      <c r="O984" t="s">
        <v>2889</v>
      </c>
      <c r="P984" t="str">
        <f t="shared" si="337"/>
        <v>707</v>
      </c>
      <c r="Q984" t="str">
        <f t="shared" si="338"/>
        <v>Main St</v>
      </c>
      <c r="R984" t="s">
        <v>3068</v>
      </c>
      <c r="S984" t="str">
        <f t="shared" si="339"/>
        <v>Gift Card</v>
      </c>
      <c r="T984" t="s">
        <v>3070</v>
      </c>
      <c r="U984" t="str">
        <f t="shared" si="340"/>
        <v>Shipped</v>
      </c>
      <c r="V984" t="s">
        <v>4057</v>
      </c>
      <c r="W984" t="str">
        <f t="shared" si="341"/>
        <v>42969065</v>
      </c>
      <c r="X984">
        <v>2</v>
      </c>
      <c r="Y984" t="s">
        <v>4275</v>
      </c>
      <c r="Z984" t="str">
        <f t="shared" si="342"/>
        <v>SAVE10</v>
      </c>
      <c r="AA984" t="str">
        <f t="shared" si="343"/>
        <v>YES</v>
      </c>
      <c r="AB984" t="s">
        <v>4279</v>
      </c>
      <c r="AC984" t="str">
        <f t="shared" si="344"/>
        <v>Referral</v>
      </c>
      <c r="AD984">
        <v>304.11</v>
      </c>
      <c r="AE984" s="7">
        <v>304.11</v>
      </c>
      <c r="AF984" s="7">
        <f t="shared" si="345"/>
        <v>304.11</v>
      </c>
      <c r="AG984" t="str">
        <f>_xlfn.XLOOKUP(H984, 'Customer Data'!A984,'Customer Data'!B984)</f>
        <v>Customer_984</v>
      </c>
      <c r="AH984" t="str">
        <f>_xlfn.XLOOKUP(H984,'Customer Data'!A984,'Customer Data'!C984)</f>
        <v>Male</v>
      </c>
      <c r="AI984">
        <f>_xlfn.XLOOKUP(H984,'Customer Data'!A984,'Customer Data'!D984)</f>
        <v>20</v>
      </c>
      <c r="AJ984" t="str">
        <f>_xlfn.XLOOKUP(H984,'Customer Data'!A984,'Customer Data'!E984)</f>
        <v>Port-Harcourt</v>
      </c>
      <c r="AK984" t="str">
        <f>VLOOKUP(K984,'Product Category'!A:B,2,FALSE)</f>
        <v>Electronics</v>
      </c>
      <c r="AL984">
        <f>VLOOKUP(Z984,Coupons!A:B,2,FALSE)</f>
        <v>0.1</v>
      </c>
      <c r="AM984" s="7">
        <f t="shared" si="346"/>
        <v>30.411000000000001</v>
      </c>
      <c r="AN984" s="7">
        <f t="shared" si="347"/>
        <v>212.87700000000001</v>
      </c>
      <c r="AO984" s="7">
        <f t="shared" si="348"/>
        <v>212.87700000000001</v>
      </c>
      <c r="AP984" s="7">
        <f t="shared" si="349"/>
        <v>273.69900000000001</v>
      </c>
      <c r="AQ984" s="7">
        <f t="shared" si="350"/>
        <v>60.822000000000003</v>
      </c>
      <c r="AR984" s="12">
        <f t="shared" si="351"/>
        <v>1.2857142857142858</v>
      </c>
    </row>
    <row r="985" spans="1:44" x14ac:dyDescent="0.35">
      <c r="A985" t="s">
        <v>997</v>
      </c>
      <c r="B985">
        <f t="shared" si="330"/>
        <v>200983</v>
      </c>
      <c r="C985" s="2">
        <v>45620</v>
      </c>
      <c r="D985" s="4">
        <v>45620</v>
      </c>
      <c r="E985">
        <f t="shared" si="331"/>
        <v>2024</v>
      </c>
      <c r="F985" s="4" t="str">
        <f t="shared" si="332"/>
        <v>November</v>
      </c>
      <c r="G985" s="4" t="str">
        <f t="shared" si="333"/>
        <v>Sunday</v>
      </c>
      <c r="H985" t="s">
        <v>2190</v>
      </c>
      <c r="I985">
        <f t="shared" si="334"/>
        <v>67528</v>
      </c>
      <c r="J985" t="s">
        <v>2403</v>
      </c>
      <c r="K985" t="str">
        <f t="shared" si="336"/>
        <v>Monitor</v>
      </c>
      <c r="L985">
        <v>4</v>
      </c>
      <c r="M985">
        <v>296.27999999999997</v>
      </c>
      <c r="N985" s="7">
        <f t="shared" si="335"/>
        <v>296.27999999999997</v>
      </c>
      <c r="O985" t="s">
        <v>2997</v>
      </c>
      <c r="P985" t="str">
        <f t="shared" si="337"/>
        <v>110</v>
      </c>
      <c r="Q985" t="str">
        <f t="shared" si="338"/>
        <v>Main St</v>
      </c>
      <c r="R985" t="s">
        <v>3068</v>
      </c>
      <c r="S985" t="str">
        <f t="shared" si="339"/>
        <v>Gift Card</v>
      </c>
      <c r="T985" t="s">
        <v>3070</v>
      </c>
      <c r="U985" t="str">
        <f t="shared" si="340"/>
        <v>Shipped</v>
      </c>
      <c r="V985" t="s">
        <v>4058</v>
      </c>
      <c r="W985" t="str">
        <f t="shared" si="341"/>
        <v>60865210</v>
      </c>
      <c r="X985">
        <v>5</v>
      </c>
      <c r="Y985" t="s">
        <v>4275</v>
      </c>
      <c r="Z985" t="str">
        <f t="shared" si="342"/>
        <v>SAVE10</v>
      </c>
      <c r="AA985" t="str">
        <f t="shared" si="343"/>
        <v>YES</v>
      </c>
      <c r="AB985" t="s">
        <v>4280</v>
      </c>
      <c r="AC985" t="str">
        <f t="shared" si="344"/>
        <v>Email</v>
      </c>
      <c r="AD985">
        <v>1185.1199999999999</v>
      </c>
      <c r="AE985" s="7">
        <v>1185.1199999999999</v>
      </c>
      <c r="AF985" s="7">
        <f t="shared" si="345"/>
        <v>1185.1199999999999</v>
      </c>
      <c r="AG985" t="str">
        <f>_xlfn.XLOOKUP(H985, 'Customer Data'!A985,'Customer Data'!B985)</f>
        <v>Customer_985</v>
      </c>
      <c r="AH985" t="str">
        <f>_xlfn.XLOOKUP(H985,'Customer Data'!A985,'Customer Data'!C985)</f>
        <v>Male</v>
      </c>
      <c r="AI985">
        <f>_xlfn.XLOOKUP(H985,'Customer Data'!A985,'Customer Data'!D985)</f>
        <v>34</v>
      </c>
      <c r="AJ985" t="str">
        <f>_xlfn.XLOOKUP(H985,'Customer Data'!A985,'Customer Data'!E985)</f>
        <v>Kano</v>
      </c>
      <c r="AK985" t="str">
        <f>VLOOKUP(K985,'Product Category'!A:B,2,FALSE)</f>
        <v>Electronics</v>
      </c>
      <c r="AL985">
        <f>VLOOKUP(Z985,Coupons!A:B,2,FALSE)</f>
        <v>0.1</v>
      </c>
      <c r="AM985" s="7">
        <f t="shared" si="346"/>
        <v>118.512</v>
      </c>
      <c r="AN985" s="7">
        <f t="shared" si="347"/>
        <v>207.39599999999996</v>
      </c>
      <c r="AO985" s="7">
        <f t="shared" si="348"/>
        <v>829.58399999999983</v>
      </c>
      <c r="AP985" s="7">
        <f t="shared" si="349"/>
        <v>1066.6079999999999</v>
      </c>
      <c r="AQ985" s="7">
        <f t="shared" si="350"/>
        <v>237.02400000000011</v>
      </c>
      <c r="AR985" s="12">
        <f t="shared" si="351"/>
        <v>1.2857142857142858</v>
      </c>
    </row>
    <row r="986" spans="1:44" x14ac:dyDescent="0.35">
      <c r="A986" t="s">
        <v>998</v>
      </c>
      <c r="B986">
        <f t="shared" si="330"/>
        <v>200984</v>
      </c>
      <c r="C986" s="2">
        <v>45716</v>
      </c>
      <c r="D986" s="4">
        <v>45716</v>
      </c>
      <c r="E986">
        <f t="shared" si="331"/>
        <v>2025</v>
      </c>
      <c r="F986" s="4" t="str">
        <f t="shared" si="332"/>
        <v>February</v>
      </c>
      <c r="G986" s="4" t="str">
        <f t="shared" si="333"/>
        <v>Friday</v>
      </c>
      <c r="H986" t="s">
        <v>2191</v>
      </c>
      <c r="I986">
        <f t="shared" si="334"/>
        <v>44176</v>
      </c>
      <c r="J986" t="s">
        <v>2409</v>
      </c>
      <c r="K986" t="str">
        <f t="shared" si="336"/>
        <v>Desk</v>
      </c>
      <c r="L986">
        <v>1</v>
      </c>
      <c r="M986">
        <v>77.64</v>
      </c>
      <c r="N986" s="7">
        <f t="shared" si="335"/>
        <v>77.64</v>
      </c>
      <c r="O986" t="s">
        <v>2417</v>
      </c>
      <c r="P986" t="str">
        <f t="shared" si="337"/>
        <v>706</v>
      </c>
      <c r="Q986" t="str">
        <f t="shared" si="338"/>
        <v>Main St</v>
      </c>
      <c r="R986" t="s">
        <v>3067</v>
      </c>
      <c r="S986" t="str">
        <f t="shared" si="339"/>
        <v>Credit Card</v>
      </c>
      <c r="T986" t="s">
        <v>3070</v>
      </c>
      <c r="U986" t="str">
        <f t="shared" si="340"/>
        <v>Shipped</v>
      </c>
      <c r="V986" t="s">
        <v>4059</v>
      </c>
      <c r="W986" t="str">
        <f t="shared" si="341"/>
        <v>68704764</v>
      </c>
      <c r="X986">
        <v>1</v>
      </c>
      <c r="Y986" t="s">
        <v>4276</v>
      </c>
      <c r="Z986" t="str">
        <f t="shared" si="342"/>
        <v>FREESHIP</v>
      </c>
      <c r="AA986" t="str">
        <f t="shared" si="343"/>
        <v>YES</v>
      </c>
      <c r="AB986" t="s">
        <v>4281</v>
      </c>
      <c r="AC986" t="str">
        <f t="shared" si="344"/>
        <v>Facebook</v>
      </c>
      <c r="AD986">
        <v>77.64</v>
      </c>
      <c r="AE986" s="7">
        <v>77.64</v>
      </c>
      <c r="AF986" s="7">
        <f t="shared" si="345"/>
        <v>77.64</v>
      </c>
      <c r="AG986" t="str">
        <f>_xlfn.XLOOKUP(H986, 'Customer Data'!A986,'Customer Data'!B986)</f>
        <v>Customer_986</v>
      </c>
      <c r="AH986" t="str">
        <f>_xlfn.XLOOKUP(H986,'Customer Data'!A986,'Customer Data'!C986)</f>
        <v>Female</v>
      </c>
      <c r="AI986">
        <f>_xlfn.XLOOKUP(H986,'Customer Data'!A986,'Customer Data'!D986)</f>
        <v>20</v>
      </c>
      <c r="AJ986" t="str">
        <f>_xlfn.XLOOKUP(H986,'Customer Data'!A986,'Customer Data'!E986)</f>
        <v>Abuja</v>
      </c>
      <c r="AK986" t="str">
        <f>VLOOKUP(K986,'Product Category'!A:B,2,FALSE)</f>
        <v>Furniture</v>
      </c>
      <c r="AL986">
        <f>VLOOKUP(Z986,Coupons!A:B,2,FALSE)</f>
        <v>0</v>
      </c>
      <c r="AM986" s="7">
        <f t="shared" si="346"/>
        <v>0</v>
      </c>
      <c r="AN986" s="7">
        <f t="shared" si="347"/>
        <v>54.347999999999999</v>
      </c>
      <c r="AO986" s="7">
        <f t="shared" si="348"/>
        <v>54.347999999999999</v>
      </c>
      <c r="AP986" s="7">
        <f t="shared" si="349"/>
        <v>77.64</v>
      </c>
      <c r="AQ986" s="7">
        <f t="shared" si="350"/>
        <v>23.292000000000002</v>
      </c>
      <c r="AR986" s="12">
        <f t="shared" si="351"/>
        <v>1.4285714285714286</v>
      </c>
    </row>
    <row r="987" spans="1:44" x14ac:dyDescent="0.35">
      <c r="A987" t="s">
        <v>999</v>
      </c>
      <c r="B987">
        <f t="shared" si="330"/>
        <v>200985</v>
      </c>
      <c r="C987" s="2">
        <v>45493</v>
      </c>
      <c r="D987" s="4">
        <v>45493</v>
      </c>
      <c r="E987">
        <f t="shared" si="331"/>
        <v>2024</v>
      </c>
      <c r="F987" s="4" t="str">
        <f t="shared" si="332"/>
        <v>July</v>
      </c>
      <c r="G987" s="4" t="str">
        <f t="shared" si="333"/>
        <v>Saturday</v>
      </c>
      <c r="H987" t="s">
        <v>2192</v>
      </c>
      <c r="I987">
        <f t="shared" si="334"/>
        <v>92788</v>
      </c>
      <c r="J987" t="s">
        <v>2409</v>
      </c>
      <c r="K987" t="str">
        <f t="shared" si="336"/>
        <v>Desk</v>
      </c>
      <c r="L987">
        <v>1</v>
      </c>
      <c r="M987">
        <v>243.71</v>
      </c>
      <c r="N987" s="7">
        <f t="shared" si="335"/>
        <v>243.71</v>
      </c>
      <c r="O987" t="s">
        <v>2608</v>
      </c>
      <c r="P987" t="str">
        <f t="shared" si="337"/>
        <v>948</v>
      </c>
      <c r="Q987" t="str">
        <f t="shared" si="338"/>
        <v>Main St</v>
      </c>
      <c r="R987" t="s">
        <v>3068</v>
      </c>
      <c r="S987" t="str">
        <f t="shared" si="339"/>
        <v>Gift Card</v>
      </c>
      <c r="T987" t="s">
        <v>3073</v>
      </c>
      <c r="U987" t="str">
        <f t="shared" si="340"/>
        <v>Delivered</v>
      </c>
      <c r="V987" t="s">
        <v>4060</v>
      </c>
      <c r="W987" t="str">
        <f t="shared" si="341"/>
        <v>83835361</v>
      </c>
      <c r="X987">
        <v>6</v>
      </c>
      <c r="Y987" t="s">
        <v>4275</v>
      </c>
      <c r="Z987" t="str">
        <f t="shared" si="342"/>
        <v>SAVE10</v>
      </c>
      <c r="AA987" t="str">
        <f t="shared" si="343"/>
        <v>YES</v>
      </c>
      <c r="AB987" t="s">
        <v>4282</v>
      </c>
      <c r="AC987" t="str">
        <f t="shared" si="344"/>
        <v>Google</v>
      </c>
      <c r="AD987">
        <v>243.71</v>
      </c>
      <c r="AE987" s="7">
        <v>243.71</v>
      </c>
      <c r="AF987" s="7">
        <f t="shared" si="345"/>
        <v>243.71</v>
      </c>
      <c r="AG987" t="str">
        <f>_xlfn.XLOOKUP(H987, 'Customer Data'!A987,'Customer Data'!B987)</f>
        <v>Customer_987</v>
      </c>
      <c r="AH987" t="str">
        <f>_xlfn.XLOOKUP(H987,'Customer Data'!A987,'Customer Data'!C987)</f>
        <v>Female</v>
      </c>
      <c r="AI987">
        <f>_xlfn.XLOOKUP(H987,'Customer Data'!A987,'Customer Data'!D987)</f>
        <v>40</v>
      </c>
      <c r="AJ987" t="str">
        <f>_xlfn.XLOOKUP(H987,'Customer Data'!A987,'Customer Data'!E987)</f>
        <v>Kano</v>
      </c>
      <c r="AK987" t="str">
        <f>VLOOKUP(K987,'Product Category'!A:B,2,FALSE)</f>
        <v>Furniture</v>
      </c>
      <c r="AL987">
        <f>VLOOKUP(Z987,Coupons!A:B,2,FALSE)</f>
        <v>0.1</v>
      </c>
      <c r="AM987" s="7">
        <f t="shared" si="346"/>
        <v>24.371000000000002</v>
      </c>
      <c r="AN987" s="7">
        <f t="shared" si="347"/>
        <v>170.59700000000001</v>
      </c>
      <c r="AO987" s="7">
        <f t="shared" si="348"/>
        <v>170.59700000000001</v>
      </c>
      <c r="AP987" s="7">
        <f t="shared" si="349"/>
        <v>219.339</v>
      </c>
      <c r="AQ987" s="7">
        <f t="shared" si="350"/>
        <v>48.74199999999999</v>
      </c>
      <c r="AR987" s="12">
        <f t="shared" si="351"/>
        <v>1.2857142857142856</v>
      </c>
    </row>
    <row r="988" spans="1:44" x14ac:dyDescent="0.35">
      <c r="A988" t="s">
        <v>1000</v>
      </c>
      <c r="B988">
        <f t="shared" si="330"/>
        <v>200986</v>
      </c>
      <c r="C988" s="2">
        <v>45542</v>
      </c>
      <c r="D988" s="4">
        <v>45542</v>
      </c>
      <c r="E988">
        <f t="shared" si="331"/>
        <v>2024</v>
      </c>
      <c r="F988" s="4" t="str">
        <f t="shared" si="332"/>
        <v>September</v>
      </c>
      <c r="G988" s="4" t="str">
        <f t="shared" si="333"/>
        <v>Saturday</v>
      </c>
      <c r="H988" t="s">
        <v>2193</v>
      </c>
      <c r="I988">
        <f t="shared" si="334"/>
        <v>69213</v>
      </c>
      <c r="J988" t="s">
        <v>2408</v>
      </c>
      <c r="K988" t="str">
        <f t="shared" si="336"/>
        <v>Laptop</v>
      </c>
      <c r="L988">
        <v>4</v>
      </c>
      <c r="M988">
        <v>644.96</v>
      </c>
      <c r="N988" s="7">
        <f t="shared" si="335"/>
        <v>644.96</v>
      </c>
      <c r="O988" t="s">
        <v>2501</v>
      </c>
      <c r="P988" t="str">
        <f t="shared" si="337"/>
        <v>533</v>
      </c>
      <c r="Q988" t="str">
        <f t="shared" si="338"/>
        <v>Main St</v>
      </c>
      <c r="R988" t="s">
        <v>3067</v>
      </c>
      <c r="S988" t="str">
        <f t="shared" si="339"/>
        <v>Credit Card</v>
      </c>
      <c r="T988" t="s">
        <v>3074</v>
      </c>
      <c r="U988" t="str">
        <f t="shared" si="340"/>
        <v>Pending</v>
      </c>
      <c r="V988" t="s">
        <v>4061</v>
      </c>
      <c r="W988" t="str">
        <f t="shared" si="341"/>
        <v>67837331</v>
      </c>
      <c r="X988">
        <v>7</v>
      </c>
      <c r="Y988" t="s">
        <v>4276</v>
      </c>
      <c r="Z988" t="str">
        <f t="shared" si="342"/>
        <v>FREESHIP</v>
      </c>
      <c r="AA988" t="str">
        <f t="shared" si="343"/>
        <v>YES</v>
      </c>
      <c r="AB988" t="s">
        <v>4280</v>
      </c>
      <c r="AC988" t="str">
        <f t="shared" si="344"/>
        <v>Email</v>
      </c>
      <c r="AD988">
        <v>2579.84</v>
      </c>
      <c r="AE988" s="7">
        <v>2579.84</v>
      </c>
      <c r="AF988" s="7">
        <f t="shared" si="345"/>
        <v>2579.84</v>
      </c>
      <c r="AG988" t="str">
        <f>_xlfn.XLOOKUP(H988, 'Customer Data'!A988,'Customer Data'!B988)</f>
        <v>Customer_988</v>
      </c>
      <c r="AH988" t="str">
        <f>_xlfn.XLOOKUP(H988,'Customer Data'!A988,'Customer Data'!C988)</f>
        <v>Female</v>
      </c>
      <c r="AI988">
        <f>_xlfn.XLOOKUP(H988,'Customer Data'!A988,'Customer Data'!D988)</f>
        <v>31</v>
      </c>
      <c r="AJ988" t="str">
        <f>_xlfn.XLOOKUP(H988,'Customer Data'!A988,'Customer Data'!E988)</f>
        <v>Abuja</v>
      </c>
      <c r="AK988" t="str">
        <f>VLOOKUP(K988,'Product Category'!A:B,2,FALSE)</f>
        <v>Electronics</v>
      </c>
      <c r="AL988">
        <f>VLOOKUP(Z988,Coupons!A:B,2,FALSE)</f>
        <v>0</v>
      </c>
      <c r="AM988" s="7">
        <f t="shared" si="346"/>
        <v>0</v>
      </c>
      <c r="AN988" s="7">
        <f t="shared" si="347"/>
        <v>451.47199999999998</v>
      </c>
      <c r="AO988" s="7">
        <f t="shared" si="348"/>
        <v>1805.8879999999999</v>
      </c>
      <c r="AP988" s="7">
        <f t="shared" si="349"/>
        <v>2579.84</v>
      </c>
      <c r="AQ988" s="7">
        <f t="shared" si="350"/>
        <v>773.95200000000023</v>
      </c>
      <c r="AR988" s="12">
        <f t="shared" si="351"/>
        <v>1.4285714285714288</v>
      </c>
    </row>
    <row r="989" spans="1:44" x14ac:dyDescent="0.35">
      <c r="A989" t="s">
        <v>1001</v>
      </c>
      <c r="B989">
        <f t="shared" si="330"/>
        <v>200987</v>
      </c>
      <c r="C989" s="2">
        <v>45813</v>
      </c>
      <c r="D989" s="4">
        <v>45813</v>
      </c>
      <c r="E989">
        <f t="shared" si="331"/>
        <v>2025</v>
      </c>
      <c r="F989" s="4" t="str">
        <f t="shared" si="332"/>
        <v>June</v>
      </c>
      <c r="G989" s="4" t="str">
        <f t="shared" si="333"/>
        <v>Thursday</v>
      </c>
      <c r="H989" t="s">
        <v>2194</v>
      </c>
      <c r="I989">
        <f t="shared" si="334"/>
        <v>67387</v>
      </c>
      <c r="J989" t="s">
        <v>2404</v>
      </c>
      <c r="K989" t="str">
        <f t="shared" si="336"/>
        <v>Phone</v>
      </c>
      <c r="L989">
        <v>5</v>
      </c>
      <c r="M989">
        <v>283.73</v>
      </c>
      <c r="N989" s="7">
        <f t="shared" si="335"/>
        <v>283.73</v>
      </c>
      <c r="O989" t="s">
        <v>2752</v>
      </c>
      <c r="P989" t="str">
        <f t="shared" si="337"/>
        <v>436</v>
      </c>
      <c r="Q989" t="str">
        <f t="shared" si="338"/>
        <v>Main St</v>
      </c>
      <c r="R989" t="s">
        <v>3068</v>
      </c>
      <c r="S989" t="str">
        <f t="shared" si="339"/>
        <v>Gift Card</v>
      </c>
      <c r="T989" t="s">
        <v>3074</v>
      </c>
      <c r="U989" t="str">
        <f t="shared" si="340"/>
        <v>Pending</v>
      </c>
      <c r="V989" t="s">
        <v>4062</v>
      </c>
      <c r="W989" t="str">
        <f t="shared" si="341"/>
        <v>54120003</v>
      </c>
      <c r="X989">
        <v>8</v>
      </c>
      <c r="Y989" t="s">
        <v>4276</v>
      </c>
      <c r="Z989" t="str">
        <f t="shared" si="342"/>
        <v>FREESHIP</v>
      </c>
      <c r="AA989" t="str">
        <f t="shared" si="343"/>
        <v>YES</v>
      </c>
      <c r="AB989" t="s">
        <v>4278</v>
      </c>
      <c r="AC989" t="str">
        <f t="shared" si="344"/>
        <v>Instagram</v>
      </c>
      <c r="AD989">
        <v>1418.65</v>
      </c>
      <c r="AE989" s="7">
        <v>1418.65</v>
      </c>
      <c r="AF989" s="7">
        <f t="shared" si="345"/>
        <v>1418.65</v>
      </c>
      <c r="AG989" t="str">
        <f>_xlfn.XLOOKUP(H989, 'Customer Data'!A989,'Customer Data'!B989)</f>
        <v>Customer_989</v>
      </c>
      <c r="AH989" t="str">
        <f>_xlfn.XLOOKUP(H989,'Customer Data'!A989,'Customer Data'!C989)</f>
        <v>Female</v>
      </c>
      <c r="AI989">
        <f>_xlfn.XLOOKUP(H989,'Customer Data'!A989,'Customer Data'!D989)</f>
        <v>24</v>
      </c>
      <c r="AJ989" t="str">
        <f>_xlfn.XLOOKUP(H989,'Customer Data'!A989,'Customer Data'!E989)</f>
        <v>Owerri</v>
      </c>
      <c r="AK989" t="str">
        <f>VLOOKUP(K989,'Product Category'!A:B,2,FALSE)</f>
        <v>Electronics</v>
      </c>
      <c r="AL989">
        <f>VLOOKUP(Z989,Coupons!A:B,2,FALSE)</f>
        <v>0</v>
      </c>
      <c r="AM989" s="7">
        <f t="shared" si="346"/>
        <v>0</v>
      </c>
      <c r="AN989" s="7">
        <f t="shared" si="347"/>
        <v>198.61099999999999</v>
      </c>
      <c r="AO989" s="7">
        <f t="shared" si="348"/>
        <v>993.05499999999995</v>
      </c>
      <c r="AP989" s="7">
        <f t="shared" si="349"/>
        <v>1418.65</v>
      </c>
      <c r="AQ989" s="7">
        <f t="shared" si="350"/>
        <v>425.59500000000014</v>
      </c>
      <c r="AR989" s="12">
        <f t="shared" si="351"/>
        <v>1.4285714285714288</v>
      </c>
    </row>
    <row r="990" spans="1:44" x14ac:dyDescent="0.35">
      <c r="A990" t="s">
        <v>1002</v>
      </c>
      <c r="B990">
        <f t="shared" si="330"/>
        <v>200988</v>
      </c>
      <c r="C990" s="2">
        <v>45692</v>
      </c>
      <c r="D990" s="4">
        <v>45692</v>
      </c>
      <c r="E990">
        <f t="shared" si="331"/>
        <v>2025</v>
      </c>
      <c r="F990" s="4" t="str">
        <f t="shared" si="332"/>
        <v>February</v>
      </c>
      <c r="G990" s="4" t="str">
        <f t="shared" si="333"/>
        <v>Tuesday</v>
      </c>
      <c r="H990" t="s">
        <v>2195</v>
      </c>
      <c r="I990">
        <f t="shared" si="334"/>
        <v>90318</v>
      </c>
      <c r="J990" t="s">
        <v>2409</v>
      </c>
      <c r="K990" t="str">
        <f t="shared" si="336"/>
        <v>Desk</v>
      </c>
      <c r="L990">
        <v>2</v>
      </c>
      <c r="M990">
        <v>629.55999999999995</v>
      </c>
      <c r="N990" s="7">
        <f t="shared" si="335"/>
        <v>629.55999999999995</v>
      </c>
      <c r="O990" t="s">
        <v>2687</v>
      </c>
      <c r="P990" t="str">
        <f t="shared" si="337"/>
        <v>818</v>
      </c>
      <c r="Q990" t="str">
        <f t="shared" si="338"/>
        <v>Main St</v>
      </c>
      <c r="R990" t="s">
        <v>3068</v>
      </c>
      <c r="S990" t="str">
        <f t="shared" si="339"/>
        <v>Gift Card</v>
      </c>
      <c r="T990" t="s">
        <v>3071</v>
      </c>
      <c r="U990" t="str">
        <f t="shared" si="340"/>
        <v>Cancelled</v>
      </c>
      <c r="V990" t="s">
        <v>4063</v>
      </c>
      <c r="W990" t="str">
        <f t="shared" si="341"/>
        <v>52765043</v>
      </c>
      <c r="X990">
        <v>5</v>
      </c>
      <c r="Y990" t="s">
        <v>4277</v>
      </c>
      <c r="Z990" t="str">
        <f t="shared" si="342"/>
        <v>WINTER15</v>
      </c>
      <c r="AA990" t="str">
        <f t="shared" si="343"/>
        <v>YES</v>
      </c>
      <c r="AB990" t="s">
        <v>4278</v>
      </c>
      <c r="AC990" t="str">
        <f t="shared" si="344"/>
        <v>Instagram</v>
      </c>
      <c r="AD990">
        <v>1259.1199999999999</v>
      </c>
      <c r="AE990" s="7">
        <v>1259.1199999999999</v>
      </c>
      <c r="AF990" s="7">
        <f t="shared" si="345"/>
        <v>1259.1199999999999</v>
      </c>
      <c r="AG990" t="str">
        <f>_xlfn.XLOOKUP(H990, 'Customer Data'!A990,'Customer Data'!B990)</f>
        <v>Customer_990</v>
      </c>
      <c r="AH990" t="str">
        <f>_xlfn.XLOOKUP(H990,'Customer Data'!A990,'Customer Data'!C990)</f>
        <v>Male</v>
      </c>
      <c r="AI990">
        <f>_xlfn.XLOOKUP(H990,'Customer Data'!A990,'Customer Data'!D990)</f>
        <v>30</v>
      </c>
      <c r="AJ990" t="str">
        <f>_xlfn.XLOOKUP(H990,'Customer Data'!A990,'Customer Data'!E990)</f>
        <v>Lagos</v>
      </c>
      <c r="AK990" t="str">
        <f>VLOOKUP(K990,'Product Category'!A:B,2,FALSE)</f>
        <v>Furniture</v>
      </c>
      <c r="AL990">
        <f>VLOOKUP(Z990,Coupons!A:B,2,FALSE)</f>
        <v>0.15</v>
      </c>
      <c r="AM990" s="7">
        <f t="shared" si="346"/>
        <v>188.86799999999997</v>
      </c>
      <c r="AN990" s="7">
        <f t="shared" si="347"/>
        <v>440.69199999999995</v>
      </c>
      <c r="AO990" s="7">
        <f t="shared" si="348"/>
        <v>881.3839999999999</v>
      </c>
      <c r="AP990" s="7">
        <f t="shared" si="349"/>
        <v>1070.252</v>
      </c>
      <c r="AQ990" s="7">
        <f t="shared" si="350"/>
        <v>188.86800000000005</v>
      </c>
      <c r="AR990" s="12">
        <f t="shared" si="351"/>
        <v>1.2142857142857144</v>
      </c>
    </row>
    <row r="991" spans="1:44" x14ac:dyDescent="0.35">
      <c r="A991" t="s">
        <v>1003</v>
      </c>
      <c r="B991">
        <f t="shared" si="330"/>
        <v>200989</v>
      </c>
      <c r="C991" s="2">
        <v>45008</v>
      </c>
      <c r="D991" s="4">
        <v>45008</v>
      </c>
      <c r="E991">
        <f t="shared" si="331"/>
        <v>2023</v>
      </c>
      <c r="F991" s="4" t="str">
        <f t="shared" si="332"/>
        <v>March</v>
      </c>
      <c r="G991" s="4" t="str">
        <f t="shared" si="333"/>
        <v>Thursday</v>
      </c>
      <c r="H991" t="s">
        <v>2196</v>
      </c>
      <c r="I991">
        <f t="shared" si="334"/>
        <v>49995</v>
      </c>
      <c r="J991" t="s">
        <v>2408</v>
      </c>
      <c r="K991" t="str">
        <f t="shared" si="336"/>
        <v>Laptop</v>
      </c>
      <c r="L991">
        <v>4</v>
      </c>
      <c r="M991">
        <v>246.11</v>
      </c>
      <c r="N991" s="7">
        <f t="shared" si="335"/>
        <v>246.11</v>
      </c>
      <c r="O991" t="s">
        <v>2998</v>
      </c>
      <c r="P991" t="str">
        <f t="shared" si="337"/>
        <v>559</v>
      </c>
      <c r="Q991" t="str">
        <f t="shared" si="338"/>
        <v>Main St</v>
      </c>
      <c r="R991" t="s">
        <v>3067</v>
      </c>
      <c r="S991" t="str">
        <f t="shared" si="339"/>
        <v>Credit Card</v>
      </c>
      <c r="T991" t="s">
        <v>3074</v>
      </c>
      <c r="U991" t="str">
        <f t="shared" si="340"/>
        <v>Pending</v>
      </c>
      <c r="V991" t="s">
        <v>4064</v>
      </c>
      <c r="W991" t="str">
        <f t="shared" si="341"/>
        <v>33212013</v>
      </c>
      <c r="X991">
        <v>4</v>
      </c>
      <c r="Y991" t="s">
        <v>4275</v>
      </c>
      <c r="Z991" t="str">
        <f t="shared" si="342"/>
        <v>SAVE10</v>
      </c>
      <c r="AA991" t="str">
        <f t="shared" si="343"/>
        <v>YES</v>
      </c>
      <c r="AB991" t="s">
        <v>4278</v>
      </c>
      <c r="AC991" t="str">
        <f t="shared" si="344"/>
        <v>Instagram</v>
      </c>
      <c r="AD991">
        <v>984.44</v>
      </c>
      <c r="AE991" s="7">
        <v>984.44</v>
      </c>
      <c r="AF991" s="7">
        <f t="shared" si="345"/>
        <v>984.44</v>
      </c>
      <c r="AG991" t="str">
        <f>_xlfn.XLOOKUP(H991, 'Customer Data'!A991,'Customer Data'!B991)</f>
        <v>Customer_991</v>
      </c>
      <c r="AH991" t="str">
        <f>_xlfn.XLOOKUP(H991,'Customer Data'!A991,'Customer Data'!C991)</f>
        <v>Female</v>
      </c>
      <c r="AI991">
        <f>_xlfn.XLOOKUP(H991,'Customer Data'!A991,'Customer Data'!D991)</f>
        <v>55</v>
      </c>
      <c r="AJ991" t="str">
        <f>_xlfn.XLOOKUP(H991,'Customer Data'!A991,'Customer Data'!E991)</f>
        <v>Kano</v>
      </c>
      <c r="AK991" t="str">
        <f>VLOOKUP(K991,'Product Category'!A:B,2,FALSE)</f>
        <v>Electronics</v>
      </c>
      <c r="AL991">
        <f>VLOOKUP(Z991,Coupons!A:B,2,FALSE)</f>
        <v>0.1</v>
      </c>
      <c r="AM991" s="7">
        <f t="shared" si="346"/>
        <v>98.444000000000017</v>
      </c>
      <c r="AN991" s="7">
        <f t="shared" si="347"/>
        <v>172.27699999999999</v>
      </c>
      <c r="AO991" s="7">
        <f t="shared" si="348"/>
        <v>689.10799999999995</v>
      </c>
      <c r="AP991" s="7">
        <f t="shared" si="349"/>
        <v>885.99600000000009</v>
      </c>
      <c r="AQ991" s="7">
        <f t="shared" si="350"/>
        <v>196.88800000000015</v>
      </c>
      <c r="AR991" s="12">
        <f t="shared" si="351"/>
        <v>1.285714285714286</v>
      </c>
    </row>
    <row r="992" spans="1:44" x14ac:dyDescent="0.35">
      <c r="A992" t="s">
        <v>1004</v>
      </c>
      <c r="B992">
        <f t="shared" si="330"/>
        <v>200990</v>
      </c>
      <c r="C992" s="2">
        <v>45249</v>
      </c>
      <c r="D992" s="4">
        <v>45249</v>
      </c>
      <c r="E992">
        <f t="shared" si="331"/>
        <v>2023</v>
      </c>
      <c r="F992" s="4" t="str">
        <f t="shared" si="332"/>
        <v>November</v>
      </c>
      <c r="G992" s="4" t="str">
        <f t="shared" si="333"/>
        <v>Sunday</v>
      </c>
      <c r="H992" t="s">
        <v>2197</v>
      </c>
      <c r="I992">
        <f t="shared" si="334"/>
        <v>52313</v>
      </c>
      <c r="J992" t="s">
        <v>2404</v>
      </c>
      <c r="K992" t="str">
        <f t="shared" si="336"/>
        <v>Phone</v>
      </c>
      <c r="L992">
        <v>2</v>
      </c>
      <c r="M992">
        <v>418.26</v>
      </c>
      <c r="N992" s="7">
        <f t="shared" si="335"/>
        <v>418.26</v>
      </c>
      <c r="O992" t="s">
        <v>2999</v>
      </c>
      <c r="P992" t="str">
        <f t="shared" si="337"/>
        <v>913</v>
      </c>
      <c r="Q992" t="str">
        <f t="shared" si="338"/>
        <v>Main St</v>
      </c>
      <c r="R992" t="s">
        <v>3065</v>
      </c>
      <c r="S992" t="str">
        <f t="shared" si="339"/>
        <v>Debit Card</v>
      </c>
      <c r="T992" t="s">
        <v>3074</v>
      </c>
      <c r="U992" t="str">
        <f t="shared" si="340"/>
        <v>Pending</v>
      </c>
      <c r="V992" t="s">
        <v>4065</v>
      </c>
      <c r="W992" t="str">
        <f t="shared" si="341"/>
        <v>67368559</v>
      </c>
      <c r="X992">
        <v>2</v>
      </c>
      <c r="Y992" t="s">
        <v>4275</v>
      </c>
      <c r="Z992" t="str">
        <f t="shared" si="342"/>
        <v>SAVE10</v>
      </c>
      <c r="AA992" t="str">
        <f t="shared" si="343"/>
        <v>YES</v>
      </c>
      <c r="AB992" t="s">
        <v>4282</v>
      </c>
      <c r="AC992" t="str">
        <f t="shared" si="344"/>
        <v>Google</v>
      </c>
      <c r="AD992">
        <v>836.52</v>
      </c>
      <c r="AE992" s="7">
        <v>836.52</v>
      </c>
      <c r="AF992" s="7">
        <f t="shared" si="345"/>
        <v>836.52</v>
      </c>
      <c r="AG992" t="str">
        <f>_xlfn.XLOOKUP(H992, 'Customer Data'!A992,'Customer Data'!B992)</f>
        <v>Customer_992</v>
      </c>
      <c r="AH992" t="str">
        <f>_xlfn.XLOOKUP(H992,'Customer Data'!A992,'Customer Data'!C992)</f>
        <v>Female</v>
      </c>
      <c r="AI992">
        <f>_xlfn.XLOOKUP(H992,'Customer Data'!A992,'Customer Data'!D992)</f>
        <v>26</v>
      </c>
      <c r="AJ992" t="str">
        <f>_xlfn.XLOOKUP(H992,'Customer Data'!A992,'Customer Data'!E992)</f>
        <v>Kano</v>
      </c>
      <c r="AK992" t="str">
        <f>VLOOKUP(K992,'Product Category'!A:B,2,FALSE)</f>
        <v>Electronics</v>
      </c>
      <c r="AL992">
        <f>VLOOKUP(Z992,Coupons!A:B,2,FALSE)</f>
        <v>0.1</v>
      </c>
      <c r="AM992" s="7">
        <f t="shared" si="346"/>
        <v>83.652000000000001</v>
      </c>
      <c r="AN992" s="7">
        <f t="shared" si="347"/>
        <v>292.78199999999998</v>
      </c>
      <c r="AO992" s="7">
        <f t="shared" si="348"/>
        <v>585.56399999999996</v>
      </c>
      <c r="AP992" s="7">
        <f t="shared" si="349"/>
        <v>752.86799999999994</v>
      </c>
      <c r="AQ992" s="7">
        <f t="shared" si="350"/>
        <v>167.30399999999997</v>
      </c>
      <c r="AR992" s="12">
        <f t="shared" si="351"/>
        <v>1.2857142857142856</v>
      </c>
    </row>
    <row r="993" spans="1:44" x14ac:dyDescent="0.35">
      <c r="A993" t="s">
        <v>1005</v>
      </c>
      <c r="B993">
        <f t="shared" si="330"/>
        <v>200991</v>
      </c>
      <c r="C993" s="2">
        <v>45421</v>
      </c>
      <c r="D993" s="4">
        <v>45421</v>
      </c>
      <c r="E993">
        <f t="shared" si="331"/>
        <v>2024</v>
      </c>
      <c r="F993" s="4" t="str">
        <f t="shared" si="332"/>
        <v>May</v>
      </c>
      <c r="G993" s="4" t="str">
        <f t="shared" si="333"/>
        <v>Thursday</v>
      </c>
      <c r="H993" t="s">
        <v>2198</v>
      </c>
      <c r="I993">
        <f t="shared" si="334"/>
        <v>10211</v>
      </c>
      <c r="J993" t="s">
        <v>2409</v>
      </c>
      <c r="K993" t="str">
        <f t="shared" si="336"/>
        <v>Desk</v>
      </c>
      <c r="L993">
        <v>5</v>
      </c>
      <c r="M993">
        <v>127.18</v>
      </c>
      <c r="N993" s="7">
        <f t="shared" si="335"/>
        <v>127.18</v>
      </c>
      <c r="O993" t="s">
        <v>2538</v>
      </c>
      <c r="P993" t="str">
        <f t="shared" si="337"/>
        <v>598</v>
      </c>
      <c r="Q993" t="str">
        <f t="shared" si="338"/>
        <v>Main St</v>
      </c>
      <c r="R993" t="s">
        <v>3065</v>
      </c>
      <c r="S993" t="str">
        <f t="shared" si="339"/>
        <v>Debit Card</v>
      </c>
      <c r="T993" t="s">
        <v>3071</v>
      </c>
      <c r="U993" t="str">
        <f t="shared" si="340"/>
        <v>Cancelled</v>
      </c>
      <c r="V993" t="s">
        <v>4066</v>
      </c>
      <c r="W993" t="str">
        <f t="shared" si="341"/>
        <v>68938335</v>
      </c>
      <c r="X993">
        <v>10</v>
      </c>
      <c r="Y993" t="s">
        <v>4276</v>
      </c>
      <c r="Z993" t="str">
        <f t="shared" si="342"/>
        <v>FREESHIP</v>
      </c>
      <c r="AA993" t="str">
        <f t="shared" si="343"/>
        <v>YES</v>
      </c>
      <c r="AB993" t="s">
        <v>4282</v>
      </c>
      <c r="AC993" t="str">
        <f t="shared" si="344"/>
        <v>Google</v>
      </c>
      <c r="AD993">
        <v>635.90000000000009</v>
      </c>
      <c r="AE993" s="7">
        <v>635.90000000000009</v>
      </c>
      <c r="AF993" s="7">
        <f t="shared" si="345"/>
        <v>635.90000000000009</v>
      </c>
      <c r="AG993" t="str">
        <f>_xlfn.XLOOKUP(H993, 'Customer Data'!A993,'Customer Data'!B993)</f>
        <v>Customer_993</v>
      </c>
      <c r="AH993" t="str">
        <f>_xlfn.XLOOKUP(H993,'Customer Data'!A993,'Customer Data'!C993)</f>
        <v>Male</v>
      </c>
      <c r="AI993">
        <f>_xlfn.XLOOKUP(H993,'Customer Data'!A993,'Customer Data'!D993)</f>
        <v>21</v>
      </c>
      <c r="AJ993" t="str">
        <f>_xlfn.XLOOKUP(H993,'Customer Data'!A993,'Customer Data'!E993)</f>
        <v>Port-Harcourt</v>
      </c>
      <c r="AK993" t="str">
        <f>VLOOKUP(K993,'Product Category'!A:B,2,FALSE)</f>
        <v>Furniture</v>
      </c>
      <c r="AL993">
        <f>VLOOKUP(Z993,Coupons!A:B,2,FALSE)</f>
        <v>0</v>
      </c>
      <c r="AM993" s="7">
        <f t="shared" si="346"/>
        <v>0</v>
      </c>
      <c r="AN993" s="7">
        <f t="shared" si="347"/>
        <v>89.025999999999996</v>
      </c>
      <c r="AO993" s="7">
        <f t="shared" si="348"/>
        <v>445.13</v>
      </c>
      <c r="AP993" s="7">
        <f t="shared" si="349"/>
        <v>635.90000000000009</v>
      </c>
      <c r="AQ993" s="7">
        <f t="shared" si="350"/>
        <v>190.7700000000001</v>
      </c>
      <c r="AR993" s="12">
        <f t="shared" si="351"/>
        <v>1.4285714285714288</v>
      </c>
    </row>
    <row r="994" spans="1:44" x14ac:dyDescent="0.35">
      <c r="A994" t="s">
        <v>1006</v>
      </c>
      <c r="B994">
        <f t="shared" si="330"/>
        <v>200992</v>
      </c>
      <c r="C994" s="2">
        <v>45531</v>
      </c>
      <c r="D994" s="4">
        <v>45531</v>
      </c>
      <c r="E994">
        <f t="shared" si="331"/>
        <v>2024</v>
      </c>
      <c r="F994" s="4" t="str">
        <f t="shared" si="332"/>
        <v>August</v>
      </c>
      <c r="G994" s="4" t="str">
        <f t="shared" si="333"/>
        <v>Tuesday</v>
      </c>
      <c r="H994" t="s">
        <v>2199</v>
      </c>
      <c r="I994">
        <f t="shared" si="334"/>
        <v>97907</v>
      </c>
      <c r="J994" t="s">
        <v>2407</v>
      </c>
      <c r="K994" t="str">
        <f t="shared" si="336"/>
        <v>Printer</v>
      </c>
      <c r="L994">
        <v>3</v>
      </c>
      <c r="M994">
        <v>586.21</v>
      </c>
      <c r="N994" s="7">
        <f t="shared" si="335"/>
        <v>586.21</v>
      </c>
      <c r="O994" t="s">
        <v>2543</v>
      </c>
      <c r="P994" t="str">
        <f t="shared" si="337"/>
        <v>933</v>
      </c>
      <c r="Q994" t="str">
        <f t="shared" si="338"/>
        <v>Main St</v>
      </c>
      <c r="R994" t="s">
        <v>3068</v>
      </c>
      <c r="S994" t="str">
        <f t="shared" si="339"/>
        <v>Gift Card</v>
      </c>
      <c r="T994" t="s">
        <v>3074</v>
      </c>
      <c r="U994" t="str">
        <f t="shared" si="340"/>
        <v>Pending</v>
      </c>
      <c r="V994" t="s">
        <v>4067</v>
      </c>
      <c r="W994" t="str">
        <f t="shared" si="341"/>
        <v>89637569</v>
      </c>
      <c r="X994">
        <v>4</v>
      </c>
      <c r="Y994" t="s">
        <v>4277</v>
      </c>
      <c r="Z994" t="str">
        <f t="shared" si="342"/>
        <v>WINTER15</v>
      </c>
      <c r="AA994" t="str">
        <f t="shared" si="343"/>
        <v>YES</v>
      </c>
      <c r="AB994" t="s">
        <v>4279</v>
      </c>
      <c r="AC994" t="str">
        <f t="shared" si="344"/>
        <v>Referral</v>
      </c>
      <c r="AD994">
        <v>1758.63</v>
      </c>
      <c r="AE994" s="7">
        <v>1758.63</v>
      </c>
      <c r="AF994" s="7">
        <f t="shared" si="345"/>
        <v>1758.63</v>
      </c>
      <c r="AG994" t="str">
        <f>_xlfn.XLOOKUP(H994, 'Customer Data'!A994,'Customer Data'!B994)</f>
        <v>Customer_994</v>
      </c>
      <c r="AH994" t="str">
        <f>_xlfn.XLOOKUP(H994,'Customer Data'!A994,'Customer Data'!C994)</f>
        <v>Male</v>
      </c>
      <c r="AI994">
        <f>_xlfn.XLOOKUP(H994,'Customer Data'!A994,'Customer Data'!D994)</f>
        <v>52</v>
      </c>
      <c r="AJ994" t="str">
        <f>_xlfn.XLOOKUP(H994,'Customer Data'!A994,'Customer Data'!E994)</f>
        <v>Enugu</v>
      </c>
      <c r="AK994" t="str">
        <f>VLOOKUP(K994,'Product Category'!A:B,2,FALSE)</f>
        <v>Electronics</v>
      </c>
      <c r="AL994">
        <f>VLOOKUP(Z994,Coupons!A:B,2,FALSE)</f>
        <v>0.15</v>
      </c>
      <c r="AM994" s="7">
        <f t="shared" si="346"/>
        <v>263.79450000000003</v>
      </c>
      <c r="AN994" s="7">
        <f t="shared" si="347"/>
        <v>410.34699999999998</v>
      </c>
      <c r="AO994" s="7">
        <f t="shared" si="348"/>
        <v>1231.0409999999999</v>
      </c>
      <c r="AP994" s="7">
        <f t="shared" si="349"/>
        <v>1494.8355000000001</v>
      </c>
      <c r="AQ994" s="7">
        <f t="shared" si="350"/>
        <v>263.7945000000002</v>
      </c>
      <c r="AR994" s="12">
        <f t="shared" si="351"/>
        <v>1.2142857142857144</v>
      </c>
    </row>
    <row r="995" spans="1:44" x14ac:dyDescent="0.35">
      <c r="A995" t="s">
        <v>1007</v>
      </c>
      <c r="B995">
        <f t="shared" si="330"/>
        <v>200993</v>
      </c>
      <c r="C995" s="2">
        <v>45388</v>
      </c>
      <c r="D995" s="4">
        <v>45388</v>
      </c>
      <c r="E995">
        <f t="shared" si="331"/>
        <v>2024</v>
      </c>
      <c r="F995" s="4" t="str">
        <f t="shared" si="332"/>
        <v>April</v>
      </c>
      <c r="G995" s="4" t="str">
        <f t="shared" si="333"/>
        <v>Saturday</v>
      </c>
      <c r="H995" t="s">
        <v>2200</v>
      </c>
      <c r="I995">
        <f t="shared" si="334"/>
        <v>61384</v>
      </c>
      <c r="J995" t="s">
        <v>2403</v>
      </c>
      <c r="K995" t="str">
        <f t="shared" si="336"/>
        <v>Monitor</v>
      </c>
      <c r="L995">
        <v>3</v>
      </c>
      <c r="M995">
        <v>267.45</v>
      </c>
      <c r="N995" s="7">
        <f t="shared" si="335"/>
        <v>267.45</v>
      </c>
      <c r="O995" t="s">
        <v>3000</v>
      </c>
      <c r="P995" t="str">
        <f t="shared" si="337"/>
        <v>576</v>
      </c>
      <c r="Q995" t="str">
        <f t="shared" si="338"/>
        <v>Main St</v>
      </c>
      <c r="R995" t="s">
        <v>3068</v>
      </c>
      <c r="S995" t="str">
        <f t="shared" si="339"/>
        <v>Gift Card</v>
      </c>
      <c r="T995" t="s">
        <v>3073</v>
      </c>
      <c r="U995" t="str">
        <f t="shared" si="340"/>
        <v>Delivered</v>
      </c>
      <c r="V995" t="s">
        <v>4068</v>
      </c>
      <c r="W995" t="str">
        <f t="shared" si="341"/>
        <v>33323210</v>
      </c>
      <c r="X995">
        <v>5</v>
      </c>
      <c r="Y995" t="s">
        <v>4277</v>
      </c>
      <c r="Z995" t="str">
        <f t="shared" si="342"/>
        <v>WINTER15</v>
      </c>
      <c r="AA995" t="str">
        <f t="shared" si="343"/>
        <v>YES</v>
      </c>
      <c r="AB995" t="s">
        <v>4278</v>
      </c>
      <c r="AC995" t="str">
        <f t="shared" si="344"/>
        <v>Instagram</v>
      </c>
      <c r="AD995">
        <v>802.34999999999991</v>
      </c>
      <c r="AE995" s="7">
        <v>802.34999999999991</v>
      </c>
      <c r="AF995" s="7">
        <f t="shared" si="345"/>
        <v>802.34999999999991</v>
      </c>
      <c r="AG995" t="str">
        <f>_xlfn.XLOOKUP(H995, 'Customer Data'!A995,'Customer Data'!B995)</f>
        <v>Customer_995</v>
      </c>
      <c r="AH995" t="str">
        <f>_xlfn.XLOOKUP(H995,'Customer Data'!A995,'Customer Data'!C995)</f>
        <v>Female</v>
      </c>
      <c r="AI995">
        <f>_xlfn.XLOOKUP(H995,'Customer Data'!A995,'Customer Data'!D995)</f>
        <v>52</v>
      </c>
      <c r="AJ995" t="str">
        <f>_xlfn.XLOOKUP(H995,'Customer Data'!A995,'Customer Data'!E995)</f>
        <v>Kano</v>
      </c>
      <c r="AK995" t="str">
        <f>VLOOKUP(K995,'Product Category'!A:B,2,FALSE)</f>
        <v>Electronics</v>
      </c>
      <c r="AL995">
        <f>VLOOKUP(Z995,Coupons!A:B,2,FALSE)</f>
        <v>0.15</v>
      </c>
      <c r="AM995" s="7">
        <f t="shared" si="346"/>
        <v>120.35249999999998</v>
      </c>
      <c r="AN995" s="7">
        <f t="shared" si="347"/>
        <v>187.21499999999997</v>
      </c>
      <c r="AO995" s="7">
        <f t="shared" si="348"/>
        <v>561.64499999999998</v>
      </c>
      <c r="AP995" s="7">
        <f t="shared" si="349"/>
        <v>681.99749999999995</v>
      </c>
      <c r="AQ995" s="7">
        <f t="shared" si="350"/>
        <v>120.35249999999996</v>
      </c>
      <c r="AR995" s="12">
        <f t="shared" si="351"/>
        <v>1.2142857142857142</v>
      </c>
    </row>
    <row r="996" spans="1:44" x14ac:dyDescent="0.35">
      <c r="A996" t="s">
        <v>1008</v>
      </c>
      <c r="B996">
        <f t="shared" si="330"/>
        <v>200994</v>
      </c>
      <c r="C996" s="2">
        <v>45470</v>
      </c>
      <c r="D996" s="4">
        <v>45470</v>
      </c>
      <c r="E996">
        <f t="shared" si="331"/>
        <v>2024</v>
      </c>
      <c r="F996" s="4" t="str">
        <f t="shared" si="332"/>
        <v>June</v>
      </c>
      <c r="G996" s="4" t="str">
        <f t="shared" si="333"/>
        <v>Thursday</v>
      </c>
      <c r="H996" t="s">
        <v>2201</v>
      </c>
      <c r="I996">
        <f t="shared" si="334"/>
        <v>27613</v>
      </c>
      <c r="J996" t="s">
        <v>2405</v>
      </c>
      <c r="K996" t="str">
        <f t="shared" si="336"/>
        <v>Tablet</v>
      </c>
      <c r="L996">
        <v>4</v>
      </c>
      <c r="M996">
        <v>615.65</v>
      </c>
      <c r="N996" s="7">
        <f t="shared" si="335"/>
        <v>615.65</v>
      </c>
      <c r="O996" t="s">
        <v>2486</v>
      </c>
      <c r="P996" t="str">
        <f t="shared" si="337"/>
        <v>971</v>
      </c>
      <c r="Q996" t="str">
        <f t="shared" si="338"/>
        <v>Main St</v>
      </c>
      <c r="R996" t="s">
        <v>3065</v>
      </c>
      <c r="S996" t="str">
        <f t="shared" si="339"/>
        <v>Debit Card</v>
      </c>
      <c r="T996" t="s">
        <v>3073</v>
      </c>
      <c r="U996" t="str">
        <f t="shared" si="340"/>
        <v>Delivered</v>
      </c>
      <c r="V996" t="s">
        <v>4069</v>
      </c>
      <c r="W996" t="str">
        <f t="shared" si="341"/>
        <v>63701318</v>
      </c>
      <c r="X996">
        <v>9</v>
      </c>
      <c r="Y996" t="s">
        <v>4277</v>
      </c>
      <c r="Z996" t="str">
        <f t="shared" si="342"/>
        <v>WINTER15</v>
      </c>
      <c r="AA996" t="str">
        <f t="shared" si="343"/>
        <v>YES</v>
      </c>
      <c r="AB996" t="s">
        <v>4282</v>
      </c>
      <c r="AC996" t="str">
        <f t="shared" si="344"/>
        <v>Google</v>
      </c>
      <c r="AD996">
        <v>2462.6</v>
      </c>
      <c r="AE996" s="7">
        <v>2462.6</v>
      </c>
      <c r="AF996" s="7">
        <f t="shared" si="345"/>
        <v>2462.6</v>
      </c>
      <c r="AG996" t="str">
        <f>_xlfn.XLOOKUP(H996, 'Customer Data'!A996,'Customer Data'!B996)</f>
        <v>Customer_996</v>
      </c>
      <c r="AH996" t="str">
        <f>_xlfn.XLOOKUP(H996,'Customer Data'!A996,'Customer Data'!C996)</f>
        <v>Male</v>
      </c>
      <c r="AI996">
        <f>_xlfn.XLOOKUP(H996,'Customer Data'!A996,'Customer Data'!D996)</f>
        <v>32</v>
      </c>
      <c r="AJ996" t="str">
        <f>_xlfn.XLOOKUP(H996,'Customer Data'!A996,'Customer Data'!E996)</f>
        <v>Owerri</v>
      </c>
      <c r="AK996" t="str">
        <f>VLOOKUP(K996,'Product Category'!A:B,2,FALSE)</f>
        <v>Electronics</v>
      </c>
      <c r="AL996">
        <f>VLOOKUP(Z996,Coupons!A:B,2,FALSE)</f>
        <v>0.15</v>
      </c>
      <c r="AM996" s="7">
        <f t="shared" si="346"/>
        <v>369.39</v>
      </c>
      <c r="AN996" s="7">
        <f t="shared" si="347"/>
        <v>430.95499999999998</v>
      </c>
      <c r="AO996" s="7">
        <f t="shared" si="348"/>
        <v>1723.82</v>
      </c>
      <c r="AP996" s="7">
        <f t="shared" si="349"/>
        <v>2093.21</v>
      </c>
      <c r="AQ996" s="7">
        <f t="shared" si="350"/>
        <v>369.3900000000001</v>
      </c>
      <c r="AR996" s="12">
        <f t="shared" si="351"/>
        <v>1.2142857142857144</v>
      </c>
    </row>
    <row r="997" spans="1:44" x14ac:dyDescent="0.35">
      <c r="A997" t="s">
        <v>1009</v>
      </c>
      <c r="B997">
        <f t="shared" si="330"/>
        <v>200995</v>
      </c>
      <c r="C997" s="2">
        <v>45248</v>
      </c>
      <c r="D997" s="4">
        <v>45248</v>
      </c>
      <c r="E997">
        <f t="shared" si="331"/>
        <v>2023</v>
      </c>
      <c r="F997" s="4" t="str">
        <f t="shared" si="332"/>
        <v>November</v>
      </c>
      <c r="G997" s="4" t="str">
        <f t="shared" si="333"/>
        <v>Saturday</v>
      </c>
      <c r="H997" t="s">
        <v>2202</v>
      </c>
      <c r="I997">
        <f t="shared" si="334"/>
        <v>99271</v>
      </c>
      <c r="J997" t="s">
        <v>2403</v>
      </c>
      <c r="K997" t="str">
        <f t="shared" si="336"/>
        <v>Monitor</v>
      </c>
      <c r="L997">
        <v>2</v>
      </c>
      <c r="M997">
        <v>113.29</v>
      </c>
      <c r="N997" s="7">
        <f t="shared" si="335"/>
        <v>113.29</v>
      </c>
      <c r="O997" t="s">
        <v>2801</v>
      </c>
      <c r="P997" t="str">
        <f t="shared" si="337"/>
        <v>959</v>
      </c>
      <c r="Q997" t="str">
        <f t="shared" si="338"/>
        <v>Main St</v>
      </c>
      <c r="R997" t="s">
        <v>3069</v>
      </c>
      <c r="S997" t="str">
        <f t="shared" si="339"/>
        <v>Cash</v>
      </c>
      <c r="T997" t="s">
        <v>3074</v>
      </c>
      <c r="U997" t="str">
        <f t="shared" si="340"/>
        <v>Pending</v>
      </c>
      <c r="V997" t="s">
        <v>4070</v>
      </c>
      <c r="W997" t="str">
        <f t="shared" si="341"/>
        <v>87832736</v>
      </c>
      <c r="X997">
        <v>5</v>
      </c>
      <c r="Y997" t="s">
        <v>4275</v>
      </c>
      <c r="Z997" t="str">
        <f t="shared" si="342"/>
        <v>SAVE10</v>
      </c>
      <c r="AA997" t="str">
        <f t="shared" si="343"/>
        <v>YES</v>
      </c>
      <c r="AB997" t="s">
        <v>4281</v>
      </c>
      <c r="AC997" t="str">
        <f t="shared" si="344"/>
        <v>Facebook</v>
      </c>
      <c r="AD997">
        <v>226.58</v>
      </c>
      <c r="AE997" s="7">
        <v>226.58</v>
      </c>
      <c r="AF997" s="7">
        <f t="shared" si="345"/>
        <v>226.58</v>
      </c>
      <c r="AG997" t="str">
        <f>_xlfn.XLOOKUP(H997, 'Customer Data'!A997,'Customer Data'!B997)</f>
        <v>Customer_997</v>
      </c>
      <c r="AH997" t="str">
        <f>_xlfn.XLOOKUP(H997,'Customer Data'!A997,'Customer Data'!C997)</f>
        <v>Female</v>
      </c>
      <c r="AI997">
        <f>_xlfn.XLOOKUP(H997,'Customer Data'!A997,'Customer Data'!D997)</f>
        <v>23</v>
      </c>
      <c r="AJ997" t="str">
        <f>_xlfn.XLOOKUP(H997,'Customer Data'!A997,'Customer Data'!E997)</f>
        <v>Owerri</v>
      </c>
      <c r="AK997" t="str">
        <f>VLOOKUP(K997,'Product Category'!A:B,2,FALSE)</f>
        <v>Electronics</v>
      </c>
      <c r="AL997">
        <f>VLOOKUP(Z997,Coupons!A:B,2,FALSE)</f>
        <v>0.1</v>
      </c>
      <c r="AM997" s="7">
        <f t="shared" si="346"/>
        <v>22.658000000000001</v>
      </c>
      <c r="AN997" s="7">
        <f t="shared" si="347"/>
        <v>79.302999999999997</v>
      </c>
      <c r="AO997" s="7">
        <f t="shared" si="348"/>
        <v>158.60599999999999</v>
      </c>
      <c r="AP997" s="7">
        <f t="shared" si="349"/>
        <v>203.92200000000003</v>
      </c>
      <c r="AQ997" s="7">
        <f t="shared" si="350"/>
        <v>45.316000000000031</v>
      </c>
      <c r="AR997" s="12">
        <f t="shared" si="351"/>
        <v>1.2857142857142858</v>
      </c>
    </row>
    <row r="998" spans="1:44" x14ac:dyDescent="0.35">
      <c r="A998" t="s">
        <v>1010</v>
      </c>
      <c r="B998">
        <f t="shared" si="330"/>
        <v>200996</v>
      </c>
      <c r="C998" s="2">
        <v>45410</v>
      </c>
      <c r="D998" s="4">
        <v>45410</v>
      </c>
      <c r="E998">
        <f t="shared" si="331"/>
        <v>2024</v>
      </c>
      <c r="F998" s="4" t="str">
        <f t="shared" si="332"/>
        <v>April</v>
      </c>
      <c r="G998" s="4" t="str">
        <f t="shared" si="333"/>
        <v>Sunday</v>
      </c>
      <c r="H998" t="s">
        <v>2203</v>
      </c>
      <c r="I998">
        <f t="shared" si="334"/>
        <v>28648</v>
      </c>
      <c r="J998" t="s">
        <v>2403</v>
      </c>
      <c r="K998" t="str">
        <f t="shared" si="336"/>
        <v>Monitor</v>
      </c>
      <c r="L998">
        <v>4</v>
      </c>
      <c r="M998">
        <v>473.86</v>
      </c>
      <c r="N998" s="7">
        <f t="shared" si="335"/>
        <v>473.86</v>
      </c>
      <c r="O998" t="s">
        <v>2677</v>
      </c>
      <c r="P998" t="str">
        <f t="shared" si="337"/>
        <v>101</v>
      </c>
      <c r="Q998" t="str">
        <f t="shared" si="338"/>
        <v>Main St</v>
      </c>
      <c r="R998" t="s">
        <v>3065</v>
      </c>
      <c r="S998" t="str">
        <f t="shared" si="339"/>
        <v>Debit Card</v>
      </c>
      <c r="T998" t="s">
        <v>3073</v>
      </c>
      <c r="U998" t="str">
        <f t="shared" si="340"/>
        <v>Delivered</v>
      </c>
      <c r="V998" t="s">
        <v>4071</v>
      </c>
      <c r="W998" t="str">
        <f t="shared" si="341"/>
        <v>92240846</v>
      </c>
      <c r="X998">
        <v>7</v>
      </c>
      <c r="Y998" t="s">
        <v>4275</v>
      </c>
      <c r="Z998" t="str">
        <f t="shared" si="342"/>
        <v>SAVE10</v>
      </c>
      <c r="AA998" t="str">
        <f t="shared" si="343"/>
        <v>YES</v>
      </c>
      <c r="AB998" t="s">
        <v>4281</v>
      </c>
      <c r="AC998" t="str">
        <f t="shared" si="344"/>
        <v>Facebook</v>
      </c>
      <c r="AD998">
        <v>1895.44</v>
      </c>
      <c r="AE998" s="7">
        <v>1895.44</v>
      </c>
      <c r="AF998" s="7">
        <f t="shared" si="345"/>
        <v>1895.44</v>
      </c>
      <c r="AG998" t="str">
        <f>_xlfn.XLOOKUP(H998, 'Customer Data'!A998,'Customer Data'!B998)</f>
        <v>Customer_998</v>
      </c>
      <c r="AH998" t="str">
        <f>_xlfn.XLOOKUP(H998,'Customer Data'!A998,'Customer Data'!C998)</f>
        <v>Male</v>
      </c>
      <c r="AI998">
        <f>_xlfn.XLOOKUP(H998,'Customer Data'!A998,'Customer Data'!D998)</f>
        <v>40</v>
      </c>
      <c r="AJ998" t="str">
        <f>_xlfn.XLOOKUP(H998,'Customer Data'!A998,'Customer Data'!E998)</f>
        <v>Enugu</v>
      </c>
      <c r="AK998" t="str">
        <f>VLOOKUP(K998,'Product Category'!A:B,2,FALSE)</f>
        <v>Electronics</v>
      </c>
      <c r="AL998">
        <f>VLOOKUP(Z998,Coupons!A:B,2,FALSE)</f>
        <v>0.1</v>
      </c>
      <c r="AM998" s="7">
        <f t="shared" si="346"/>
        <v>189.54400000000001</v>
      </c>
      <c r="AN998" s="7">
        <f t="shared" si="347"/>
        <v>331.702</v>
      </c>
      <c r="AO998" s="7">
        <f t="shared" si="348"/>
        <v>1326.808</v>
      </c>
      <c r="AP998" s="7">
        <f t="shared" si="349"/>
        <v>1705.896</v>
      </c>
      <c r="AQ998" s="7">
        <f t="shared" si="350"/>
        <v>379.08799999999997</v>
      </c>
      <c r="AR998" s="12">
        <f t="shared" si="351"/>
        <v>1.2857142857142856</v>
      </c>
    </row>
    <row r="999" spans="1:44" x14ac:dyDescent="0.35">
      <c r="A999" t="s">
        <v>1011</v>
      </c>
      <c r="B999">
        <f t="shared" si="330"/>
        <v>200997</v>
      </c>
      <c r="C999" s="2">
        <v>45257</v>
      </c>
      <c r="D999" s="4">
        <v>45257</v>
      </c>
      <c r="E999">
        <f t="shared" si="331"/>
        <v>2023</v>
      </c>
      <c r="F999" s="4" t="str">
        <f t="shared" si="332"/>
        <v>November</v>
      </c>
      <c r="G999" s="4" t="str">
        <f t="shared" si="333"/>
        <v>Monday</v>
      </c>
      <c r="H999" t="s">
        <v>2204</v>
      </c>
      <c r="I999">
        <f t="shared" si="334"/>
        <v>26210</v>
      </c>
      <c r="J999" t="s">
        <v>2408</v>
      </c>
      <c r="K999" t="str">
        <f t="shared" si="336"/>
        <v>Laptop</v>
      </c>
      <c r="L999">
        <v>3</v>
      </c>
      <c r="M999">
        <v>444.75</v>
      </c>
      <c r="N999" s="7">
        <f t="shared" si="335"/>
        <v>444.75</v>
      </c>
      <c r="O999" t="s">
        <v>2795</v>
      </c>
      <c r="P999" t="str">
        <f t="shared" si="337"/>
        <v>805</v>
      </c>
      <c r="Q999" t="str">
        <f t="shared" si="338"/>
        <v>Main St</v>
      </c>
      <c r="R999" t="s">
        <v>3069</v>
      </c>
      <c r="S999" t="str">
        <f t="shared" si="339"/>
        <v>Cash</v>
      </c>
      <c r="T999" t="s">
        <v>3073</v>
      </c>
      <c r="U999" t="str">
        <f t="shared" si="340"/>
        <v>Delivered</v>
      </c>
      <c r="V999" t="s">
        <v>4072</v>
      </c>
      <c r="W999" t="str">
        <f t="shared" si="341"/>
        <v>40616861</v>
      </c>
      <c r="X999">
        <v>6</v>
      </c>
      <c r="Y999" t="s">
        <v>4275</v>
      </c>
      <c r="Z999" t="str">
        <f t="shared" si="342"/>
        <v>SAVE10</v>
      </c>
      <c r="AA999" t="str">
        <f t="shared" si="343"/>
        <v>YES</v>
      </c>
      <c r="AB999" t="s">
        <v>4281</v>
      </c>
      <c r="AC999" t="str">
        <f t="shared" si="344"/>
        <v>Facebook</v>
      </c>
      <c r="AD999">
        <v>1334.25</v>
      </c>
      <c r="AE999" s="7">
        <v>1334.25</v>
      </c>
      <c r="AF999" s="7">
        <f t="shared" si="345"/>
        <v>1334.25</v>
      </c>
      <c r="AG999" t="str">
        <f>_xlfn.XLOOKUP(H999, 'Customer Data'!A999,'Customer Data'!B999)</f>
        <v>Customer_999</v>
      </c>
      <c r="AH999" t="str">
        <f>_xlfn.XLOOKUP(H999,'Customer Data'!A999,'Customer Data'!C999)</f>
        <v>Male</v>
      </c>
      <c r="AI999">
        <f>_xlfn.XLOOKUP(H999,'Customer Data'!A999,'Customer Data'!D999)</f>
        <v>32</v>
      </c>
      <c r="AJ999" t="str">
        <f>_xlfn.XLOOKUP(H999,'Customer Data'!A999,'Customer Data'!E999)</f>
        <v>Owerri</v>
      </c>
      <c r="AK999" t="str">
        <f>VLOOKUP(K999,'Product Category'!A:B,2,FALSE)</f>
        <v>Electronics</v>
      </c>
      <c r="AL999">
        <f>VLOOKUP(Z999,Coupons!A:B,2,FALSE)</f>
        <v>0.1</v>
      </c>
      <c r="AM999" s="7">
        <f t="shared" si="346"/>
        <v>133.42500000000001</v>
      </c>
      <c r="AN999" s="7">
        <f t="shared" si="347"/>
        <v>311.32499999999999</v>
      </c>
      <c r="AO999" s="7">
        <f t="shared" si="348"/>
        <v>933.97499999999991</v>
      </c>
      <c r="AP999" s="7">
        <f t="shared" si="349"/>
        <v>1200.825</v>
      </c>
      <c r="AQ999" s="7">
        <f t="shared" si="350"/>
        <v>266.85000000000014</v>
      </c>
      <c r="AR999" s="12">
        <f t="shared" si="351"/>
        <v>1.2857142857142858</v>
      </c>
    </row>
    <row r="1000" spans="1:44" x14ac:dyDescent="0.35">
      <c r="A1000" t="s">
        <v>1012</v>
      </c>
      <c r="B1000">
        <f t="shared" si="330"/>
        <v>200998</v>
      </c>
      <c r="C1000" s="2">
        <v>45065</v>
      </c>
      <c r="D1000" s="4">
        <v>45065</v>
      </c>
      <c r="E1000">
        <f t="shared" si="331"/>
        <v>2023</v>
      </c>
      <c r="F1000" s="4" t="str">
        <f t="shared" si="332"/>
        <v>May</v>
      </c>
      <c r="G1000" s="4" t="str">
        <f t="shared" si="333"/>
        <v>Friday</v>
      </c>
      <c r="H1000" t="s">
        <v>2205</v>
      </c>
      <c r="I1000">
        <f t="shared" si="334"/>
        <v>90350</v>
      </c>
      <c r="J1000" t="s">
        <v>2404</v>
      </c>
      <c r="K1000" t="str">
        <f t="shared" si="336"/>
        <v>Phone</v>
      </c>
      <c r="L1000">
        <v>2</v>
      </c>
      <c r="M1000">
        <v>183.67</v>
      </c>
      <c r="N1000" s="7">
        <f t="shared" si="335"/>
        <v>183.67</v>
      </c>
      <c r="O1000" t="s">
        <v>2614</v>
      </c>
      <c r="P1000" t="str">
        <f t="shared" si="337"/>
        <v>783</v>
      </c>
      <c r="Q1000" t="str">
        <f t="shared" si="338"/>
        <v>Main St</v>
      </c>
      <c r="R1000" t="s">
        <v>3065</v>
      </c>
      <c r="S1000" t="str">
        <f t="shared" si="339"/>
        <v>Debit Card</v>
      </c>
      <c r="T1000" t="s">
        <v>3071</v>
      </c>
      <c r="U1000" t="str">
        <f t="shared" si="340"/>
        <v>Cancelled</v>
      </c>
      <c r="V1000" t="s">
        <v>4073</v>
      </c>
      <c r="W1000" t="str">
        <f t="shared" si="341"/>
        <v>22824230</v>
      </c>
      <c r="X1000">
        <v>6</v>
      </c>
      <c r="Y1000" t="s">
        <v>4275</v>
      </c>
      <c r="Z1000" t="str">
        <f t="shared" si="342"/>
        <v>SAVE10</v>
      </c>
      <c r="AA1000" t="str">
        <f t="shared" si="343"/>
        <v>YES</v>
      </c>
      <c r="AB1000" t="s">
        <v>4282</v>
      </c>
      <c r="AC1000" t="str">
        <f t="shared" si="344"/>
        <v>Google</v>
      </c>
      <c r="AD1000">
        <v>367.34</v>
      </c>
      <c r="AE1000" s="7">
        <v>367.34</v>
      </c>
      <c r="AF1000" s="7">
        <f t="shared" si="345"/>
        <v>367.34</v>
      </c>
      <c r="AG1000" t="str">
        <f>_xlfn.XLOOKUP(H1000, 'Customer Data'!A1000,'Customer Data'!B1000)</f>
        <v>Customer_1000</v>
      </c>
      <c r="AH1000" t="str">
        <f>_xlfn.XLOOKUP(H1000,'Customer Data'!A1000,'Customer Data'!C1000)</f>
        <v>Female</v>
      </c>
      <c r="AI1000">
        <f>_xlfn.XLOOKUP(H1000,'Customer Data'!A1000,'Customer Data'!D1000)</f>
        <v>46</v>
      </c>
      <c r="AJ1000" t="str">
        <f>_xlfn.XLOOKUP(H1000,'Customer Data'!A1000,'Customer Data'!E1000)</f>
        <v>Kano</v>
      </c>
      <c r="AK1000" t="str">
        <f>VLOOKUP(K1000,'Product Category'!A:B,2,FALSE)</f>
        <v>Electronics</v>
      </c>
      <c r="AL1000">
        <f>VLOOKUP(Z1000,Coupons!A:B,2,FALSE)</f>
        <v>0.1</v>
      </c>
      <c r="AM1000" s="7">
        <f t="shared" si="346"/>
        <v>36.734000000000002</v>
      </c>
      <c r="AN1000" s="7">
        <f t="shared" si="347"/>
        <v>128.56899999999999</v>
      </c>
      <c r="AO1000" s="7">
        <f t="shared" si="348"/>
        <v>257.13799999999998</v>
      </c>
      <c r="AP1000" s="7">
        <f t="shared" si="349"/>
        <v>330.60599999999999</v>
      </c>
      <c r="AQ1000" s="7">
        <f t="shared" si="350"/>
        <v>73.468000000000018</v>
      </c>
      <c r="AR1000" s="12">
        <f t="shared" si="351"/>
        <v>1.2857142857142858</v>
      </c>
    </row>
    <row r="1001" spans="1:44" x14ac:dyDescent="0.35">
      <c r="A1001" t="s">
        <v>1013</v>
      </c>
      <c r="B1001">
        <f t="shared" si="330"/>
        <v>200999</v>
      </c>
      <c r="C1001" s="2">
        <v>45284</v>
      </c>
      <c r="D1001" s="4">
        <v>45284</v>
      </c>
      <c r="E1001">
        <f t="shared" si="331"/>
        <v>2023</v>
      </c>
      <c r="F1001" s="4" t="str">
        <f t="shared" si="332"/>
        <v>December</v>
      </c>
      <c r="G1001" s="4" t="str">
        <f t="shared" si="333"/>
        <v>Sunday</v>
      </c>
      <c r="H1001" t="s">
        <v>2206</v>
      </c>
      <c r="I1001">
        <f t="shared" si="334"/>
        <v>61957</v>
      </c>
      <c r="J1001" t="s">
        <v>2407</v>
      </c>
      <c r="K1001" t="str">
        <f t="shared" si="336"/>
        <v>Printer</v>
      </c>
      <c r="L1001">
        <v>1</v>
      </c>
      <c r="M1001">
        <v>483.38</v>
      </c>
      <c r="N1001" s="7">
        <f t="shared" si="335"/>
        <v>483.38</v>
      </c>
      <c r="O1001" t="s">
        <v>2741</v>
      </c>
      <c r="P1001" t="str">
        <f t="shared" si="337"/>
        <v>652</v>
      </c>
      <c r="Q1001" t="str">
        <f t="shared" si="338"/>
        <v>Main St</v>
      </c>
      <c r="R1001" t="s">
        <v>3069</v>
      </c>
      <c r="S1001" t="str">
        <f t="shared" si="339"/>
        <v>Cash</v>
      </c>
      <c r="T1001" t="s">
        <v>3074</v>
      </c>
      <c r="U1001" t="str">
        <f t="shared" si="340"/>
        <v>Pending</v>
      </c>
      <c r="V1001" t="s">
        <v>4074</v>
      </c>
      <c r="W1001" t="str">
        <f t="shared" si="341"/>
        <v>43983841</v>
      </c>
      <c r="X1001">
        <v>6</v>
      </c>
      <c r="Y1001" t="s">
        <v>4276</v>
      </c>
      <c r="Z1001" t="str">
        <f t="shared" si="342"/>
        <v>FREESHIP</v>
      </c>
      <c r="AA1001" t="str">
        <f t="shared" si="343"/>
        <v>YES</v>
      </c>
      <c r="AB1001" t="s">
        <v>4282</v>
      </c>
      <c r="AC1001" t="str">
        <f t="shared" si="344"/>
        <v>Google</v>
      </c>
      <c r="AD1001">
        <v>483.38</v>
      </c>
      <c r="AE1001" s="7">
        <v>483.38</v>
      </c>
      <c r="AF1001" s="7">
        <f t="shared" si="345"/>
        <v>483.38</v>
      </c>
      <c r="AG1001" t="str">
        <f>_xlfn.XLOOKUP(H1001, 'Customer Data'!A1001,'Customer Data'!B1001)</f>
        <v>Customer_1001</v>
      </c>
      <c r="AH1001" t="str">
        <f>_xlfn.XLOOKUP(H1001,'Customer Data'!A1001,'Customer Data'!C1001)</f>
        <v>Male</v>
      </c>
      <c r="AI1001">
        <f>_xlfn.XLOOKUP(H1001,'Customer Data'!A1001,'Customer Data'!D1001)</f>
        <v>48</v>
      </c>
      <c r="AJ1001" t="str">
        <f>_xlfn.XLOOKUP(H1001,'Customer Data'!A1001,'Customer Data'!E1001)</f>
        <v>Owerri</v>
      </c>
      <c r="AK1001" t="str">
        <f>VLOOKUP(K1001,'Product Category'!A:B,2,FALSE)</f>
        <v>Electronics</v>
      </c>
      <c r="AL1001">
        <f>VLOOKUP(Z1001,Coupons!A:B,2,FALSE)</f>
        <v>0</v>
      </c>
      <c r="AM1001" s="7">
        <f t="shared" si="346"/>
        <v>0</v>
      </c>
      <c r="AN1001" s="7">
        <f t="shared" si="347"/>
        <v>338.36599999999999</v>
      </c>
      <c r="AO1001" s="7">
        <f t="shared" si="348"/>
        <v>338.36599999999999</v>
      </c>
      <c r="AP1001" s="7">
        <f t="shared" si="349"/>
        <v>483.38</v>
      </c>
      <c r="AQ1001" s="7">
        <f t="shared" si="350"/>
        <v>145.01400000000001</v>
      </c>
      <c r="AR1001" s="12">
        <f t="shared" si="351"/>
        <v>1.4285714285714286</v>
      </c>
    </row>
    <row r="1002" spans="1:44" x14ac:dyDescent="0.35">
      <c r="A1002" t="s">
        <v>1014</v>
      </c>
      <c r="B1002">
        <f t="shared" si="330"/>
        <v>201000</v>
      </c>
      <c r="C1002" s="2">
        <v>45098</v>
      </c>
      <c r="D1002" s="4">
        <v>45098</v>
      </c>
      <c r="E1002">
        <f t="shared" si="331"/>
        <v>2023</v>
      </c>
      <c r="F1002" s="4" t="str">
        <f t="shared" si="332"/>
        <v>June</v>
      </c>
      <c r="G1002" s="4" t="str">
        <f t="shared" si="333"/>
        <v>Wednesday</v>
      </c>
      <c r="H1002" t="s">
        <v>2207</v>
      </c>
      <c r="I1002">
        <f t="shared" si="334"/>
        <v>90132</v>
      </c>
      <c r="J1002" t="s">
        <v>2407</v>
      </c>
      <c r="K1002" t="str">
        <f t="shared" si="336"/>
        <v>Printer</v>
      </c>
      <c r="L1002">
        <v>5</v>
      </c>
      <c r="M1002">
        <v>260.93</v>
      </c>
      <c r="N1002" s="7">
        <f t="shared" si="335"/>
        <v>260.93</v>
      </c>
      <c r="O1002" t="s">
        <v>3001</v>
      </c>
      <c r="P1002" t="str">
        <f t="shared" si="337"/>
        <v>582</v>
      </c>
      <c r="Q1002" t="str">
        <f t="shared" si="338"/>
        <v>Main St</v>
      </c>
      <c r="R1002" t="s">
        <v>3066</v>
      </c>
      <c r="S1002" t="str">
        <f t="shared" si="339"/>
        <v>Online</v>
      </c>
      <c r="T1002" t="s">
        <v>3073</v>
      </c>
      <c r="U1002" t="str">
        <f t="shared" si="340"/>
        <v>Delivered</v>
      </c>
      <c r="V1002" t="s">
        <v>4075</v>
      </c>
      <c r="W1002" t="str">
        <f t="shared" si="341"/>
        <v>52664903</v>
      </c>
      <c r="X1002">
        <v>9</v>
      </c>
      <c r="Y1002" t="s">
        <v>4275</v>
      </c>
      <c r="Z1002" t="str">
        <f t="shared" si="342"/>
        <v>SAVE10</v>
      </c>
      <c r="AA1002" t="str">
        <f t="shared" si="343"/>
        <v>YES</v>
      </c>
      <c r="AB1002" t="s">
        <v>4280</v>
      </c>
      <c r="AC1002" t="str">
        <f t="shared" si="344"/>
        <v>Email</v>
      </c>
      <c r="AD1002">
        <v>1304.6500000000001</v>
      </c>
      <c r="AE1002" s="7">
        <v>1304.6500000000001</v>
      </c>
      <c r="AF1002" s="7">
        <f t="shared" si="345"/>
        <v>1304.6500000000001</v>
      </c>
      <c r="AG1002" t="str">
        <f>_xlfn.XLOOKUP(H1002, 'Customer Data'!A1002,'Customer Data'!B1002)</f>
        <v>Customer_1002</v>
      </c>
      <c r="AH1002" t="str">
        <f>_xlfn.XLOOKUP(H1002,'Customer Data'!A1002,'Customer Data'!C1002)</f>
        <v>Female</v>
      </c>
      <c r="AI1002">
        <f>_xlfn.XLOOKUP(H1002,'Customer Data'!A1002,'Customer Data'!D1002)</f>
        <v>50</v>
      </c>
      <c r="AJ1002" t="str">
        <f>_xlfn.XLOOKUP(H1002,'Customer Data'!A1002,'Customer Data'!E1002)</f>
        <v>Abuja</v>
      </c>
      <c r="AK1002" t="str">
        <f>VLOOKUP(K1002,'Product Category'!A:B,2,FALSE)</f>
        <v>Electronics</v>
      </c>
      <c r="AL1002">
        <f>VLOOKUP(Z1002,Coupons!A:B,2,FALSE)</f>
        <v>0.1</v>
      </c>
      <c r="AM1002" s="7">
        <f t="shared" si="346"/>
        <v>130.465</v>
      </c>
      <c r="AN1002" s="7">
        <f t="shared" si="347"/>
        <v>182.65099999999998</v>
      </c>
      <c r="AO1002" s="7">
        <f t="shared" si="348"/>
        <v>913.25499999999988</v>
      </c>
      <c r="AP1002" s="7">
        <f t="shared" si="349"/>
        <v>1174.1850000000002</v>
      </c>
      <c r="AQ1002" s="7">
        <f t="shared" si="350"/>
        <v>260.93000000000029</v>
      </c>
      <c r="AR1002" s="12">
        <f t="shared" si="351"/>
        <v>1.285714285714286</v>
      </c>
    </row>
    <row r="1003" spans="1:44" x14ac:dyDescent="0.35">
      <c r="A1003" t="s">
        <v>1015</v>
      </c>
      <c r="B1003">
        <f t="shared" si="330"/>
        <v>201001</v>
      </c>
      <c r="C1003" s="2">
        <v>45268</v>
      </c>
      <c r="D1003" s="4">
        <v>45268</v>
      </c>
      <c r="E1003">
        <f t="shared" si="331"/>
        <v>2023</v>
      </c>
      <c r="F1003" s="4" t="str">
        <f t="shared" si="332"/>
        <v>December</v>
      </c>
      <c r="G1003" s="4" t="str">
        <f t="shared" si="333"/>
        <v>Friday</v>
      </c>
      <c r="H1003" t="s">
        <v>2208</v>
      </c>
      <c r="I1003">
        <f t="shared" si="334"/>
        <v>31371</v>
      </c>
      <c r="J1003" t="s">
        <v>2407</v>
      </c>
      <c r="K1003" t="str">
        <f t="shared" si="336"/>
        <v>Printer</v>
      </c>
      <c r="L1003">
        <v>2</v>
      </c>
      <c r="M1003">
        <v>253.68</v>
      </c>
      <c r="N1003" s="7">
        <f t="shared" si="335"/>
        <v>253.68</v>
      </c>
      <c r="O1003" t="s">
        <v>2518</v>
      </c>
      <c r="P1003" t="str">
        <f t="shared" si="337"/>
        <v>122</v>
      </c>
      <c r="Q1003" t="str">
        <f t="shared" si="338"/>
        <v>Main St</v>
      </c>
      <c r="R1003" t="s">
        <v>3068</v>
      </c>
      <c r="S1003" t="str">
        <f t="shared" si="339"/>
        <v>Gift Card</v>
      </c>
      <c r="T1003" t="s">
        <v>3070</v>
      </c>
      <c r="U1003" t="str">
        <f t="shared" si="340"/>
        <v>Shipped</v>
      </c>
      <c r="V1003" t="s">
        <v>4076</v>
      </c>
      <c r="W1003" t="str">
        <f t="shared" si="341"/>
        <v>19554327</v>
      </c>
      <c r="X1003">
        <v>6</v>
      </c>
      <c r="Z1003" t="str">
        <f t="shared" si="342"/>
        <v>NO COUPON</v>
      </c>
      <c r="AA1003" t="str">
        <f t="shared" si="343"/>
        <v>NO</v>
      </c>
      <c r="AB1003" t="s">
        <v>4279</v>
      </c>
      <c r="AC1003" t="str">
        <f t="shared" si="344"/>
        <v>Referral</v>
      </c>
      <c r="AD1003">
        <v>507.36</v>
      </c>
      <c r="AE1003" s="7">
        <v>507.36</v>
      </c>
      <c r="AF1003" s="7">
        <f t="shared" si="345"/>
        <v>507.36</v>
      </c>
      <c r="AG1003" t="str">
        <f>_xlfn.XLOOKUP(H1003, 'Customer Data'!A1003,'Customer Data'!B1003)</f>
        <v>Customer_1003</v>
      </c>
      <c r="AH1003" t="str">
        <f>_xlfn.XLOOKUP(H1003,'Customer Data'!A1003,'Customer Data'!C1003)</f>
        <v>Female</v>
      </c>
      <c r="AI1003">
        <f>_xlfn.XLOOKUP(H1003,'Customer Data'!A1003,'Customer Data'!D1003)</f>
        <v>20</v>
      </c>
      <c r="AJ1003" t="str">
        <f>_xlfn.XLOOKUP(H1003,'Customer Data'!A1003,'Customer Data'!E1003)</f>
        <v>Port-Harcourt</v>
      </c>
      <c r="AK1003" t="str">
        <f>VLOOKUP(K1003,'Product Category'!A:B,2,FALSE)</f>
        <v>Electronics</v>
      </c>
      <c r="AL1003">
        <f>VLOOKUP(Z1003,Coupons!A:B,2,FALSE)</f>
        <v>0</v>
      </c>
      <c r="AM1003" s="7">
        <f t="shared" si="346"/>
        <v>0</v>
      </c>
      <c r="AN1003" s="7">
        <f t="shared" si="347"/>
        <v>177.57599999999999</v>
      </c>
      <c r="AO1003" s="7">
        <f t="shared" si="348"/>
        <v>355.15199999999999</v>
      </c>
      <c r="AP1003" s="7">
        <f t="shared" si="349"/>
        <v>507.36</v>
      </c>
      <c r="AQ1003" s="7">
        <f t="shared" si="350"/>
        <v>152.20800000000003</v>
      </c>
      <c r="AR1003" s="12">
        <f t="shared" si="351"/>
        <v>1.4285714285714286</v>
      </c>
    </row>
    <row r="1004" spans="1:44" x14ac:dyDescent="0.35">
      <c r="A1004" t="s">
        <v>1016</v>
      </c>
      <c r="B1004">
        <f t="shared" si="330"/>
        <v>201002</v>
      </c>
      <c r="C1004" s="2">
        <v>45827</v>
      </c>
      <c r="D1004" s="4">
        <v>45827</v>
      </c>
      <c r="E1004">
        <f t="shared" si="331"/>
        <v>2025</v>
      </c>
      <c r="F1004" s="4" t="str">
        <f t="shared" si="332"/>
        <v>June</v>
      </c>
      <c r="G1004" s="4" t="str">
        <f t="shared" si="333"/>
        <v>Thursday</v>
      </c>
      <c r="H1004" t="s">
        <v>2209</v>
      </c>
      <c r="I1004">
        <f t="shared" si="334"/>
        <v>83911</v>
      </c>
      <c r="J1004" t="s">
        <v>2405</v>
      </c>
      <c r="K1004" t="str">
        <f t="shared" si="336"/>
        <v>Tablet</v>
      </c>
      <c r="L1004">
        <v>4</v>
      </c>
      <c r="M1004">
        <v>699.88</v>
      </c>
      <c r="N1004" s="7">
        <f t="shared" si="335"/>
        <v>699.88</v>
      </c>
      <c r="O1004" t="s">
        <v>2505</v>
      </c>
      <c r="P1004" t="str">
        <f t="shared" si="337"/>
        <v>944</v>
      </c>
      <c r="Q1004" t="str">
        <f t="shared" si="338"/>
        <v>Main St</v>
      </c>
      <c r="R1004" t="s">
        <v>3069</v>
      </c>
      <c r="S1004" t="str">
        <f t="shared" si="339"/>
        <v>Cash</v>
      </c>
      <c r="T1004" t="s">
        <v>3074</v>
      </c>
      <c r="U1004" t="str">
        <f t="shared" si="340"/>
        <v>Pending</v>
      </c>
      <c r="V1004" t="s">
        <v>4077</v>
      </c>
      <c r="W1004" t="str">
        <f t="shared" si="341"/>
        <v>33188106</v>
      </c>
      <c r="X1004">
        <v>5</v>
      </c>
      <c r="Y1004" t="s">
        <v>4277</v>
      </c>
      <c r="Z1004" t="str">
        <f t="shared" si="342"/>
        <v>WINTER15</v>
      </c>
      <c r="AA1004" t="str">
        <f t="shared" si="343"/>
        <v>YES</v>
      </c>
      <c r="AB1004" t="s">
        <v>4279</v>
      </c>
      <c r="AC1004" t="str">
        <f t="shared" si="344"/>
        <v>Referral</v>
      </c>
      <c r="AD1004">
        <v>2799.52</v>
      </c>
      <c r="AE1004" s="7">
        <v>2799.52</v>
      </c>
      <c r="AF1004" s="7">
        <f t="shared" si="345"/>
        <v>2799.52</v>
      </c>
      <c r="AG1004" t="str">
        <f>_xlfn.XLOOKUP(H1004, 'Customer Data'!A1004,'Customer Data'!B1004)</f>
        <v>Customer_1004</v>
      </c>
      <c r="AH1004" t="str">
        <f>_xlfn.XLOOKUP(H1004,'Customer Data'!A1004,'Customer Data'!C1004)</f>
        <v>Female</v>
      </c>
      <c r="AI1004">
        <f>_xlfn.XLOOKUP(H1004,'Customer Data'!A1004,'Customer Data'!D1004)</f>
        <v>49</v>
      </c>
      <c r="AJ1004" t="str">
        <f>_xlfn.XLOOKUP(H1004,'Customer Data'!A1004,'Customer Data'!E1004)</f>
        <v>Kano</v>
      </c>
      <c r="AK1004" t="str">
        <f>VLOOKUP(K1004,'Product Category'!A:B,2,FALSE)</f>
        <v>Electronics</v>
      </c>
      <c r="AL1004">
        <f>VLOOKUP(Z1004,Coupons!A:B,2,FALSE)</f>
        <v>0.15</v>
      </c>
      <c r="AM1004" s="7">
        <f t="shared" si="346"/>
        <v>419.928</v>
      </c>
      <c r="AN1004" s="7">
        <f t="shared" si="347"/>
        <v>489.91599999999994</v>
      </c>
      <c r="AO1004" s="7">
        <f t="shared" si="348"/>
        <v>1959.6639999999998</v>
      </c>
      <c r="AP1004" s="7">
        <f t="shared" si="349"/>
        <v>2379.5920000000001</v>
      </c>
      <c r="AQ1004" s="7">
        <f t="shared" si="350"/>
        <v>419.92800000000034</v>
      </c>
      <c r="AR1004" s="12">
        <f t="shared" si="351"/>
        <v>1.2142857142857144</v>
      </c>
    </row>
    <row r="1005" spans="1:44" x14ac:dyDescent="0.35">
      <c r="A1005" t="s">
        <v>1017</v>
      </c>
      <c r="B1005">
        <f t="shared" si="330"/>
        <v>201003</v>
      </c>
      <c r="C1005" s="2">
        <v>44937</v>
      </c>
      <c r="D1005" s="4">
        <v>44937</v>
      </c>
      <c r="E1005">
        <f t="shared" si="331"/>
        <v>2023</v>
      </c>
      <c r="F1005" s="4" t="str">
        <f t="shared" si="332"/>
        <v>January</v>
      </c>
      <c r="G1005" s="4" t="str">
        <f t="shared" si="333"/>
        <v>Wednesday</v>
      </c>
      <c r="H1005" t="s">
        <v>2210</v>
      </c>
      <c r="I1005">
        <f t="shared" si="334"/>
        <v>84700</v>
      </c>
      <c r="J1005" t="s">
        <v>2407</v>
      </c>
      <c r="K1005" t="str">
        <f t="shared" si="336"/>
        <v>Printer</v>
      </c>
      <c r="L1005">
        <v>5</v>
      </c>
      <c r="M1005">
        <v>319.97000000000003</v>
      </c>
      <c r="N1005" s="7">
        <f t="shared" si="335"/>
        <v>319.97000000000003</v>
      </c>
      <c r="O1005" t="s">
        <v>3001</v>
      </c>
      <c r="P1005" t="str">
        <f t="shared" si="337"/>
        <v>582</v>
      </c>
      <c r="Q1005" t="str">
        <f t="shared" si="338"/>
        <v>Main St</v>
      </c>
      <c r="R1005" t="s">
        <v>3069</v>
      </c>
      <c r="S1005" t="str">
        <f t="shared" si="339"/>
        <v>Cash</v>
      </c>
      <c r="T1005" t="s">
        <v>3070</v>
      </c>
      <c r="U1005" t="str">
        <f t="shared" si="340"/>
        <v>Shipped</v>
      </c>
      <c r="V1005" t="s">
        <v>4078</v>
      </c>
      <c r="W1005" t="str">
        <f t="shared" si="341"/>
        <v>14706969</v>
      </c>
      <c r="X1005">
        <v>7</v>
      </c>
      <c r="Y1005" t="s">
        <v>4275</v>
      </c>
      <c r="Z1005" t="str">
        <f t="shared" si="342"/>
        <v>SAVE10</v>
      </c>
      <c r="AA1005" t="str">
        <f t="shared" si="343"/>
        <v>YES</v>
      </c>
      <c r="AB1005" t="s">
        <v>4282</v>
      </c>
      <c r="AC1005" t="str">
        <f t="shared" si="344"/>
        <v>Google</v>
      </c>
      <c r="AD1005">
        <v>1599.85</v>
      </c>
      <c r="AE1005" s="7">
        <v>1599.85</v>
      </c>
      <c r="AF1005" s="7">
        <f t="shared" si="345"/>
        <v>1599.8500000000001</v>
      </c>
      <c r="AG1005" t="str">
        <f>_xlfn.XLOOKUP(H1005, 'Customer Data'!A1005,'Customer Data'!B1005)</f>
        <v>Customer_1005</v>
      </c>
      <c r="AH1005" t="str">
        <f>_xlfn.XLOOKUP(H1005,'Customer Data'!A1005,'Customer Data'!C1005)</f>
        <v>Female</v>
      </c>
      <c r="AI1005">
        <f>_xlfn.XLOOKUP(H1005,'Customer Data'!A1005,'Customer Data'!D1005)</f>
        <v>55</v>
      </c>
      <c r="AJ1005" t="str">
        <f>_xlfn.XLOOKUP(H1005,'Customer Data'!A1005,'Customer Data'!E1005)</f>
        <v>Port-Harcourt</v>
      </c>
      <c r="AK1005" t="str">
        <f>VLOOKUP(K1005,'Product Category'!A:B,2,FALSE)</f>
        <v>Electronics</v>
      </c>
      <c r="AL1005">
        <f>VLOOKUP(Z1005,Coupons!A:B,2,FALSE)</f>
        <v>0.1</v>
      </c>
      <c r="AM1005" s="7">
        <f t="shared" si="346"/>
        <v>159.98500000000001</v>
      </c>
      <c r="AN1005" s="7">
        <f t="shared" si="347"/>
        <v>223.97900000000001</v>
      </c>
      <c r="AO1005" s="7">
        <f t="shared" si="348"/>
        <v>1119.895</v>
      </c>
      <c r="AP1005" s="7">
        <f t="shared" si="349"/>
        <v>1439.8650000000002</v>
      </c>
      <c r="AQ1005" s="7">
        <f t="shared" si="350"/>
        <v>319.97000000000025</v>
      </c>
      <c r="AR1005" s="12">
        <f t="shared" si="351"/>
        <v>1.285714285714286</v>
      </c>
    </row>
    <row r="1006" spans="1:44" x14ac:dyDescent="0.35">
      <c r="A1006" t="s">
        <v>1018</v>
      </c>
      <c r="B1006">
        <f t="shared" si="330"/>
        <v>201004</v>
      </c>
      <c r="C1006" s="2">
        <v>45817</v>
      </c>
      <c r="D1006" s="4">
        <v>45817</v>
      </c>
      <c r="E1006">
        <f t="shared" si="331"/>
        <v>2025</v>
      </c>
      <c r="F1006" s="4" t="str">
        <f t="shared" si="332"/>
        <v>June</v>
      </c>
      <c r="G1006" s="4" t="str">
        <f t="shared" si="333"/>
        <v>Monday</v>
      </c>
      <c r="H1006" t="s">
        <v>2211</v>
      </c>
      <c r="I1006">
        <f t="shared" si="334"/>
        <v>87529</v>
      </c>
      <c r="J1006" t="s">
        <v>2406</v>
      </c>
      <c r="K1006" t="str">
        <f t="shared" si="336"/>
        <v>Chair</v>
      </c>
      <c r="L1006">
        <v>4</v>
      </c>
      <c r="M1006">
        <v>246.91</v>
      </c>
      <c r="N1006" s="7">
        <f t="shared" si="335"/>
        <v>246.91</v>
      </c>
      <c r="O1006" t="s">
        <v>2436</v>
      </c>
      <c r="P1006" t="str">
        <f t="shared" si="337"/>
        <v>296</v>
      </c>
      <c r="Q1006" t="str">
        <f t="shared" si="338"/>
        <v>Main St</v>
      </c>
      <c r="R1006" t="s">
        <v>3066</v>
      </c>
      <c r="S1006" t="str">
        <f t="shared" si="339"/>
        <v>Online</v>
      </c>
      <c r="T1006" t="s">
        <v>3074</v>
      </c>
      <c r="U1006" t="str">
        <f t="shared" si="340"/>
        <v>Pending</v>
      </c>
      <c r="V1006" t="s">
        <v>4079</v>
      </c>
      <c r="W1006" t="str">
        <f t="shared" si="341"/>
        <v>15739505</v>
      </c>
      <c r="X1006">
        <v>8</v>
      </c>
      <c r="Y1006" t="s">
        <v>4275</v>
      </c>
      <c r="Z1006" t="str">
        <f t="shared" si="342"/>
        <v>SAVE10</v>
      </c>
      <c r="AA1006" t="str">
        <f t="shared" si="343"/>
        <v>YES</v>
      </c>
      <c r="AB1006" t="s">
        <v>4279</v>
      </c>
      <c r="AC1006" t="str">
        <f t="shared" si="344"/>
        <v>Referral</v>
      </c>
      <c r="AD1006">
        <v>987.64</v>
      </c>
      <c r="AE1006" s="7">
        <v>987.64</v>
      </c>
      <c r="AF1006" s="7">
        <f t="shared" si="345"/>
        <v>987.64</v>
      </c>
      <c r="AG1006" t="str">
        <f>_xlfn.XLOOKUP(H1006, 'Customer Data'!A1006,'Customer Data'!B1006)</f>
        <v>Customer_1006</v>
      </c>
      <c r="AH1006" t="str">
        <f>_xlfn.XLOOKUP(H1006,'Customer Data'!A1006,'Customer Data'!C1006)</f>
        <v>Female</v>
      </c>
      <c r="AI1006">
        <f>_xlfn.XLOOKUP(H1006,'Customer Data'!A1006,'Customer Data'!D1006)</f>
        <v>57</v>
      </c>
      <c r="AJ1006" t="str">
        <f>_xlfn.XLOOKUP(H1006,'Customer Data'!A1006,'Customer Data'!E1006)</f>
        <v>Owerri</v>
      </c>
      <c r="AK1006" t="str">
        <f>VLOOKUP(K1006,'Product Category'!A:B,2,FALSE)</f>
        <v>Furniture</v>
      </c>
      <c r="AL1006">
        <f>VLOOKUP(Z1006,Coupons!A:B,2,FALSE)</f>
        <v>0.1</v>
      </c>
      <c r="AM1006" s="7">
        <f t="shared" si="346"/>
        <v>98.76400000000001</v>
      </c>
      <c r="AN1006" s="7">
        <f t="shared" si="347"/>
        <v>172.83699999999999</v>
      </c>
      <c r="AO1006" s="7">
        <f t="shared" si="348"/>
        <v>691.34799999999996</v>
      </c>
      <c r="AP1006" s="7">
        <f t="shared" si="349"/>
        <v>888.87599999999998</v>
      </c>
      <c r="AQ1006" s="7">
        <f t="shared" si="350"/>
        <v>197.52800000000002</v>
      </c>
      <c r="AR1006" s="12">
        <f t="shared" si="351"/>
        <v>1.2857142857142858</v>
      </c>
    </row>
    <row r="1007" spans="1:44" x14ac:dyDescent="0.35">
      <c r="A1007" t="s">
        <v>1019</v>
      </c>
      <c r="B1007">
        <f t="shared" si="330"/>
        <v>201005</v>
      </c>
      <c r="C1007" s="2">
        <v>44987</v>
      </c>
      <c r="D1007" s="4">
        <v>44987</v>
      </c>
      <c r="E1007">
        <f t="shared" si="331"/>
        <v>2023</v>
      </c>
      <c r="F1007" s="4" t="str">
        <f t="shared" si="332"/>
        <v>March</v>
      </c>
      <c r="G1007" s="4" t="str">
        <f t="shared" si="333"/>
        <v>Thursday</v>
      </c>
      <c r="H1007" t="s">
        <v>2212</v>
      </c>
      <c r="I1007">
        <f t="shared" si="334"/>
        <v>38065</v>
      </c>
      <c r="J1007" t="s">
        <v>2407</v>
      </c>
      <c r="K1007" t="str">
        <f t="shared" si="336"/>
        <v>Printer</v>
      </c>
      <c r="L1007">
        <v>3</v>
      </c>
      <c r="M1007">
        <v>392.85</v>
      </c>
      <c r="N1007" s="7">
        <f t="shared" si="335"/>
        <v>392.85</v>
      </c>
      <c r="O1007" t="s">
        <v>2929</v>
      </c>
      <c r="P1007" t="str">
        <f t="shared" si="337"/>
        <v>426</v>
      </c>
      <c r="Q1007" t="str">
        <f t="shared" si="338"/>
        <v>Main St</v>
      </c>
      <c r="R1007" t="s">
        <v>3067</v>
      </c>
      <c r="S1007" t="str">
        <f t="shared" si="339"/>
        <v>Credit Card</v>
      </c>
      <c r="T1007" t="s">
        <v>3072</v>
      </c>
      <c r="U1007" t="str">
        <f t="shared" si="340"/>
        <v>Returned</v>
      </c>
      <c r="V1007" t="s">
        <v>4080</v>
      </c>
      <c r="W1007" t="str">
        <f t="shared" si="341"/>
        <v>11448295</v>
      </c>
      <c r="X1007">
        <v>6</v>
      </c>
      <c r="Z1007" t="str">
        <f t="shared" si="342"/>
        <v>NO COUPON</v>
      </c>
      <c r="AA1007" t="str">
        <f t="shared" si="343"/>
        <v>NO</v>
      </c>
      <c r="AB1007" t="s">
        <v>4282</v>
      </c>
      <c r="AC1007" t="str">
        <f t="shared" si="344"/>
        <v>Google</v>
      </c>
      <c r="AD1007">
        <v>1178.55</v>
      </c>
      <c r="AE1007" s="7">
        <v>1178.55</v>
      </c>
      <c r="AF1007" s="7">
        <f t="shared" si="345"/>
        <v>1178.5500000000002</v>
      </c>
      <c r="AG1007" t="str">
        <f>_xlfn.XLOOKUP(H1007, 'Customer Data'!A1007,'Customer Data'!B1007)</f>
        <v>Customer_1007</v>
      </c>
      <c r="AH1007" t="str">
        <f>_xlfn.XLOOKUP(H1007,'Customer Data'!A1007,'Customer Data'!C1007)</f>
        <v>Female</v>
      </c>
      <c r="AI1007">
        <f>_xlfn.XLOOKUP(H1007,'Customer Data'!A1007,'Customer Data'!D1007)</f>
        <v>39</v>
      </c>
      <c r="AJ1007" t="str">
        <f>_xlfn.XLOOKUP(H1007,'Customer Data'!A1007,'Customer Data'!E1007)</f>
        <v>Enugu</v>
      </c>
      <c r="AK1007" t="str">
        <f>VLOOKUP(K1007,'Product Category'!A:B,2,FALSE)</f>
        <v>Electronics</v>
      </c>
      <c r="AL1007">
        <f>VLOOKUP(Z1007,Coupons!A:B,2,FALSE)</f>
        <v>0</v>
      </c>
      <c r="AM1007" s="7">
        <f t="shared" si="346"/>
        <v>0</v>
      </c>
      <c r="AN1007" s="7">
        <f t="shared" si="347"/>
        <v>274.995</v>
      </c>
      <c r="AO1007" s="7">
        <f t="shared" si="348"/>
        <v>824.98500000000001</v>
      </c>
      <c r="AP1007" s="7">
        <f t="shared" si="349"/>
        <v>1178.5500000000002</v>
      </c>
      <c r="AQ1007" s="7">
        <f t="shared" si="350"/>
        <v>353.56500000000017</v>
      </c>
      <c r="AR1007" s="12">
        <f t="shared" si="351"/>
        <v>1.4285714285714288</v>
      </c>
    </row>
    <row r="1008" spans="1:44" x14ac:dyDescent="0.35">
      <c r="A1008" t="s">
        <v>1020</v>
      </c>
      <c r="B1008">
        <f t="shared" si="330"/>
        <v>201006</v>
      </c>
      <c r="C1008" s="2">
        <v>45439</v>
      </c>
      <c r="D1008" s="4">
        <v>45439</v>
      </c>
      <c r="E1008">
        <f t="shared" si="331"/>
        <v>2024</v>
      </c>
      <c r="F1008" s="4" t="str">
        <f t="shared" si="332"/>
        <v>May</v>
      </c>
      <c r="G1008" s="4" t="str">
        <f t="shared" si="333"/>
        <v>Monday</v>
      </c>
      <c r="H1008" t="s">
        <v>2213</v>
      </c>
      <c r="I1008">
        <f t="shared" si="334"/>
        <v>27435</v>
      </c>
      <c r="J1008" t="s">
        <v>2405</v>
      </c>
      <c r="K1008" t="str">
        <f t="shared" si="336"/>
        <v>Tablet</v>
      </c>
      <c r="L1008">
        <v>5</v>
      </c>
      <c r="M1008">
        <v>420.98</v>
      </c>
      <c r="N1008" s="7">
        <f t="shared" si="335"/>
        <v>420.98</v>
      </c>
      <c r="O1008" t="s">
        <v>2868</v>
      </c>
      <c r="P1008" t="str">
        <f t="shared" si="337"/>
        <v>860</v>
      </c>
      <c r="Q1008" t="str">
        <f t="shared" si="338"/>
        <v>Main St</v>
      </c>
      <c r="R1008" t="s">
        <v>3069</v>
      </c>
      <c r="S1008" t="str">
        <f t="shared" si="339"/>
        <v>Cash</v>
      </c>
      <c r="T1008" t="s">
        <v>3073</v>
      </c>
      <c r="U1008" t="str">
        <f t="shared" si="340"/>
        <v>Delivered</v>
      </c>
      <c r="V1008" t="s">
        <v>4081</v>
      </c>
      <c r="W1008" t="str">
        <f t="shared" si="341"/>
        <v>91458233</v>
      </c>
      <c r="X1008">
        <v>7</v>
      </c>
      <c r="Y1008" t="s">
        <v>4275</v>
      </c>
      <c r="Z1008" t="str">
        <f t="shared" si="342"/>
        <v>SAVE10</v>
      </c>
      <c r="AA1008" t="str">
        <f t="shared" si="343"/>
        <v>YES</v>
      </c>
      <c r="AB1008" t="s">
        <v>4281</v>
      </c>
      <c r="AC1008" t="str">
        <f t="shared" si="344"/>
        <v>Facebook</v>
      </c>
      <c r="AD1008">
        <v>2104.9</v>
      </c>
      <c r="AE1008" s="7">
        <v>2104.9</v>
      </c>
      <c r="AF1008" s="7">
        <f t="shared" si="345"/>
        <v>2104.9</v>
      </c>
      <c r="AG1008" t="str">
        <f>_xlfn.XLOOKUP(H1008, 'Customer Data'!A1008,'Customer Data'!B1008)</f>
        <v>Customer_1008</v>
      </c>
      <c r="AH1008" t="str">
        <f>_xlfn.XLOOKUP(H1008,'Customer Data'!A1008,'Customer Data'!C1008)</f>
        <v>Female</v>
      </c>
      <c r="AI1008">
        <f>_xlfn.XLOOKUP(H1008,'Customer Data'!A1008,'Customer Data'!D1008)</f>
        <v>44</v>
      </c>
      <c r="AJ1008" t="str">
        <f>_xlfn.XLOOKUP(H1008,'Customer Data'!A1008,'Customer Data'!E1008)</f>
        <v>Port-Harcourt</v>
      </c>
      <c r="AK1008" t="str">
        <f>VLOOKUP(K1008,'Product Category'!A:B,2,FALSE)</f>
        <v>Electronics</v>
      </c>
      <c r="AL1008">
        <f>VLOOKUP(Z1008,Coupons!A:B,2,FALSE)</f>
        <v>0.1</v>
      </c>
      <c r="AM1008" s="7">
        <f t="shared" si="346"/>
        <v>210.49</v>
      </c>
      <c r="AN1008" s="7">
        <f t="shared" si="347"/>
        <v>294.68599999999998</v>
      </c>
      <c r="AO1008" s="7">
        <f t="shared" si="348"/>
        <v>1473.4299999999998</v>
      </c>
      <c r="AP1008" s="7">
        <f t="shared" si="349"/>
        <v>1894.41</v>
      </c>
      <c r="AQ1008" s="7">
        <f t="shared" si="350"/>
        <v>420.98000000000025</v>
      </c>
      <c r="AR1008" s="12">
        <f t="shared" si="351"/>
        <v>1.2857142857142858</v>
      </c>
    </row>
    <row r="1009" spans="1:44" x14ac:dyDescent="0.35">
      <c r="A1009" t="s">
        <v>1021</v>
      </c>
      <c r="B1009">
        <f t="shared" si="330"/>
        <v>201007</v>
      </c>
      <c r="C1009" s="2">
        <v>45371</v>
      </c>
      <c r="D1009" s="4">
        <v>45371</v>
      </c>
      <c r="E1009">
        <f t="shared" si="331"/>
        <v>2024</v>
      </c>
      <c r="F1009" s="4" t="str">
        <f t="shared" si="332"/>
        <v>March</v>
      </c>
      <c r="G1009" s="4" t="str">
        <f t="shared" si="333"/>
        <v>Wednesday</v>
      </c>
      <c r="H1009" t="s">
        <v>1699</v>
      </c>
      <c r="I1009">
        <f t="shared" si="334"/>
        <v>46651</v>
      </c>
      <c r="J1009" t="s">
        <v>2403</v>
      </c>
      <c r="K1009" t="str">
        <f t="shared" si="336"/>
        <v>Monitor</v>
      </c>
      <c r="L1009">
        <v>2</v>
      </c>
      <c r="M1009">
        <v>73.260000000000005</v>
      </c>
      <c r="N1009" s="7">
        <f t="shared" si="335"/>
        <v>73.260000000000005</v>
      </c>
      <c r="O1009" t="s">
        <v>2499</v>
      </c>
      <c r="P1009" t="str">
        <f t="shared" si="337"/>
        <v>839</v>
      </c>
      <c r="Q1009" t="str">
        <f t="shared" si="338"/>
        <v>Main St</v>
      </c>
      <c r="R1009" t="s">
        <v>3069</v>
      </c>
      <c r="S1009" t="str">
        <f t="shared" si="339"/>
        <v>Cash</v>
      </c>
      <c r="T1009" t="s">
        <v>3074</v>
      </c>
      <c r="U1009" t="str">
        <f t="shared" si="340"/>
        <v>Pending</v>
      </c>
      <c r="V1009" t="s">
        <v>4082</v>
      </c>
      <c r="W1009" t="str">
        <f t="shared" si="341"/>
        <v>60444502</v>
      </c>
      <c r="X1009">
        <v>4</v>
      </c>
      <c r="Y1009" t="s">
        <v>4277</v>
      </c>
      <c r="Z1009" t="str">
        <f t="shared" si="342"/>
        <v>WINTER15</v>
      </c>
      <c r="AA1009" t="str">
        <f t="shared" si="343"/>
        <v>YES</v>
      </c>
      <c r="AB1009" t="s">
        <v>4281</v>
      </c>
      <c r="AC1009" t="str">
        <f t="shared" si="344"/>
        <v>Facebook</v>
      </c>
      <c r="AD1009">
        <v>146.52000000000001</v>
      </c>
      <c r="AE1009" s="7">
        <v>146.52000000000001</v>
      </c>
      <c r="AF1009" s="7">
        <f t="shared" si="345"/>
        <v>146.52000000000001</v>
      </c>
      <c r="AG1009" t="str">
        <f>_xlfn.XLOOKUP(H1009, 'Customer Data'!A1009,'Customer Data'!B1009)</f>
        <v>Customer_1009</v>
      </c>
      <c r="AH1009" t="str">
        <f>_xlfn.XLOOKUP(H1009,'Customer Data'!A1009,'Customer Data'!C1009)</f>
        <v>Female</v>
      </c>
      <c r="AI1009">
        <f>_xlfn.XLOOKUP(H1009,'Customer Data'!A1009,'Customer Data'!D1009)</f>
        <v>41</v>
      </c>
      <c r="AJ1009" t="str">
        <f>_xlfn.XLOOKUP(H1009,'Customer Data'!A1009,'Customer Data'!E1009)</f>
        <v>Owerri</v>
      </c>
      <c r="AK1009" t="str">
        <f>VLOOKUP(K1009,'Product Category'!A:B,2,FALSE)</f>
        <v>Electronics</v>
      </c>
      <c r="AL1009">
        <f>VLOOKUP(Z1009,Coupons!A:B,2,FALSE)</f>
        <v>0.15</v>
      </c>
      <c r="AM1009" s="7">
        <f t="shared" si="346"/>
        <v>21.978000000000002</v>
      </c>
      <c r="AN1009" s="7">
        <f t="shared" si="347"/>
        <v>51.282000000000004</v>
      </c>
      <c r="AO1009" s="7">
        <f t="shared" si="348"/>
        <v>102.56400000000001</v>
      </c>
      <c r="AP1009" s="7">
        <f t="shared" si="349"/>
        <v>124.542</v>
      </c>
      <c r="AQ1009" s="7">
        <f t="shared" si="350"/>
        <v>21.977999999999994</v>
      </c>
      <c r="AR1009" s="12">
        <f t="shared" si="351"/>
        <v>1.2142857142857142</v>
      </c>
    </row>
    <row r="1010" spans="1:44" x14ac:dyDescent="0.35">
      <c r="A1010" t="s">
        <v>1022</v>
      </c>
      <c r="B1010">
        <f t="shared" si="330"/>
        <v>201008</v>
      </c>
      <c r="C1010" s="2">
        <v>44939</v>
      </c>
      <c r="D1010" s="4">
        <v>44939</v>
      </c>
      <c r="E1010">
        <f t="shared" si="331"/>
        <v>2023</v>
      </c>
      <c r="F1010" s="4" t="str">
        <f t="shared" si="332"/>
        <v>January</v>
      </c>
      <c r="G1010" s="4" t="str">
        <f t="shared" si="333"/>
        <v>Friday</v>
      </c>
      <c r="H1010" t="s">
        <v>2214</v>
      </c>
      <c r="I1010">
        <f t="shared" si="334"/>
        <v>62557</v>
      </c>
      <c r="J1010" t="s">
        <v>2403</v>
      </c>
      <c r="K1010" t="str">
        <f t="shared" si="336"/>
        <v>Monitor</v>
      </c>
      <c r="L1010">
        <v>3</v>
      </c>
      <c r="M1010">
        <v>410.88</v>
      </c>
      <c r="N1010" s="7">
        <f t="shared" si="335"/>
        <v>410.88</v>
      </c>
      <c r="O1010" t="s">
        <v>2916</v>
      </c>
      <c r="P1010" t="str">
        <f t="shared" si="337"/>
        <v>257</v>
      </c>
      <c r="Q1010" t="str">
        <f t="shared" si="338"/>
        <v>Main St</v>
      </c>
      <c r="R1010" t="s">
        <v>3069</v>
      </c>
      <c r="S1010" t="str">
        <f t="shared" si="339"/>
        <v>Cash</v>
      </c>
      <c r="T1010" t="s">
        <v>3073</v>
      </c>
      <c r="U1010" t="str">
        <f t="shared" si="340"/>
        <v>Delivered</v>
      </c>
      <c r="V1010" t="s">
        <v>4083</v>
      </c>
      <c r="W1010" t="str">
        <f t="shared" si="341"/>
        <v>12742366</v>
      </c>
      <c r="X1010">
        <v>8</v>
      </c>
      <c r="Y1010" t="s">
        <v>4276</v>
      </c>
      <c r="Z1010" t="str">
        <f t="shared" si="342"/>
        <v>FREESHIP</v>
      </c>
      <c r="AA1010" t="str">
        <f t="shared" si="343"/>
        <v>YES</v>
      </c>
      <c r="AB1010" t="s">
        <v>4278</v>
      </c>
      <c r="AC1010" t="str">
        <f t="shared" si="344"/>
        <v>Instagram</v>
      </c>
      <c r="AD1010">
        <v>1232.6400000000001</v>
      </c>
      <c r="AE1010" s="7">
        <v>1232.6400000000001</v>
      </c>
      <c r="AF1010" s="7">
        <f t="shared" si="345"/>
        <v>1232.6399999999999</v>
      </c>
      <c r="AG1010" t="str">
        <f>_xlfn.XLOOKUP(H1010, 'Customer Data'!A1010,'Customer Data'!B1010)</f>
        <v>Customer_1010</v>
      </c>
      <c r="AH1010" t="str">
        <f>_xlfn.XLOOKUP(H1010,'Customer Data'!A1010,'Customer Data'!C1010)</f>
        <v>Male</v>
      </c>
      <c r="AI1010">
        <f>_xlfn.XLOOKUP(H1010,'Customer Data'!A1010,'Customer Data'!D1010)</f>
        <v>27</v>
      </c>
      <c r="AJ1010" t="str">
        <f>_xlfn.XLOOKUP(H1010,'Customer Data'!A1010,'Customer Data'!E1010)</f>
        <v>Port-Harcourt</v>
      </c>
      <c r="AK1010" t="str">
        <f>VLOOKUP(K1010,'Product Category'!A:B,2,FALSE)</f>
        <v>Electronics</v>
      </c>
      <c r="AL1010">
        <f>VLOOKUP(Z1010,Coupons!A:B,2,FALSE)</f>
        <v>0</v>
      </c>
      <c r="AM1010" s="7">
        <f t="shared" si="346"/>
        <v>0</v>
      </c>
      <c r="AN1010" s="7">
        <f t="shared" si="347"/>
        <v>287.61599999999999</v>
      </c>
      <c r="AO1010" s="7">
        <f t="shared" si="348"/>
        <v>862.84799999999996</v>
      </c>
      <c r="AP1010" s="7">
        <f t="shared" si="349"/>
        <v>1232.6399999999999</v>
      </c>
      <c r="AQ1010" s="7">
        <f t="shared" si="350"/>
        <v>369.79199999999992</v>
      </c>
      <c r="AR1010" s="12">
        <f t="shared" si="351"/>
        <v>1.4285714285714286</v>
      </c>
    </row>
    <row r="1011" spans="1:44" x14ac:dyDescent="0.35">
      <c r="A1011" t="s">
        <v>1023</v>
      </c>
      <c r="B1011">
        <f t="shared" si="330"/>
        <v>201009</v>
      </c>
      <c r="C1011" s="2">
        <v>45171</v>
      </c>
      <c r="D1011" s="4">
        <v>45171</v>
      </c>
      <c r="E1011">
        <f t="shared" si="331"/>
        <v>2023</v>
      </c>
      <c r="F1011" s="4" t="str">
        <f t="shared" si="332"/>
        <v>September</v>
      </c>
      <c r="G1011" s="4" t="str">
        <f t="shared" si="333"/>
        <v>Saturday</v>
      </c>
      <c r="H1011" t="s">
        <v>2215</v>
      </c>
      <c r="I1011">
        <f t="shared" si="334"/>
        <v>54494</v>
      </c>
      <c r="J1011" t="s">
        <v>2405</v>
      </c>
      <c r="K1011" t="str">
        <f t="shared" si="336"/>
        <v>Tablet</v>
      </c>
      <c r="L1011">
        <v>2</v>
      </c>
      <c r="M1011">
        <v>176.46</v>
      </c>
      <c r="N1011" s="7">
        <f t="shared" si="335"/>
        <v>176.46</v>
      </c>
      <c r="O1011" t="s">
        <v>2796</v>
      </c>
      <c r="P1011" t="str">
        <f t="shared" si="337"/>
        <v>696</v>
      </c>
      <c r="Q1011" t="str">
        <f t="shared" si="338"/>
        <v>Main St</v>
      </c>
      <c r="R1011" t="s">
        <v>3067</v>
      </c>
      <c r="S1011" t="str">
        <f t="shared" si="339"/>
        <v>Credit Card</v>
      </c>
      <c r="T1011" t="s">
        <v>3073</v>
      </c>
      <c r="U1011" t="str">
        <f t="shared" si="340"/>
        <v>Delivered</v>
      </c>
      <c r="V1011" t="s">
        <v>4084</v>
      </c>
      <c r="W1011" t="str">
        <f t="shared" si="341"/>
        <v>95958645</v>
      </c>
      <c r="X1011">
        <v>2</v>
      </c>
      <c r="Y1011" t="s">
        <v>4276</v>
      </c>
      <c r="Z1011" t="str">
        <f t="shared" si="342"/>
        <v>FREESHIP</v>
      </c>
      <c r="AA1011" t="str">
        <f t="shared" si="343"/>
        <v>YES</v>
      </c>
      <c r="AB1011" t="s">
        <v>4280</v>
      </c>
      <c r="AC1011" t="str">
        <f t="shared" si="344"/>
        <v>Email</v>
      </c>
      <c r="AD1011">
        <v>352.92</v>
      </c>
      <c r="AE1011" s="7">
        <v>352.92</v>
      </c>
      <c r="AF1011" s="7">
        <f t="shared" si="345"/>
        <v>352.92</v>
      </c>
      <c r="AG1011" t="str">
        <f>_xlfn.XLOOKUP(H1011, 'Customer Data'!A1011,'Customer Data'!B1011)</f>
        <v>Customer_1011</v>
      </c>
      <c r="AH1011" t="str">
        <f>_xlfn.XLOOKUP(H1011,'Customer Data'!A1011,'Customer Data'!C1011)</f>
        <v>Female</v>
      </c>
      <c r="AI1011">
        <f>_xlfn.XLOOKUP(H1011,'Customer Data'!A1011,'Customer Data'!D1011)</f>
        <v>26</v>
      </c>
      <c r="AJ1011" t="str">
        <f>_xlfn.XLOOKUP(H1011,'Customer Data'!A1011,'Customer Data'!E1011)</f>
        <v>Lagos</v>
      </c>
      <c r="AK1011" t="str">
        <f>VLOOKUP(K1011,'Product Category'!A:B,2,FALSE)</f>
        <v>Electronics</v>
      </c>
      <c r="AL1011">
        <f>VLOOKUP(Z1011,Coupons!A:B,2,FALSE)</f>
        <v>0</v>
      </c>
      <c r="AM1011" s="7">
        <f t="shared" si="346"/>
        <v>0</v>
      </c>
      <c r="AN1011" s="7">
        <f t="shared" si="347"/>
        <v>123.52199999999999</v>
      </c>
      <c r="AO1011" s="7">
        <f t="shared" si="348"/>
        <v>247.04399999999998</v>
      </c>
      <c r="AP1011" s="7">
        <f t="shared" si="349"/>
        <v>352.92</v>
      </c>
      <c r="AQ1011" s="7">
        <f t="shared" si="350"/>
        <v>105.87600000000003</v>
      </c>
      <c r="AR1011" s="12">
        <f t="shared" si="351"/>
        <v>1.4285714285714288</v>
      </c>
    </row>
    <row r="1012" spans="1:44" x14ac:dyDescent="0.35">
      <c r="A1012" t="s">
        <v>1024</v>
      </c>
      <c r="B1012">
        <f t="shared" si="330"/>
        <v>201010</v>
      </c>
      <c r="C1012" s="2">
        <v>45016</v>
      </c>
      <c r="D1012" s="4">
        <v>45016</v>
      </c>
      <c r="E1012">
        <f t="shared" si="331"/>
        <v>2023</v>
      </c>
      <c r="F1012" s="4" t="str">
        <f t="shared" si="332"/>
        <v>March</v>
      </c>
      <c r="G1012" s="4" t="str">
        <f t="shared" si="333"/>
        <v>Friday</v>
      </c>
      <c r="H1012" t="s">
        <v>2216</v>
      </c>
      <c r="I1012">
        <f t="shared" si="334"/>
        <v>33729</v>
      </c>
      <c r="J1012" t="s">
        <v>2403</v>
      </c>
      <c r="K1012" t="str">
        <f t="shared" si="336"/>
        <v>Monitor</v>
      </c>
      <c r="L1012">
        <v>3</v>
      </c>
      <c r="M1012">
        <v>659.57</v>
      </c>
      <c r="N1012" s="7">
        <f t="shared" si="335"/>
        <v>659.57</v>
      </c>
      <c r="O1012" t="s">
        <v>2501</v>
      </c>
      <c r="P1012" t="str">
        <f t="shared" si="337"/>
        <v>533</v>
      </c>
      <c r="Q1012" t="str">
        <f t="shared" si="338"/>
        <v>Main St</v>
      </c>
      <c r="R1012" t="s">
        <v>3067</v>
      </c>
      <c r="S1012" t="str">
        <f t="shared" si="339"/>
        <v>Credit Card</v>
      </c>
      <c r="T1012" t="s">
        <v>3071</v>
      </c>
      <c r="U1012" t="str">
        <f t="shared" si="340"/>
        <v>Cancelled</v>
      </c>
      <c r="V1012" t="s">
        <v>4085</v>
      </c>
      <c r="W1012" t="str">
        <f t="shared" si="341"/>
        <v>35649833</v>
      </c>
      <c r="X1012">
        <v>6</v>
      </c>
      <c r="Y1012" t="s">
        <v>4275</v>
      </c>
      <c r="Z1012" t="str">
        <f t="shared" si="342"/>
        <v>SAVE10</v>
      </c>
      <c r="AA1012" t="str">
        <f t="shared" si="343"/>
        <v>YES</v>
      </c>
      <c r="AB1012" t="s">
        <v>4280</v>
      </c>
      <c r="AC1012" t="str">
        <f t="shared" si="344"/>
        <v>Email</v>
      </c>
      <c r="AD1012">
        <v>1978.71</v>
      </c>
      <c r="AE1012" s="7">
        <v>1978.71</v>
      </c>
      <c r="AF1012" s="7">
        <f t="shared" si="345"/>
        <v>1978.71</v>
      </c>
      <c r="AG1012" t="str">
        <f>_xlfn.XLOOKUP(H1012, 'Customer Data'!A1012,'Customer Data'!B1012)</f>
        <v>Customer_1012</v>
      </c>
      <c r="AH1012" t="str">
        <f>_xlfn.XLOOKUP(H1012,'Customer Data'!A1012,'Customer Data'!C1012)</f>
        <v>Female</v>
      </c>
      <c r="AI1012">
        <f>_xlfn.XLOOKUP(H1012,'Customer Data'!A1012,'Customer Data'!D1012)</f>
        <v>27</v>
      </c>
      <c r="AJ1012" t="str">
        <f>_xlfn.XLOOKUP(H1012,'Customer Data'!A1012,'Customer Data'!E1012)</f>
        <v>Lagos</v>
      </c>
      <c r="AK1012" t="str">
        <f>VLOOKUP(K1012,'Product Category'!A:B,2,FALSE)</f>
        <v>Electronics</v>
      </c>
      <c r="AL1012">
        <f>VLOOKUP(Z1012,Coupons!A:B,2,FALSE)</f>
        <v>0.1</v>
      </c>
      <c r="AM1012" s="7">
        <f t="shared" si="346"/>
        <v>197.87100000000001</v>
      </c>
      <c r="AN1012" s="7">
        <f t="shared" si="347"/>
        <v>461.69900000000001</v>
      </c>
      <c r="AO1012" s="7">
        <f t="shared" si="348"/>
        <v>1385.097</v>
      </c>
      <c r="AP1012" s="7">
        <f t="shared" si="349"/>
        <v>1780.8389999999999</v>
      </c>
      <c r="AQ1012" s="7">
        <f t="shared" si="350"/>
        <v>395.74199999999996</v>
      </c>
      <c r="AR1012" s="12">
        <f t="shared" si="351"/>
        <v>1.2857142857142856</v>
      </c>
    </row>
    <row r="1013" spans="1:44" x14ac:dyDescent="0.35">
      <c r="A1013" t="s">
        <v>1025</v>
      </c>
      <c r="B1013">
        <f t="shared" si="330"/>
        <v>201011</v>
      </c>
      <c r="C1013" s="2">
        <v>45629</v>
      </c>
      <c r="D1013" s="4">
        <v>45629</v>
      </c>
      <c r="E1013">
        <f t="shared" si="331"/>
        <v>2024</v>
      </c>
      <c r="F1013" s="4" t="str">
        <f t="shared" si="332"/>
        <v>December</v>
      </c>
      <c r="G1013" s="4" t="str">
        <f t="shared" si="333"/>
        <v>Tuesday</v>
      </c>
      <c r="H1013" t="s">
        <v>2217</v>
      </c>
      <c r="I1013">
        <f t="shared" si="334"/>
        <v>47823</v>
      </c>
      <c r="J1013" t="s">
        <v>2404</v>
      </c>
      <c r="K1013" t="str">
        <f t="shared" si="336"/>
        <v>Phone</v>
      </c>
      <c r="L1013">
        <v>2</v>
      </c>
      <c r="M1013">
        <v>478.36</v>
      </c>
      <c r="N1013" s="7">
        <f t="shared" si="335"/>
        <v>478.36</v>
      </c>
      <c r="O1013" t="s">
        <v>2646</v>
      </c>
      <c r="P1013" t="str">
        <f t="shared" si="337"/>
        <v>654</v>
      </c>
      <c r="Q1013" t="str">
        <f t="shared" si="338"/>
        <v>Main St</v>
      </c>
      <c r="R1013" t="s">
        <v>3066</v>
      </c>
      <c r="S1013" t="str">
        <f t="shared" si="339"/>
        <v>Online</v>
      </c>
      <c r="T1013" t="s">
        <v>3070</v>
      </c>
      <c r="U1013" t="str">
        <f t="shared" si="340"/>
        <v>Shipped</v>
      </c>
      <c r="V1013" t="s">
        <v>4086</v>
      </c>
      <c r="W1013" t="str">
        <f t="shared" si="341"/>
        <v>22271097</v>
      </c>
      <c r="X1013">
        <v>3</v>
      </c>
      <c r="Z1013" t="str">
        <f t="shared" si="342"/>
        <v>NO COUPON</v>
      </c>
      <c r="AA1013" t="str">
        <f t="shared" si="343"/>
        <v>NO</v>
      </c>
      <c r="AB1013" t="s">
        <v>4282</v>
      </c>
      <c r="AC1013" t="str">
        <f t="shared" si="344"/>
        <v>Google</v>
      </c>
      <c r="AD1013">
        <v>956.72</v>
      </c>
      <c r="AE1013" s="7">
        <v>956.72</v>
      </c>
      <c r="AF1013" s="7">
        <f t="shared" si="345"/>
        <v>956.72</v>
      </c>
      <c r="AG1013" t="str">
        <f>_xlfn.XLOOKUP(H1013, 'Customer Data'!A1013,'Customer Data'!B1013)</f>
        <v>Customer_1013</v>
      </c>
      <c r="AH1013" t="str">
        <f>_xlfn.XLOOKUP(H1013,'Customer Data'!A1013,'Customer Data'!C1013)</f>
        <v>Male</v>
      </c>
      <c r="AI1013">
        <f>_xlfn.XLOOKUP(H1013,'Customer Data'!A1013,'Customer Data'!D1013)</f>
        <v>46</v>
      </c>
      <c r="AJ1013" t="str">
        <f>_xlfn.XLOOKUP(H1013,'Customer Data'!A1013,'Customer Data'!E1013)</f>
        <v>Owerri</v>
      </c>
      <c r="AK1013" t="str">
        <f>VLOOKUP(K1013,'Product Category'!A:B,2,FALSE)</f>
        <v>Electronics</v>
      </c>
      <c r="AL1013">
        <f>VLOOKUP(Z1013,Coupons!A:B,2,FALSE)</f>
        <v>0</v>
      </c>
      <c r="AM1013" s="7">
        <f t="shared" si="346"/>
        <v>0</v>
      </c>
      <c r="AN1013" s="7">
        <f t="shared" si="347"/>
        <v>334.85199999999998</v>
      </c>
      <c r="AO1013" s="7">
        <f t="shared" si="348"/>
        <v>669.70399999999995</v>
      </c>
      <c r="AP1013" s="7">
        <f t="shared" si="349"/>
        <v>956.72</v>
      </c>
      <c r="AQ1013" s="7">
        <f t="shared" si="350"/>
        <v>287.01600000000008</v>
      </c>
      <c r="AR1013" s="12">
        <f t="shared" si="351"/>
        <v>1.4285714285714288</v>
      </c>
    </row>
    <row r="1014" spans="1:44" x14ac:dyDescent="0.35">
      <c r="A1014" t="s">
        <v>1026</v>
      </c>
      <c r="B1014">
        <f t="shared" si="330"/>
        <v>201012</v>
      </c>
      <c r="C1014" s="2">
        <v>45629</v>
      </c>
      <c r="D1014" s="4">
        <v>45629</v>
      </c>
      <c r="E1014">
        <f t="shared" si="331"/>
        <v>2024</v>
      </c>
      <c r="F1014" s="4" t="str">
        <f t="shared" si="332"/>
        <v>December</v>
      </c>
      <c r="G1014" s="4" t="str">
        <f t="shared" si="333"/>
        <v>Tuesday</v>
      </c>
      <c r="H1014" t="s">
        <v>2218</v>
      </c>
      <c r="I1014">
        <f t="shared" si="334"/>
        <v>84570</v>
      </c>
      <c r="J1014" t="s">
        <v>2407</v>
      </c>
      <c r="K1014" t="str">
        <f t="shared" si="336"/>
        <v>Printer</v>
      </c>
      <c r="L1014">
        <v>4</v>
      </c>
      <c r="M1014">
        <v>30.05</v>
      </c>
      <c r="N1014" s="7">
        <f t="shared" si="335"/>
        <v>30.05</v>
      </c>
      <c r="O1014" t="s">
        <v>2676</v>
      </c>
      <c r="P1014" t="str">
        <f t="shared" si="337"/>
        <v>301</v>
      </c>
      <c r="Q1014" t="str">
        <f t="shared" si="338"/>
        <v>Main St</v>
      </c>
      <c r="R1014" t="s">
        <v>3066</v>
      </c>
      <c r="S1014" t="str">
        <f t="shared" si="339"/>
        <v>Online</v>
      </c>
      <c r="T1014" t="s">
        <v>3072</v>
      </c>
      <c r="U1014" t="str">
        <f t="shared" si="340"/>
        <v>Returned</v>
      </c>
      <c r="V1014" t="s">
        <v>4087</v>
      </c>
      <c r="W1014" t="str">
        <f t="shared" si="341"/>
        <v>12551882</v>
      </c>
      <c r="X1014">
        <v>6</v>
      </c>
      <c r="Z1014" t="str">
        <f t="shared" si="342"/>
        <v>NO COUPON</v>
      </c>
      <c r="AA1014" t="str">
        <f t="shared" si="343"/>
        <v>NO</v>
      </c>
      <c r="AB1014" t="s">
        <v>4281</v>
      </c>
      <c r="AC1014" t="str">
        <f t="shared" si="344"/>
        <v>Facebook</v>
      </c>
      <c r="AD1014">
        <v>120.2</v>
      </c>
      <c r="AE1014" s="7">
        <v>120.2</v>
      </c>
      <c r="AF1014" s="7">
        <f t="shared" si="345"/>
        <v>120.2</v>
      </c>
      <c r="AG1014" t="str">
        <f>_xlfn.XLOOKUP(H1014, 'Customer Data'!A1014,'Customer Data'!B1014)</f>
        <v>Customer_1014</v>
      </c>
      <c r="AH1014" t="str">
        <f>_xlfn.XLOOKUP(H1014,'Customer Data'!A1014,'Customer Data'!C1014)</f>
        <v>Male</v>
      </c>
      <c r="AI1014">
        <f>_xlfn.XLOOKUP(H1014,'Customer Data'!A1014,'Customer Data'!D1014)</f>
        <v>46</v>
      </c>
      <c r="AJ1014" t="str">
        <f>_xlfn.XLOOKUP(H1014,'Customer Data'!A1014,'Customer Data'!E1014)</f>
        <v>Owerri</v>
      </c>
      <c r="AK1014" t="str">
        <f>VLOOKUP(K1014,'Product Category'!A:B,2,FALSE)</f>
        <v>Electronics</v>
      </c>
      <c r="AL1014">
        <f>VLOOKUP(Z1014,Coupons!A:B,2,FALSE)</f>
        <v>0</v>
      </c>
      <c r="AM1014" s="7">
        <f t="shared" si="346"/>
        <v>0</v>
      </c>
      <c r="AN1014" s="7">
        <f t="shared" si="347"/>
        <v>21.035</v>
      </c>
      <c r="AO1014" s="7">
        <f t="shared" si="348"/>
        <v>84.14</v>
      </c>
      <c r="AP1014" s="7">
        <f t="shared" si="349"/>
        <v>120.2</v>
      </c>
      <c r="AQ1014" s="7">
        <f t="shared" si="350"/>
        <v>36.06</v>
      </c>
      <c r="AR1014" s="12">
        <f t="shared" si="351"/>
        <v>1.4285714285714286</v>
      </c>
    </row>
    <row r="1015" spans="1:44" x14ac:dyDescent="0.35">
      <c r="A1015" t="s">
        <v>1027</v>
      </c>
      <c r="B1015">
        <f t="shared" si="330"/>
        <v>201013</v>
      </c>
      <c r="C1015" s="2">
        <v>45773</v>
      </c>
      <c r="D1015" s="4">
        <v>45773</v>
      </c>
      <c r="E1015">
        <f t="shared" si="331"/>
        <v>2025</v>
      </c>
      <c r="F1015" s="4" t="str">
        <f t="shared" si="332"/>
        <v>April</v>
      </c>
      <c r="G1015" s="4" t="str">
        <f t="shared" si="333"/>
        <v>Saturday</v>
      </c>
      <c r="H1015" t="s">
        <v>2219</v>
      </c>
      <c r="I1015">
        <f t="shared" si="334"/>
        <v>91123</v>
      </c>
      <c r="J1015" t="s">
        <v>2408</v>
      </c>
      <c r="K1015" t="str">
        <f t="shared" si="336"/>
        <v>Laptop</v>
      </c>
      <c r="L1015">
        <v>4</v>
      </c>
      <c r="M1015">
        <v>300.56</v>
      </c>
      <c r="N1015" s="7">
        <f t="shared" si="335"/>
        <v>300.56</v>
      </c>
      <c r="O1015" t="s">
        <v>2463</v>
      </c>
      <c r="P1015" t="str">
        <f t="shared" si="337"/>
        <v>842</v>
      </c>
      <c r="Q1015" t="str">
        <f t="shared" si="338"/>
        <v>Main St</v>
      </c>
      <c r="R1015" t="s">
        <v>3069</v>
      </c>
      <c r="S1015" t="str">
        <f t="shared" si="339"/>
        <v>Cash</v>
      </c>
      <c r="T1015" t="s">
        <v>3071</v>
      </c>
      <c r="U1015" t="str">
        <f t="shared" si="340"/>
        <v>Cancelled</v>
      </c>
      <c r="V1015" t="s">
        <v>4088</v>
      </c>
      <c r="W1015" t="str">
        <f t="shared" si="341"/>
        <v>49568409</v>
      </c>
      <c r="X1015">
        <v>9</v>
      </c>
      <c r="Y1015" t="s">
        <v>4276</v>
      </c>
      <c r="Z1015" t="str">
        <f t="shared" si="342"/>
        <v>FREESHIP</v>
      </c>
      <c r="AA1015" t="str">
        <f t="shared" si="343"/>
        <v>YES</v>
      </c>
      <c r="AB1015" t="s">
        <v>4281</v>
      </c>
      <c r="AC1015" t="str">
        <f t="shared" si="344"/>
        <v>Facebook</v>
      </c>
      <c r="AD1015">
        <v>1202.24</v>
      </c>
      <c r="AE1015" s="7">
        <v>1202.24</v>
      </c>
      <c r="AF1015" s="7">
        <f t="shared" si="345"/>
        <v>1202.24</v>
      </c>
      <c r="AG1015" t="str">
        <f>_xlfn.XLOOKUP(H1015, 'Customer Data'!A1015,'Customer Data'!B1015)</f>
        <v>Customer_1015</v>
      </c>
      <c r="AH1015" t="str">
        <f>_xlfn.XLOOKUP(H1015,'Customer Data'!A1015,'Customer Data'!C1015)</f>
        <v>Male</v>
      </c>
      <c r="AI1015">
        <f>_xlfn.XLOOKUP(H1015,'Customer Data'!A1015,'Customer Data'!D1015)</f>
        <v>48</v>
      </c>
      <c r="AJ1015" t="str">
        <f>_xlfn.XLOOKUP(H1015,'Customer Data'!A1015,'Customer Data'!E1015)</f>
        <v>Lagos</v>
      </c>
      <c r="AK1015" t="str">
        <f>VLOOKUP(K1015,'Product Category'!A:B,2,FALSE)</f>
        <v>Electronics</v>
      </c>
      <c r="AL1015">
        <f>VLOOKUP(Z1015,Coupons!A:B,2,FALSE)</f>
        <v>0</v>
      </c>
      <c r="AM1015" s="7">
        <f t="shared" si="346"/>
        <v>0</v>
      </c>
      <c r="AN1015" s="7">
        <f t="shared" si="347"/>
        <v>210.392</v>
      </c>
      <c r="AO1015" s="7">
        <f t="shared" si="348"/>
        <v>841.56799999999998</v>
      </c>
      <c r="AP1015" s="7">
        <f t="shared" si="349"/>
        <v>1202.24</v>
      </c>
      <c r="AQ1015" s="7">
        <f t="shared" si="350"/>
        <v>360.67200000000003</v>
      </c>
      <c r="AR1015" s="12">
        <f t="shared" si="351"/>
        <v>1.4285714285714286</v>
      </c>
    </row>
    <row r="1016" spans="1:44" x14ac:dyDescent="0.35">
      <c r="A1016" t="s">
        <v>1028</v>
      </c>
      <c r="B1016">
        <f t="shared" si="330"/>
        <v>201014</v>
      </c>
      <c r="C1016" s="2">
        <v>45326</v>
      </c>
      <c r="D1016" s="4">
        <v>45326</v>
      </c>
      <c r="E1016">
        <f t="shared" si="331"/>
        <v>2024</v>
      </c>
      <c r="F1016" s="4" t="str">
        <f t="shared" si="332"/>
        <v>February</v>
      </c>
      <c r="G1016" s="4" t="str">
        <f t="shared" si="333"/>
        <v>Sunday</v>
      </c>
      <c r="H1016" t="s">
        <v>2220</v>
      </c>
      <c r="I1016">
        <f t="shared" si="334"/>
        <v>92548</v>
      </c>
      <c r="J1016" t="s">
        <v>2405</v>
      </c>
      <c r="K1016" t="str">
        <f t="shared" si="336"/>
        <v>Tablet</v>
      </c>
      <c r="L1016">
        <v>5</v>
      </c>
      <c r="M1016">
        <v>226.45</v>
      </c>
      <c r="N1016" s="7">
        <f t="shared" si="335"/>
        <v>226.45</v>
      </c>
      <c r="O1016" t="s">
        <v>2762</v>
      </c>
      <c r="P1016" t="str">
        <f t="shared" si="337"/>
        <v>160</v>
      </c>
      <c r="Q1016" t="str">
        <f t="shared" si="338"/>
        <v>Main St</v>
      </c>
      <c r="R1016" t="s">
        <v>3065</v>
      </c>
      <c r="S1016" t="str">
        <f t="shared" si="339"/>
        <v>Debit Card</v>
      </c>
      <c r="T1016" t="s">
        <v>3072</v>
      </c>
      <c r="U1016" t="str">
        <f t="shared" si="340"/>
        <v>Returned</v>
      </c>
      <c r="V1016" t="s">
        <v>4089</v>
      </c>
      <c r="W1016" t="str">
        <f t="shared" si="341"/>
        <v>21682892</v>
      </c>
      <c r="X1016">
        <v>6</v>
      </c>
      <c r="Y1016" t="s">
        <v>4276</v>
      </c>
      <c r="Z1016" t="str">
        <f t="shared" si="342"/>
        <v>FREESHIP</v>
      </c>
      <c r="AA1016" t="str">
        <f t="shared" si="343"/>
        <v>YES</v>
      </c>
      <c r="AB1016" t="s">
        <v>4280</v>
      </c>
      <c r="AC1016" t="str">
        <f t="shared" si="344"/>
        <v>Email</v>
      </c>
      <c r="AD1016">
        <v>1132.25</v>
      </c>
      <c r="AE1016" s="7">
        <v>1132.25</v>
      </c>
      <c r="AF1016" s="7">
        <f t="shared" si="345"/>
        <v>1132.25</v>
      </c>
      <c r="AG1016" t="str">
        <f>_xlfn.XLOOKUP(H1016, 'Customer Data'!A1016,'Customer Data'!B1016)</f>
        <v>Customer_1016</v>
      </c>
      <c r="AH1016" t="str">
        <f>_xlfn.XLOOKUP(H1016,'Customer Data'!A1016,'Customer Data'!C1016)</f>
        <v>Male</v>
      </c>
      <c r="AI1016">
        <f>_xlfn.XLOOKUP(H1016,'Customer Data'!A1016,'Customer Data'!D1016)</f>
        <v>59</v>
      </c>
      <c r="AJ1016" t="str">
        <f>_xlfn.XLOOKUP(H1016,'Customer Data'!A1016,'Customer Data'!E1016)</f>
        <v>Port-Harcourt</v>
      </c>
      <c r="AK1016" t="str">
        <f>VLOOKUP(K1016,'Product Category'!A:B,2,FALSE)</f>
        <v>Electronics</v>
      </c>
      <c r="AL1016">
        <f>VLOOKUP(Z1016,Coupons!A:B,2,FALSE)</f>
        <v>0</v>
      </c>
      <c r="AM1016" s="7">
        <f t="shared" si="346"/>
        <v>0</v>
      </c>
      <c r="AN1016" s="7">
        <f t="shared" si="347"/>
        <v>158.51499999999999</v>
      </c>
      <c r="AO1016" s="7">
        <f t="shared" si="348"/>
        <v>792.57499999999993</v>
      </c>
      <c r="AP1016" s="7">
        <f t="shared" si="349"/>
        <v>1132.25</v>
      </c>
      <c r="AQ1016" s="7">
        <f t="shared" si="350"/>
        <v>339.67500000000007</v>
      </c>
      <c r="AR1016" s="12">
        <f t="shared" si="351"/>
        <v>1.4285714285714286</v>
      </c>
    </row>
    <row r="1017" spans="1:44" x14ac:dyDescent="0.35">
      <c r="A1017" t="s">
        <v>1029</v>
      </c>
      <c r="B1017">
        <f t="shared" si="330"/>
        <v>201015</v>
      </c>
      <c r="C1017" s="2">
        <v>45317</v>
      </c>
      <c r="D1017" s="4">
        <v>45317</v>
      </c>
      <c r="E1017">
        <f t="shared" si="331"/>
        <v>2024</v>
      </c>
      <c r="F1017" s="4" t="str">
        <f t="shared" si="332"/>
        <v>January</v>
      </c>
      <c r="G1017" s="4" t="str">
        <f t="shared" si="333"/>
        <v>Friday</v>
      </c>
      <c r="H1017" t="s">
        <v>2221</v>
      </c>
      <c r="I1017">
        <f t="shared" si="334"/>
        <v>97454</v>
      </c>
      <c r="J1017" t="s">
        <v>2407</v>
      </c>
      <c r="K1017" t="str">
        <f t="shared" si="336"/>
        <v>Printer</v>
      </c>
      <c r="L1017">
        <v>2</v>
      </c>
      <c r="M1017">
        <v>349.4</v>
      </c>
      <c r="N1017" s="7">
        <f t="shared" si="335"/>
        <v>349.4</v>
      </c>
      <c r="O1017" t="s">
        <v>2838</v>
      </c>
      <c r="P1017" t="str">
        <f t="shared" si="337"/>
        <v>892</v>
      </c>
      <c r="Q1017" t="str">
        <f t="shared" si="338"/>
        <v>Main St</v>
      </c>
      <c r="R1017" t="s">
        <v>3066</v>
      </c>
      <c r="S1017" t="str">
        <f t="shared" si="339"/>
        <v>Online</v>
      </c>
      <c r="T1017" t="s">
        <v>3070</v>
      </c>
      <c r="U1017" t="str">
        <f t="shared" si="340"/>
        <v>Shipped</v>
      </c>
      <c r="V1017" t="s">
        <v>4090</v>
      </c>
      <c r="W1017" t="str">
        <f t="shared" si="341"/>
        <v>73249329</v>
      </c>
      <c r="X1017">
        <v>2</v>
      </c>
      <c r="Y1017" t="s">
        <v>4275</v>
      </c>
      <c r="Z1017" t="str">
        <f t="shared" si="342"/>
        <v>SAVE10</v>
      </c>
      <c r="AA1017" t="str">
        <f t="shared" si="343"/>
        <v>YES</v>
      </c>
      <c r="AB1017" t="s">
        <v>4278</v>
      </c>
      <c r="AC1017" t="str">
        <f t="shared" si="344"/>
        <v>Instagram</v>
      </c>
      <c r="AD1017">
        <v>698.8</v>
      </c>
      <c r="AE1017" s="7">
        <v>698.8</v>
      </c>
      <c r="AF1017" s="7">
        <f t="shared" si="345"/>
        <v>698.8</v>
      </c>
      <c r="AG1017" t="str">
        <f>_xlfn.XLOOKUP(H1017, 'Customer Data'!A1017,'Customer Data'!B1017)</f>
        <v>Customer_1017</v>
      </c>
      <c r="AH1017" t="str">
        <f>_xlfn.XLOOKUP(H1017,'Customer Data'!A1017,'Customer Data'!C1017)</f>
        <v>Male</v>
      </c>
      <c r="AI1017">
        <f>_xlfn.XLOOKUP(H1017,'Customer Data'!A1017,'Customer Data'!D1017)</f>
        <v>27</v>
      </c>
      <c r="AJ1017" t="str">
        <f>_xlfn.XLOOKUP(H1017,'Customer Data'!A1017,'Customer Data'!E1017)</f>
        <v>Owerri</v>
      </c>
      <c r="AK1017" t="str">
        <f>VLOOKUP(K1017,'Product Category'!A:B,2,FALSE)</f>
        <v>Electronics</v>
      </c>
      <c r="AL1017">
        <f>VLOOKUP(Z1017,Coupons!A:B,2,FALSE)</f>
        <v>0.1</v>
      </c>
      <c r="AM1017" s="7">
        <f t="shared" si="346"/>
        <v>69.88</v>
      </c>
      <c r="AN1017" s="7">
        <f t="shared" si="347"/>
        <v>244.57999999999996</v>
      </c>
      <c r="AO1017" s="7">
        <f t="shared" si="348"/>
        <v>489.15999999999991</v>
      </c>
      <c r="AP1017" s="7">
        <f t="shared" si="349"/>
        <v>628.91999999999996</v>
      </c>
      <c r="AQ1017" s="7">
        <f t="shared" si="350"/>
        <v>139.76000000000005</v>
      </c>
      <c r="AR1017" s="12">
        <f t="shared" si="351"/>
        <v>1.2857142857142858</v>
      </c>
    </row>
    <row r="1018" spans="1:44" x14ac:dyDescent="0.35">
      <c r="A1018" t="s">
        <v>1030</v>
      </c>
      <c r="B1018">
        <f t="shared" si="330"/>
        <v>201016</v>
      </c>
      <c r="C1018" s="2">
        <v>45289</v>
      </c>
      <c r="D1018" s="4">
        <v>45289</v>
      </c>
      <c r="E1018">
        <f t="shared" si="331"/>
        <v>2023</v>
      </c>
      <c r="F1018" s="4" t="str">
        <f t="shared" si="332"/>
        <v>December</v>
      </c>
      <c r="G1018" s="4" t="str">
        <f t="shared" si="333"/>
        <v>Friday</v>
      </c>
      <c r="H1018" t="s">
        <v>2222</v>
      </c>
      <c r="I1018">
        <f t="shared" si="334"/>
        <v>20257</v>
      </c>
      <c r="J1018" t="s">
        <v>2405</v>
      </c>
      <c r="K1018" t="str">
        <f t="shared" si="336"/>
        <v>Tablet</v>
      </c>
      <c r="L1018">
        <v>5</v>
      </c>
      <c r="M1018">
        <v>268.77999999999997</v>
      </c>
      <c r="N1018" s="7">
        <f t="shared" si="335"/>
        <v>268.77999999999997</v>
      </c>
      <c r="O1018" t="s">
        <v>3002</v>
      </c>
      <c r="P1018" t="str">
        <f t="shared" si="337"/>
        <v>669</v>
      </c>
      <c r="Q1018" t="str">
        <f t="shared" si="338"/>
        <v>Main St</v>
      </c>
      <c r="R1018" t="s">
        <v>3065</v>
      </c>
      <c r="S1018" t="str">
        <f t="shared" si="339"/>
        <v>Debit Card</v>
      </c>
      <c r="T1018" t="s">
        <v>3073</v>
      </c>
      <c r="U1018" t="str">
        <f t="shared" si="340"/>
        <v>Delivered</v>
      </c>
      <c r="V1018" t="s">
        <v>4091</v>
      </c>
      <c r="W1018" t="str">
        <f t="shared" si="341"/>
        <v>62135578</v>
      </c>
      <c r="X1018">
        <v>7</v>
      </c>
      <c r="Y1018" t="s">
        <v>4277</v>
      </c>
      <c r="Z1018" t="str">
        <f t="shared" si="342"/>
        <v>WINTER15</v>
      </c>
      <c r="AA1018" t="str">
        <f t="shared" si="343"/>
        <v>YES</v>
      </c>
      <c r="AB1018" t="s">
        <v>4280</v>
      </c>
      <c r="AC1018" t="str">
        <f t="shared" si="344"/>
        <v>Email</v>
      </c>
      <c r="AD1018">
        <v>1343.9</v>
      </c>
      <c r="AE1018" s="7">
        <v>1343.9</v>
      </c>
      <c r="AF1018" s="7">
        <f t="shared" si="345"/>
        <v>1343.8999999999999</v>
      </c>
      <c r="AG1018" t="str">
        <f>_xlfn.XLOOKUP(H1018, 'Customer Data'!A1018,'Customer Data'!B1018)</f>
        <v>Customer_1018</v>
      </c>
      <c r="AH1018" t="str">
        <f>_xlfn.XLOOKUP(H1018,'Customer Data'!A1018,'Customer Data'!C1018)</f>
        <v>Male</v>
      </c>
      <c r="AI1018">
        <f>_xlfn.XLOOKUP(H1018,'Customer Data'!A1018,'Customer Data'!D1018)</f>
        <v>41</v>
      </c>
      <c r="AJ1018" t="str">
        <f>_xlfn.XLOOKUP(H1018,'Customer Data'!A1018,'Customer Data'!E1018)</f>
        <v>Owerri</v>
      </c>
      <c r="AK1018" t="str">
        <f>VLOOKUP(K1018,'Product Category'!A:B,2,FALSE)</f>
        <v>Electronics</v>
      </c>
      <c r="AL1018">
        <f>VLOOKUP(Z1018,Coupons!A:B,2,FALSE)</f>
        <v>0.15</v>
      </c>
      <c r="AM1018" s="7">
        <f t="shared" si="346"/>
        <v>201.58500000000001</v>
      </c>
      <c r="AN1018" s="7">
        <f t="shared" si="347"/>
        <v>188.14599999999996</v>
      </c>
      <c r="AO1018" s="7">
        <f t="shared" si="348"/>
        <v>940.72999999999979</v>
      </c>
      <c r="AP1018" s="7">
        <f t="shared" si="349"/>
        <v>1142.3149999999998</v>
      </c>
      <c r="AQ1018" s="7">
        <f t="shared" si="350"/>
        <v>201.58500000000004</v>
      </c>
      <c r="AR1018" s="12">
        <f t="shared" si="351"/>
        <v>1.2142857142857144</v>
      </c>
    </row>
    <row r="1019" spans="1:44" x14ac:dyDescent="0.35">
      <c r="A1019" t="s">
        <v>1031</v>
      </c>
      <c r="B1019">
        <f t="shared" si="330"/>
        <v>201017</v>
      </c>
      <c r="C1019" s="2">
        <v>45529</v>
      </c>
      <c r="D1019" s="4">
        <v>45529</v>
      </c>
      <c r="E1019">
        <f t="shared" si="331"/>
        <v>2024</v>
      </c>
      <c r="F1019" s="4" t="str">
        <f t="shared" si="332"/>
        <v>August</v>
      </c>
      <c r="G1019" s="4" t="str">
        <f t="shared" si="333"/>
        <v>Sunday</v>
      </c>
      <c r="H1019" t="s">
        <v>2223</v>
      </c>
      <c r="I1019">
        <f t="shared" si="334"/>
        <v>51694</v>
      </c>
      <c r="J1019" t="s">
        <v>2406</v>
      </c>
      <c r="K1019" t="str">
        <f t="shared" si="336"/>
        <v>Chair</v>
      </c>
      <c r="L1019">
        <v>2</v>
      </c>
      <c r="M1019">
        <v>680.85</v>
      </c>
      <c r="N1019" s="7">
        <f t="shared" si="335"/>
        <v>680.85</v>
      </c>
      <c r="O1019" t="s">
        <v>3003</v>
      </c>
      <c r="P1019" t="str">
        <f t="shared" si="337"/>
        <v>953</v>
      </c>
      <c r="Q1019" t="str">
        <f t="shared" si="338"/>
        <v>Main St</v>
      </c>
      <c r="R1019" t="s">
        <v>3068</v>
      </c>
      <c r="S1019" t="str">
        <f t="shared" si="339"/>
        <v>Gift Card</v>
      </c>
      <c r="T1019" t="s">
        <v>3073</v>
      </c>
      <c r="U1019" t="str">
        <f t="shared" si="340"/>
        <v>Delivered</v>
      </c>
      <c r="V1019" t="s">
        <v>4092</v>
      </c>
      <c r="W1019" t="str">
        <f t="shared" si="341"/>
        <v>83122112</v>
      </c>
      <c r="X1019">
        <v>6</v>
      </c>
      <c r="Y1019" t="s">
        <v>4276</v>
      </c>
      <c r="Z1019" t="str">
        <f t="shared" si="342"/>
        <v>FREESHIP</v>
      </c>
      <c r="AA1019" t="str">
        <f t="shared" si="343"/>
        <v>YES</v>
      </c>
      <c r="AB1019" t="s">
        <v>4279</v>
      </c>
      <c r="AC1019" t="str">
        <f t="shared" si="344"/>
        <v>Referral</v>
      </c>
      <c r="AD1019">
        <v>1361.7</v>
      </c>
      <c r="AE1019" s="7">
        <v>1361.7</v>
      </c>
      <c r="AF1019" s="7">
        <f t="shared" si="345"/>
        <v>1361.7</v>
      </c>
      <c r="AG1019" t="str">
        <f>_xlfn.XLOOKUP(H1019, 'Customer Data'!A1019,'Customer Data'!B1019)</f>
        <v>Customer_1019</v>
      </c>
      <c r="AH1019" t="str">
        <f>_xlfn.XLOOKUP(H1019,'Customer Data'!A1019,'Customer Data'!C1019)</f>
        <v>Male</v>
      </c>
      <c r="AI1019">
        <f>_xlfn.XLOOKUP(H1019,'Customer Data'!A1019,'Customer Data'!D1019)</f>
        <v>35</v>
      </c>
      <c r="AJ1019" t="str">
        <f>_xlfn.XLOOKUP(H1019,'Customer Data'!A1019,'Customer Data'!E1019)</f>
        <v>Lagos</v>
      </c>
      <c r="AK1019" t="str">
        <f>VLOOKUP(K1019,'Product Category'!A:B,2,FALSE)</f>
        <v>Furniture</v>
      </c>
      <c r="AL1019">
        <f>VLOOKUP(Z1019,Coupons!A:B,2,FALSE)</f>
        <v>0</v>
      </c>
      <c r="AM1019" s="7">
        <f t="shared" si="346"/>
        <v>0</v>
      </c>
      <c r="AN1019" s="7">
        <f t="shared" si="347"/>
        <v>476.59499999999997</v>
      </c>
      <c r="AO1019" s="7">
        <f t="shared" si="348"/>
        <v>953.18999999999994</v>
      </c>
      <c r="AP1019" s="7">
        <f t="shared" si="349"/>
        <v>1361.7</v>
      </c>
      <c r="AQ1019" s="7">
        <f t="shared" si="350"/>
        <v>408.5100000000001</v>
      </c>
      <c r="AR1019" s="12">
        <f t="shared" si="351"/>
        <v>1.4285714285714286</v>
      </c>
    </row>
    <row r="1020" spans="1:44" x14ac:dyDescent="0.35">
      <c r="A1020" t="s">
        <v>1032</v>
      </c>
      <c r="B1020">
        <f t="shared" si="330"/>
        <v>201018</v>
      </c>
      <c r="C1020" s="2">
        <v>45115</v>
      </c>
      <c r="D1020" s="4">
        <v>45115</v>
      </c>
      <c r="E1020">
        <f t="shared" si="331"/>
        <v>2023</v>
      </c>
      <c r="F1020" s="4" t="str">
        <f t="shared" si="332"/>
        <v>July</v>
      </c>
      <c r="G1020" s="4" t="str">
        <f t="shared" si="333"/>
        <v>Saturday</v>
      </c>
      <c r="H1020" t="s">
        <v>2224</v>
      </c>
      <c r="I1020">
        <f t="shared" si="334"/>
        <v>77499</v>
      </c>
      <c r="J1020" t="s">
        <v>2408</v>
      </c>
      <c r="K1020" t="str">
        <f t="shared" si="336"/>
        <v>Laptop</v>
      </c>
      <c r="L1020">
        <v>3</v>
      </c>
      <c r="M1020">
        <v>182.48</v>
      </c>
      <c r="N1020" s="7">
        <f t="shared" si="335"/>
        <v>182.48</v>
      </c>
      <c r="O1020" t="s">
        <v>3004</v>
      </c>
      <c r="P1020" t="str">
        <f t="shared" si="337"/>
        <v>209</v>
      </c>
      <c r="Q1020" t="str">
        <f t="shared" si="338"/>
        <v>Main St</v>
      </c>
      <c r="R1020" t="s">
        <v>3069</v>
      </c>
      <c r="S1020" t="str">
        <f t="shared" si="339"/>
        <v>Cash</v>
      </c>
      <c r="T1020" t="s">
        <v>3073</v>
      </c>
      <c r="U1020" t="str">
        <f t="shared" si="340"/>
        <v>Delivered</v>
      </c>
      <c r="V1020" t="s">
        <v>4093</v>
      </c>
      <c r="W1020" t="str">
        <f t="shared" si="341"/>
        <v>20703086</v>
      </c>
      <c r="X1020">
        <v>3</v>
      </c>
      <c r="Z1020" t="str">
        <f t="shared" si="342"/>
        <v>NO COUPON</v>
      </c>
      <c r="AA1020" t="str">
        <f t="shared" si="343"/>
        <v>NO</v>
      </c>
      <c r="AB1020" t="s">
        <v>4278</v>
      </c>
      <c r="AC1020" t="str">
        <f t="shared" si="344"/>
        <v>Instagram</v>
      </c>
      <c r="AD1020">
        <v>547.43999999999994</v>
      </c>
      <c r="AE1020" s="7">
        <v>547.43999999999994</v>
      </c>
      <c r="AF1020" s="7">
        <f t="shared" si="345"/>
        <v>547.43999999999994</v>
      </c>
      <c r="AG1020" t="str">
        <f>_xlfn.XLOOKUP(H1020, 'Customer Data'!A1020,'Customer Data'!B1020)</f>
        <v>Customer_1020</v>
      </c>
      <c r="AH1020" t="str">
        <f>_xlfn.XLOOKUP(H1020,'Customer Data'!A1020,'Customer Data'!C1020)</f>
        <v>Male</v>
      </c>
      <c r="AI1020">
        <f>_xlfn.XLOOKUP(H1020,'Customer Data'!A1020,'Customer Data'!D1020)</f>
        <v>59</v>
      </c>
      <c r="AJ1020" t="str">
        <f>_xlfn.XLOOKUP(H1020,'Customer Data'!A1020,'Customer Data'!E1020)</f>
        <v>Kano</v>
      </c>
      <c r="AK1020" t="str">
        <f>VLOOKUP(K1020,'Product Category'!A:B,2,FALSE)</f>
        <v>Electronics</v>
      </c>
      <c r="AL1020">
        <f>VLOOKUP(Z1020,Coupons!A:B,2,FALSE)</f>
        <v>0</v>
      </c>
      <c r="AM1020" s="7">
        <f t="shared" si="346"/>
        <v>0</v>
      </c>
      <c r="AN1020" s="7">
        <f t="shared" si="347"/>
        <v>127.73599999999999</v>
      </c>
      <c r="AO1020" s="7">
        <f t="shared" si="348"/>
        <v>383.20799999999997</v>
      </c>
      <c r="AP1020" s="7">
        <f t="shared" si="349"/>
        <v>547.43999999999994</v>
      </c>
      <c r="AQ1020" s="7">
        <f t="shared" si="350"/>
        <v>164.23199999999997</v>
      </c>
      <c r="AR1020" s="12">
        <f t="shared" si="351"/>
        <v>1.4285714285714286</v>
      </c>
    </row>
    <row r="1021" spans="1:44" x14ac:dyDescent="0.35">
      <c r="A1021" t="s">
        <v>1033</v>
      </c>
      <c r="B1021">
        <f t="shared" si="330"/>
        <v>201019</v>
      </c>
      <c r="C1021" s="2">
        <v>45388</v>
      </c>
      <c r="D1021" s="4">
        <v>45388</v>
      </c>
      <c r="E1021">
        <f t="shared" si="331"/>
        <v>2024</v>
      </c>
      <c r="F1021" s="4" t="str">
        <f t="shared" si="332"/>
        <v>April</v>
      </c>
      <c r="G1021" s="4" t="str">
        <f t="shared" si="333"/>
        <v>Saturday</v>
      </c>
      <c r="H1021" t="s">
        <v>2225</v>
      </c>
      <c r="I1021">
        <f t="shared" si="334"/>
        <v>28386</v>
      </c>
      <c r="J1021" t="s">
        <v>2409</v>
      </c>
      <c r="K1021" t="str">
        <f t="shared" si="336"/>
        <v>Desk</v>
      </c>
      <c r="L1021">
        <v>1</v>
      </c>
      <c r="M1021">
        <v>277.08999999999997</v>
      </c>
      <c r="N1021" s="7">
        <f t="shared" si="335"/>
        <v>277.08999999999997</v>
      </c>
      <c r="O1021" t="s">
        <v>2694</v>
      </c>
      <c r="P1021" t="str">
        <f t="shared" si="337"/>
        <v>293</v>
      </c>
      <c r="Q1021" t="str">
        <f t="shared" si="338"/>
        <v>Main St</v>
      </c>
      <c r="R1021" t="s">
        <v>3069</v>
      </c>
      <c r="S1021" t="str">
        <f t="shared" si="339"/>
        <v>Cash</v>
      </c>
      <c r="T1021" t="s">
        <v>3072</v>
      </c>
      <c r="U1021" t="str">
        <f t="shared" si="340"/>
        <v>Returned</v>
      </c>
      <c r="V1021" t="s">
        <v>4094</v>
      </c>
      <c r="W1021" t="str">
        <f t="shared" si="341"/>
        <v>32954229</v>
      </c>
      <c r="X1021">
        <v>2</v>
      </c>
      <c r="Y1021" t="s">
        <v>4275</v>
      </c>
      <c r="Z1021" t="str">
        <f t="shared" si="342"/>
        <v>SAVE10</v>
      </c>
      <c r="AA1021" t="str">
        <f t="shared" si="343"/>
        <v>YES</v>
      </c>
      <c r="AB1021" t="s">
        <v>4279</v>
      </c>
      <c r="AC1021" t="str">
        <f t="shared" si="344"/>
        <v>Referral</v>
      </c>
      <c r="AD1021">
        <v>277.08999999999997</v>
      </c>
      <c r="AE1021" s="7">
        <v>277.08999999999997</v>
      </c>
      <c r="AF1021" s="7">
        <f t="shared" si="345"/>
        <v>277.08999999999997</v>
      </c>
      <c r="AG1021" t="str">
        <f>_xlfn.XLOOKUP(H1021, 'Customer Data'!A1021,'Customer Data'!B1021)</f>
        <v>Customer_1021</v>
      </c>
      <c r="AH1021" t="str">
        <f>_xlfn.XLOOKUP(H1021,'Customer Data'!A1021,'Customer Data'!C1021)</f>
        <v>Male</v>
      </c>
      <c r="AI1021">
        <f>_xlfn.XLOOKUP(H1021,'Customer Data'!A1021,'Customer Data'!D1021)</f>
        <v>22</v>
      </c>
      <c r="AJ1021" t="str">
        <f>_xlfn.XLOOKUP(H1021,'Customer Data'!A1021,'Customer Data'!E1021)</f>
        <v>Abuja</v>
      </c>
      <c r="AK1021" t="str">
        <f>VLOOKUP(K1021,'Product Category'!A:B,2,FALSE)</f>
        <v>Furniture</v>
      </c>
      <c r="AL1021">
        <f>VLOOKUP(Z1021,Coupons!A:B,2,FALSE)</f>
        <v>0.1</v>
      </c>
      <c r="AM1021" s="7">
        <f t="shared" si="346"/>
        <v>27.709</v>
      </c>
      <c r="AN1021" s="7">
        <f t="shared" si="347"/>
        <v>193.96299999999997</v>
      </c>
      <c r="AO1021" s="7">
        <f t="shared" si="348"/>
        <v>193.96299999999997</v>
      </c>
      <c r="AP1021" s="7">
        <f t="shared" si="349"/>
        <v>249.38099999999997</v>
      </c>
      <c r="AQ1021" s="7">
        <f t="shared" si="350"/>
        <v>55.418000000000006</v>
      </c>
      <c r="AR1021" s="12">
        <f t="shared" si="351"/>
        <v>1.2857142857142858</v>
      </c>
    </row>
    <row r="1022" spans="1:44" x14ac:dyDescent="0.35">
      <c r="A1022" t="s">
        <v>1034</v>
      </c>
      <c r="B1022">
        <f t="shared" si="330"/>
        <v>201020</v>
      </c>
      <c r="C1022" s="2">
        <v>45404</v>
      </c>
      <c r="D1022" s="4">
        <v>45404</v>
      </c>
      <c r="E1022">
        <f t="shared" si="331"/>
        <v>2024</v>
      </c>
      <c r="F1022" s="4" t="str">
        <f t="shared" si="332"/>
        <v>April</v>
      </c>
      <c r="G1022" s="4" t="str">
        <f t="shared" si="333"/>
        <v>Monday</v>
      </c>
      <c r="H1022" t="s">
        <v>2226</v>
      </c>
      <c r="I1022">
        <f t="shared" si="334"/>
        <v>50211</v>
      </c>
      <c r="J1022" t="s">
        <v>2405</v>
      </c>
      <c r="K1022" t="str">
        <f t="shared" si="336"/>
        <v>Tablet</v>
      </c>
      <c r="L1022">
        <v>2</v>
      </c>
      <c r="M1022">
        <v>26.5</v>
      </c>
      <c r="N1022" s="7">
        <f t="shared" si="335"/>
        <v>26.5</v>
      </c>
      <c r="O1022" t="s">
        <v>2714</v>
      </c>
      <c r="P1022" t="str">
        <f t="shared" si="337"/>
        <v>312</v>
      </c>
      <c r="Q1022" t="str">
        <f t="shared" si="338"/>
        <v>Main St</v>
      </c>
      <c r="R1022" t="s">
        <v>3066</v>
      </c>
      <c r="S1022" t="str">
        <f t="shared" si="339"/>
        <v>Online</v>
      </c>
      <c r="T1022" t="s">
        <v>3073</v>
      </c>
      <c r="U1022" t="str">
        <f t="shared" si="340"/>
        <v>Delivered</v>
      </c>
      <c r="V1022" t="s">
        <v>4095</v>
      </c>
      <c r="W1022" t="str">
        <f t="shared" si="341"/>
        <v>47787981</v>
      </c>
      <c r="X1022">
        <v>3</v>
      </c>
      <c r="Y1022" t="s">
        <v>4275</v>
      </c>
      <c r="Z1022" t="str">
        <f t="shared" si="342"/>
        <v>SAVE10</v>
      </c>
      <c r="AA1022" t="str">
        <f t="shared" si="343"/>
        <v>YES</v>
      </c>
      <c r="AB1022" t="s">
        <v>4278</v>
      </c>
      <c r="AC1022" t="str">
        <f t="shared" si="344"/>
        <v>Instagram</v>
      </c>
      <c r="AD1022">
        <v>53</v>
      </c>
      <c r="AE1022" s="7">
        <v>53</v>
      </c>
      <c r="AF1022" s="7">
        <f t="shared" si="345"/>
        <v>53</v>
      </c>
      <c r="AG1022" t="str">
        <f>_xlfn.XLOOKUP(H1022, 'Customer Data'!A1022,'Customer Data'!B1022)</f>
        <v>Customer_1022</v>
      </c>
      <c r="AH1022" t="str">
        <f>_xlfn.XLOOKUP(H1022,'Customer Data'!A1022,'Customer Data'!C1022)</f>
        <v>Male</v>
      </c>
      <c r="AI1022">
        <f>_xlfn.XLOOKUP(H1022,'Customer Data'!A1022,'Customer Data'!D1022)</f>
        <v>45</v>
      </c>
      <c r="AJ1022" t="str">
        <f>_xlfn.XLOOKUP(H1022,'Customer Data'!A1022,'Customer Data'!E1022)</f>
        <v>Enugu</v>
      </c>
      <c r="AK1022" t="str">
        <f>VLOOKUP(K1022,'Product Category'!A:B,2,FALSE)</f>
        <v>Electronics</v>
      </c>
      <c r="AL1022">
        <f>VLOOKUP(Z1022,Coupons!A:B,2,FALSE)</f>
        <v>0.1</v>
      </c>
      <c r="AM1022" s="7">
        <f t="shared" si="346"/>
        <v>5.3000000000000007</v>
      </c>
      <c r="AN1022" s="7">
        <f t="shared" si="347"/>
        <v>18.549999999999997</v>
      </c>
      <c r="AO1022" s="7">
        <f t="shared" si="348"/>
        <v>37.099999999999994</v>
      </c>
      <c r="AP1022" s="7">
        <f t="shared" si="349"/>
        <v>47.7</v>
      </c>
      <c r="AQ1022" s="7">
        <f t="shared" si="350"/>
        <v>10.600000000000009</v>
      </c>
      <c r="AR1022" s="12">
        <f t="shared" si="351"/>
        <v>1.285714285714286</v>
      </c>
    </row>
    <row r="1023" spans="1:44" x14ac:dyDescent="0.35">
      <c r="A1023" t="s">
        <v>1035</v>
      </c>
      <c r="B1023">
        <f t="shared" si="330"/>
        <v>201021</v>
      </c>
      <c r="C1023" s="2">
        <v>45222</v>
      </c>
      <c r="D1023" s="4">
        <v>45222</v>
      </c>
      <c r="E1023">
        <f t="shared" si="331"/>
        <v>2023</v>
      </c>
      <c r="F1023" s="4" t="str">
        <f t="shared" si="332"/>
        <v>October</v>
      </c>
      <c r="G1023" s="4" t="str">
        <f t="shared" si="333"/>
        <v>Monday</v>
      </c>
      <c r="H1023" t="s">
        <v>2227</v>
      </c>
      <c r="I1023">
        <f t="shared" si="334"/>
        <v>74519</v>
      </c>
      <c r="J1023" t="s">
        <v>2404</v>
      </c>
      <c r="K1023" t="str">
        <f t="shared" si="336"/>
        <v>Phone</v>
      </c>
      <c r="L1023">
        <v>3</v>
      </c>
      <c r="M1023">
        <v>315.27</v>
      </c>
      <c r="N1023" s="7">
        <f t="shared" si="335"/>
        <v>315.27</v>
      </c>
      <c r="O1023" t="s">
        <v>2961</v>
      </c>
      <c r="P1023" t="str">
        <f t="shared" si="337"/>
        <v>309</v>
      </c>
      <c r="Q1023" t="str">
        <f t="shared" si="338"/>
        <v>Main St</v>
      </c>
      <c r="R1023" t="s">
        <v>3067</v>
      </c>
      <c r="S1023" t="str">
        <f t="shared" si="339"/>
        <v>Credit Card</v>
      </c>
      <c r="T1023" t="s">
        <v>3071</v>
      </c>
      <c r="U1023" t="str">
        <f t="shared" si="340"/>
        <v>Cancelled</v>
      </c>
      <c r="V1023" t="s">
        <v>4096</v>
      </c>
      <c r="W1023" t="str">
        <f t="shared" si="341"/>
        <v>97351945</v>
      </c>
      <c r="X1023">
        <v>4</v>
      </c>
      <c r="Y1023" t="s">
        <v>4275</v>
      </c>
      <c r="Z1023" t="str">
        <f t="shared" si="342"/>
        <v>SAVE10</v>
      </c>
      <c r="AA1023" t="str">
        <f t="shared" si="343"/>
        <v>YES</v>
      </c>
      <c r="AB1023" t="s">
        <v>4280</v>
      </c>
      <c r="AC1023" t="str">
        <f t="shared" si="344"/>
        <v>Email</v>
      </c>
      <c r="AD1023">
        <v>945.81</v>
      </c>
      <c r="AE1023" s="7">
        <v>945.81</v>
      </c>
      <c r="AF1023" s="7">
        <f t="shared" si="345"/>
        <v>945.81</v>
      </c>
      <c r="AG1023" t="str">
        <f>_xlfn.XLOOKUP(H1023, 'Customer Data'!A1023,'Customer Data'!B1023)</f>
        <v>Customer_1023</v>
      </c>
      <c r="AH1023" t="str">
        <f>_xlfn.XLOOKUP(H1023,'Customer Data'!A1023,'Customer Data'!C1023)</f>
        <v>Female</v>
      </c>
      <c r="AI1023">
        <f>_xlfn.XLOOKUP(H1023,'Customer Data'!A1023,'Customer Data'!D1023)</f>
        <v>55</v>
      </c>
      <c r="AJ1023" t="str">
        <f>_xlfn.XLOOKUP(H1023,'Customer Data'!A1023,'Customer Data'!E1023)</f>
        <v>Port-Harcourt</v>
      </c>
      <c r="AK1023" t="str">
        <f>VLOOKUP(K1023,'Product Category'!A:B,2,FALSE)</f>
        <v>Electronics</v>
      </c>
      <c r="AL1023">
        <f>VLOOKUP(Z1023,Coupons!A:B,2,FALSE)</f>
        <v>0.1</v>
      </c>
      <c r="AM1023" s="7">
        <f t="shared" si="346"/>
        <v>94.581000000000003</v>
      </c>
      <c r="AN1023" s="7">
        <f t="shared" si="347"/>
        <v>220.68899999999996</v>
      </c>
      <c r="AO1023" s="7">
        <f t="shared" si="348"/>
        <v>662.06699999999989</v>
      </c>
      <c r="AP1023" s="7">
        <f t="shared" si="349"/>
        <v>851.22899999999993</v>
      </c>
      <c r="AQ1023" s="7">
        <f t="shared" si="350"/>
        <v>189.16200000000003</v>
      </c>
      <c r="AR1023" s="12">
        <f t="shared" si="351"/>
        <v>1.2857142857142858</v>
      </c>
    </row>
    <row r="1024" spans="1:44" x14ac:dyDescent="0.35">
      <c r="A1024" t="s">
        <v>1036</v>
      </c>
      <c r="B1024">
        <f t="shared" si="330"/>
        <v>201022</v>
      </c>
      <c r="C1024" s="2">
        <v>45712</v>
      </c>
      <c r="D1024" s="4">
        <v>45712</v>
      </c>
      <c r="E1024">
        <f t="shared" si="331"/>
        <v>2025</v>
      </c>
      <c r="F1024" s="4" t="str">
        <f t="shared" si="332"/>
        <v>February</v>
      </c>
      <c r="G1024" s="4" t="str">
        <f t="shared" si="333"/>
        <v>Monday</v>
      </c>
      <c r="H1024" t="s">
        <v>2228</v>
      </c>
      <c r="I1024">
        <f t="shared" si="334"/>
        <v>19071</v>
      </c>
      <c r="J1024" t="s">
        <v>2405</v>
      </c>
      <c r="K1024" t="str">
        <f t="shared" si="336"/>
        <v>Tablet</v>
      </c>
      <c r="L1024">
        <v>3</v>
      </c>
      <c r="M1024">
        <v>450.98</v>
      </c>
      <c r="N1024" s="7">
        <f t="shared" si="335"/>
        <v>450.98</v>
      </c>
      <c r="O1024" t="s">
        <v>2877</v>
      </c>
      <c r="P1024" t="str">
        <f t="shared" si="337"/>
        <v>396</v>
      </c>
      <c r="Q1024" t="str">
        <f t="shared" si="338"/>
        <v>Main St</v>
      </c>
      <c r="R1024" t="s">
        <v>3067</v>
      </c>
      <c r="S1024" t="str">
        <f t="shared" si="339"/>
        <v>Credit Card</v>
      </c>
      <c r="T1024" t="s">
        <v>3070</v>
      </c>
      <c r="U1024" t="str">
        <f t="shared" si="340"/>
        <v>Shipped</v>
      </c>
      <c r="V1024" t="s">
        <v>4097</v>
      </c>
      <c r="W1024" t="str">
        <f t="shared" si="341"/>
        <v>66537096</v>
      </c>
      <c r="X1024">
        <v>8</v>
      </c>
      <c r="Y1024" t="s">
        <v>4275</v>
      </c>
      <c r="Z1024" t="str">
        <f t="shared" si="342"/>
        <v>SAVE10</v>
      </c>
      <c r="AA1024" t="str">
        <f t="shared" si="343"/>
        <v>YES</v>
      </c>
      <c r="AB1024" t="s">
        <v>4279</v>
      </c>
      <c r="AC1024" t="str">
        <f t="shared" si="344"/>
        <v>Referral</v>
      </c>
      <c r="AD1024">
        <v>1352.94</v>
      </c>
      <c r="AE1024" s="7">
        <v>1352.94</v>
      </c>
      <c r="AF1024" s="7">
        <f t="shared" si="345"/>
        <v>1352.94</v>
      </c>
      <c r="AG1024" t="str">
        <f>_xlfn.XLOOKUP(H1024, 'Customer Data'!A1024,'Customer Data'!B1024)</f>
        <v>Customer_1024</v>
      </c>
      <c r="AH1024" t="str">
        <f>_xlfn.XLOOKUP(H1024,'Customer Data'!A1024,'Customer Data'!C1024)</f>
        <v>Male</v>
      </c>
      <c r="AI1024">
        <f>_xlfn.XLOOKUP(H1024,'Customer Data'!A1024,'Customer Data'!D1024)</f>
        <v>37</v>
      </c>
      <c r="AJ1024" t="str">
        <f>_xlfn.XLOOKUP(H1024,'Customer Data'!A1024,'Customer Data'!E1024)</f>
        <v>Abuja</v>
      </c>
      <c r="AK1024" t="str">
        <f>VLOOKUP(K1024,'Product Category'!A:B,2,FALSE)</f>
        <v>Electronics</v>
      </c>
      <c r="AL1024">
        <f>VLOOKUP(Z1024,Coupons!A:B,2,FALSE)</f>
        <v>0.1</v>
      </c>
      <c r="AM1024" s="7">
        <f t="shared" si="346"/>
        <v>135.29400000000001</v>
      </c>
      <c r="AN1024" s="7">
        <f t="shared" si="347"/>
        <v>315.68599999999998</v>
      </c>
      <c r="AO1024" s="7">
        <f t="shared" si="348"/>
        <v>947.05799999999999</v>
      </c>
      <c r="AP1024" s="7">
        <f t="shared" si="349"/>
        <v>1217.646</v>
      </c>
      <c r="AQ1024" s="7">
        <f t="shared" si="350"/>
        <v>270.58799999999997</v>
      </c>
      <c r="AR1024" s="12">
        <f t="shared" si="351"/>
        <v>1.2857142857142856</v>
      </c>
    </row>
    <row r="1025" spans="1:44" x14ac:dyDescent="0.35">
      <c r="A1025" t="s">
        <v>1037</v>
      </c>
      <c r="B1025">
        <f t="shared" si="330"/>
        <v>201023</v>
      </c>
      <c r="C1025" s="2">
        <v>45558</v>
      </c>
      <c r="D1025" s="4">
        <v>45558</v>
      </c>
      <c r="E1025">
        <f t="shared" si="331"/>
        <v>2024</v>
      </c>
      <c r="F1025" s="4" t="str">
        <f t="shared" si="332"/>
        <v>September</v>
      </c>
      <c r="G1025" s="4" t="str">
        <f t="shared" si="333"/>
        <v>Monday</v>
      </c>
      <c r="H1025" t="s">
        <v>2229</v>
      </c>
      <c r="I1025">
        <f t="shared" si="334"/>
        <v>65251</v>
      </c>
      <c r="J1025" t="s">
        <v>2408</v>
      </c>
      <c r="K1025" t="str">
        <f t="shared" si="336"/>
        <v>Laptop</v>
      </c>
      <c r="L1025">
        <v>5</v>
      </c>
      <c r="M1025">
        <v>233.67</v>
      </c>
      <c r="N1025" s="7">
        <f t="shared" si="335"/>
        <v>233.67</v>
      </c>
      <c r="O1025" t="s">
        <v>2493</v>
      </c>
      <c r="P1025" t="str">
        <f t="shared" si="337"/>
        <v>291</v>
      </c>
      <c r="Q1025" t="str">
        <f t="shared" si="338"/>
        <v>Main St</v>
      </c>
      <c r="R1025" t="s">
        <v>3069</v>
      </c>
      <c r="S1025" t="str">
        <f t="shared" si="339"/>
        <v>Cash</v>
      </c>
      <c r="T1025" t="s">
        <v>3070</v>
      </c>
      <c r="U1025" t="str">
        <f t="shared" si="340"/>
        <v>Shipped</v>
      </c>
      <c r="V1025" t="s">
        <v>4098</v>
      </c>
      <c r="W1025" t="str">
        <f t="shared" si="341"/>
        <v>32059025</v>
      </c>
      <c r="X1025">
        <v>10</v>
      </c>
      <c r="Z1025" t="str">
        <f t="shared" si="342"/>
        <v>NO COUPON</v>
      </c>
      <c r="AA1025" t="str">
        <f t="shared" si="343"/>
        <v>NO</v>
      </c>
      <c r="AB1025" t="s">
        <v>4279</v>
      </c>
      <c r="AC1025" t="str">
        <f t="shared" si="344"/>
        <v>Referral</v>
      </c>
      <c r="AD1025">
        <v>1168.3499999999999</v>
      </c>
      <c r="AE1025" s="7">
        <v>1168.3499999999999</v>
      </c>
      <c r="AF1025" s="7">
        <f t="shared" si="345"/>
        <v>1168.3499999999999</v>
      </c>
      <c r="AG1025" t="str">
        <f>_xlfn.XLOOKUP(H1025, 'Customer Data'!A1025,'Customer Data'!B1025)</f>
        <v>Customer_1025</v>
      </c>
      <c r="AH1025" t="str">
        <f>_xlfn.XLOOKUP(H1025,'Customer Data'!A1025,'Customer Data'!C1025)</f>
        <v>Male</v>
      </c>
      <c r="AI1025">
        <f>_xlfn.XLOOKUP(H1025,'Customer Data'!A1025,'Customer Data'!D1025)</f>
        <v>43</v>
      </c>
      <c r="AJ1025" t="str">
        <f>_xlfn.XLOOKUP(H1025,'Customer Data'!A1025,'Customer Data'!E1025)</f>
        <v>Abuja</v>
      </c>
      <c r="AK1025" t="str">
        <f>VLOOKUP(K1025,'Product Category'!A:B,2,FALSE)</f>
        <v>Electronics</v>
      </c>
      <c r="AL1025">
        <f>VLOOKUP(Z1025,Coupons!A:B,2,FALSE)</f>
        <v>0</v>
      </c>
      <c r="AM1025" s="7">
        <f t="shared" si="346"/>
        <v>0</v>
      </c>
      <c r="AN1025" s="7">
        <f t="shared" si="347"/>
        <v>163.56899999999999</v>
      </c>
      <c r="AO1025" s="7">
        <f t="shared" si="348"/>
        <v>817.84499999999991</v>
      </c>
      <c r="AP1025" s="7">
        <f t="shared" si="349"/>
        <v>1168.3499999999999</v>
      </c>
      <c r="AQ1025" s="7">
        <f t="shared" si="350"/>
        <v>350.505</v>
      </c>
      <c r="AR1025" s="12">
        <f t="shared" si="351"/>
        <v>1.4285714285714286</v>
      </c>
    </row>
    <row r="1026" spans="1:44" x14ac:dyDescent="0.35">
      <c r="A1026" t="s">
        <v>1038</v>
      </c>
      <c r="B1026">
        <f t="shared" ref="B1026:B1089" si="352">(RIGHT(A1026, LEN(A1026)-3))*1</f>
        <v>201024</v>
      </c>
      <c r="C1026" s="2">
        <v>45320</v>
      </c>
      <c r="D1026" s="4">
        <v>45320</v>
      </c>
      <c r="E1026">
        <f t="shared" ref="E1026:E1089" si="353">(TEXT(D1026, "yyyy"))*1</f>
        <v>2024</v>
      </c>
      <c r="F1026" s="4" t="str">
        <f t="shared" ref="F1026:F1089" si="354">TEXT(D1026, "mmmm")</f>
        <v>January</v>
      </c>
      <c r="G1026" s="4" t="str">
        <f t="shared" ref="G1026:G1089" si="355">TEXT(D1026, "dddd")</f>
        <v>Monday</v>
      </c>
      <c r="H1026" t="s">
        <v>2230</v>
      </c>
      <c r="I1026">
        <f t="shared" ref="I1026:I1089" si="356">(RIGHT(H1026, LEN(H1026)-1))*1</f>
        <v>90612</v>
      </c>
      <c r="J1026" t="s">
        <v>2406</v>
      </c>
      <c r="K1026" t="str">
        <f t="shared" si="336"/>
        <v>Chair</v>
      </c>
      <c r="L1026">
        <v>3</v>
      </c>
      <c r="M1026">
        <v>367.75</v>
      </c>
      <c r="N1026" s="7">
        <f t="shared" ref="N1026:N1089" si="357">(TRIM(PROPER(M1026)))*1</f>
        <v>367.75</v>
      </c>
      <c r="O1026" t="s">
        <v>2769</v>
      </c>
      <c r="P1026" t="str">
        <f t="shared" si="337"/>
        <v>731</v>
      </c>
      <c r="Q1026" t="str">
        <f t="shared" si="338"/>
        <v>Main St</v>
      </c>
      <c r="R1026" t="s">
        <v>3069</v>
      </c>
      <c r="S1026" t="str">
        <f t="shared" si="339"/>
        <v>Cash</v>
      </c>
      <c r="T1026" t="s">
        <v>3074</v>
      </c>
      <c r="U1026" t="str">
        <f t="shared" si="340"/>
        <v>Pending</v>
      </c>
      <c r="V1026" t="s">
        <v>4099</v>
      </c>
      <c r="W1026" t="str">
        <f t="shared" si="341"/>
        <v>93022878</v>
      </c>
      <c r="X1026">
        <v>7</v>
      </c>
      <c r="Y1026" t="s">
        <v>4276</v>
      </c>
      <c r="Z1026" t="str">
        <f t="shared" si="342"/>
        <v>FREESHIP</v>
      </c>
      <c r="AA1026" t="str">
        <f t="shared" si="343"/>
        <v>YES</v>
      </c>
      <c r="AB1026" t="s">
        <v>4281</v>
      </c>
      <c r="AC1026" t="str">
        <f t="shared" si="344"/>
        <v>Facebook</v>
      </c>
      <c r="AD1026">
        <v>1103.25</v>
      </c>
      <c r="AE1026" s="7">
        <v>1103.25</v>
      </c>
      <c r="AF1026" s="7">
        <f t="shared" si="345"/>
        <v>1103.25</v>
      </c>
      <c r="AG1026" t="str">
        <f>_xlfn.XLOOKUP(H1026, 'Customer Data'!A1026,'Customer Data'!B1026)</f>
        <v>Customer_1026</v>
      </c>
      <c r="AH1026" t="str">
        <f>_xlfn.XLOOKUP(H1026,'Customer Data'!A1026,'Customer Data'!C1026)</f>
        <v>Female</v>
      </c>
      <c r="AI1026">
        <f>_xlfn.XLOOKUP(H1026,'Customer Data'!A1026,'Customer Data'!D1026)</f>
        <v>38</v>
      </c>
      <c r="AJ1026" t="str">
        <f>_xlfn.XLOOKUP(H1026,'Customer Data'!A1026,'Customer Data'!E1026)</f>
        <v>Owerri</v>
      </c>
      <c r="AK1026" t="str">
        <f>VLOOKUP(K1026,'Product Category'!A:B,2,FALSE)</f>
        <v>Furniture</v>
      </c>
      <c r="AL1026">
        <f>VLOOKUP(Z1026,Coupons!A:B,2,FALSE)</f>
        <v>0</v>
      </c>
      <c r="AM1026" s="7">
        <f t="shared" si="346"/>
        <v>0</v>
      </c>
      <c r="AN1026" s="7">
        <f t="shared" si="347"/>
        <v>257.42500000000001</v>
      </c>
      <c r="AO1026" s="7">
        <f t="shared" si="348"/>
        <v>772.27500000000009</v>
      </c>
      <c r="AP1026" s="7">
        <f t="shared" si="349"/>
        <v>1103.25</v>
      </c>
      <c r="AQ1026" s="7">
        <f t="shared" si="350"/>
        <v>330.97499999999991</v>
      </c>
      <c r="AR1026" s="12">
        <f t="shared" si="351"/>
        <v>1.4285714285714284</v>
      </c>
    </row>
    <row r="1027" spans="1:44" x14ac:dyDescent="0.35">
      <c r="A1027" t="s">
        <v>1039</v>
      </c>
      <c r="B1027">
        <f t="shared" si="352"/>
        <v>201025</v>
      </c>
      <c r="C1027" s="2">
        <v>45794</v>
      </c>
      <c r="D1027" s="4">
        <v>45794</v>
      </c>
      <c r="E1027">
        <f t="shared" si="353"/>
        <v>2025</v>
      </c>
      <c r="F1027" s="4" t="str">
        <f t="shared" si="354"/>
        <v>May</v>
      </c>
      <c r="G1027" s="4" t="str">
        <f t="shared" si="355"/>
        <v>Saturday</v>
      </c>
      <c r="H1027" t="s">
        <v>2231</v>
      </c>
      <c r="I1027">
        <f t="shared" si="356"/>
        <v>28406</v>
      </c>
      <c r="J1027" t="s">
        <v>2406</v>
      </c>
      <c r="K1027" t="str">
        <f t="shared" ref="K1027:K1090" si="358">TRIM(PROPER(J1027))</f>
        <v>Chair</v>
      </c>
      <c r="L1027">
        <v>1</v>
      </c>
      <c r="M1027">
        <v>23.53</v>
      </c>
      <c r="N1027" s="7">
        <f t="shared" si="357"/>
        <v>23.53</v>
      </c>
      <c r="O1027" t="s">
        <v>2548</v>
      </c>
      <c r="P1027" t="str">
        <f t="shared" ref="P1027:P1090" si="359">LEFT(O1027, FIND(" ", O1027)-1)</f>
        <v>174</v>
      </c>
      <c r="Q1027" t="str">
        <f t="shared" ref="Q1027:Q1090" si="360">RIGHT(O1027, LEN(O1027) - FIND(" ", O1027))</f>
        <v>Main St</v>
      </c>
      <c r="R1027" t="s">
        <v>3068</v>
      </c>
      <c r="S1027" t="str">
        <f t="shared" ref="S1027:S1090" si="361">TRIM(PROPER(R1027))</f>
        <v>Gift Card</v>
      </c>
      <c r="T1027" t="s">
        <v>3073</v>
      </c>
      <c r="U1027" t="str">
        <f t="shared" ref="U1027:U1090" si="362">TRIM(PROPER(T1027))</f>
        <v>Delivered</v>
      </c>
      <c r="V1027" t="s">
        <v>4100</v>
      </c>
      <c r="W1027" t="str">
        <f t="shared" ref="W1027:W1090" si="363">RIGHT(V1027, LEN(V1027)-3)</f>
        <v>98841457</v>
      </c>
      <c r="X1027">
        <v>2</v>
      </c>
      <c r="Y1027" t="s">
        <v>4276</v>
      </c>
      <c r="Z1027" t="str">
        <f t="shared" ref="Z1027:Z1090" si="364">TRIM(UPPER(IF(Y1027="", "NO COUPON", Y1027)))</f>
        <v>FREESHIP</v>
      </c>
      <c r="AA1027" t="str">
        <f t="shared" ref="AA1027:AA1090" si="365">IF(Z1027="NO COUPON","NO","YES")</f>
        <v>YES</v>
      </c>
      <c r="AB1027" t="s">
        <v>4278</v>
      </c>
      <c r="AC1027" t="str">
        <f t="shared" ref="AC1027:AC1090" si="366">TRIM(PROPER(AB1027))</f>
        <v>Instagram</v>
      </c>
      <c r="AD1027">
        <v>23.53</v>
      </c>
      <c r="AE1027" s="7">
        <v>23.53</v>
      </c>
      <c r="AF1027" s="7">
        <f t="shared" ref="AF1027:AF1090" si="367">N1027*L1027</f>
        <v>23.53</v>
      </c>
      <c r="AG1027" t="str">
        <f>_xlfn.XLOOKUP(H1027, 'Customer Data'!A1027,'Customer Data'!B1027)</f>
        <v>Customer_1027</v>
      </c>
      <c r="AH1027" t="str">
        <f>_xlfn.XLOOKUP(H1027,'Customer Data'!A1027,'Customer Data'!C1027)</f>
        <v>Female</v>
      </c>
      <c r="AI1027">
        <f>_xlfn.XLOOKUP(H1027,'Customer Data'!A1027,'Customer Data'!D1027)</f>
        <v>31</v>
      </c>
      <c r="AJ1027" t="str">
        <f>_xlfn.XLOOKUP(H1027,'Customer Data'!A1027,'Customer Data'!E1027)</f>
        <v>Lagos</v>
      </c>
      <c r="AK1027" t="str">
        <f>VLOOKUP(K1027,'Product Category'!A:B,2,FALSE)</f>
        <v>Furniture</v>
      </c>
      <c r="AL1027">
        <f>VLOOKUP(Z1027,Coupons!A:B,2,FALSE)</f>
        <v>0</v>
      </c>
      <c r="AM1027" s="7">
        <f t="shared" ref="AM1027:AM1090" si="368">AE1027*AL1027</f>
        <v>0</v>
      </c>
      <c r="AN1027" s="7">
        <f t="shared" ref="AN1027:AN1090" si="369">N1027*0.7</f>
        <v>16.471</v>
      </c>
      <c r="AO1027" s="7">
        <f t="shared" ref="AO1027:AO1090" si="370">AN1027*L1027</f>
        <v>16.471</v>
      </c>
      <c r="AP1027" s="7">
        <f t="shared" ref="AP1027:AP1090" si="371">AF1027-AM1027</f>
        <v>23.53</v>
      </c>
      <c r="AQ1027" s="7">
        <f t="shared" ref="AQ1027:AQ1090" si="372">AP1027-AO1027</f>
        <v>7.0590000000000011</v>
      </c>
      <c r="AR1027" s="12">
        <f t="shared" ref="AR1027:AR1090" si="373">AP1027/AO1027</f>
        <v>1.4285714285714286</v>
      </c>
    </row>
    <row r="1028" spans="1:44" x14ac:dyDescent="0.35">
      <c r="A1028" t="s">
        <v>1040</v>
      </c>
      <c r="B1028">
        <f t="shared" si="352"/>
        <v>201026</v>
      </c>
      <c r="C1028" s="2">
        <v>45047</v>
      </c>
      <c r="D1028" s="4">
        <v>45047</v>
      </c>
      <c r="E1028">
        <f t="shared" si="353"/>
        <v>2023</v>
      </c>
      <c r="F1028" s="4" t="str">
        <f t="shared" si="354"/>
        <v>May</v>
      </c>
      <c r="G1028" s="4" t="str">
        <f t="shared" si="355"/>
        <v>Monday</v>
      </c>
      <c r="H1028" t="s">
        <v>2232</v>
      </c>
      <c r="I1028">
        <f t="shared" si="356"/>
        <v>55454</v>
      </c>
      <c r="J1028" t="s">
        <v>2403</v>
      </c>
      <c r="K1028" t="str">
        <f t="shared" si="358"/>
        <v>Monitor</v>
      </c>
      <c r="L1028">
        <v>1</v>
      </c>
      <c r="M1028">
        <v>677.48</v>
      </c>
      <c r="N1028" s="7">
        <f t="shared" si="357"/>
        <v>677.48</v>
      </c>
      <c r="O1028" t="s">
        <v>2521</v>
      </c>
      <c r="P1028" t="str">
        <f t="shared" si="359"/>
        <v>807</v>
      </c>
      <c r="Q1028" t="str">
        <f t="shared" si="360"/>
        <v>Main St</v>
      </c>
      <c r="R1028" t="s">
        <v>3066</v>
      </c>
      <c r="S1028" t="str">
        <f t="shared" si="361"/>
        <v>Online</v>
      </c>
      <c r="T1028" t="s">
        <v>3073</v>
      </c>
      <c r="U1028" t="str">
        <f t="shared" si="362"/>
        <v>Delivered</v>
      </c>
      <c r="V1028" t="s">
        <v>4101</v>
      </c>
      <c r="W1028" t="str">
        <f t="shared" si="363"/>
        <v>13281370</v>
      </c>
      <c r="X1028">
        <v>1</v>
      </c>
      <c r="Y1028" t="s">
        <v>4277</v>
      </c>
      <c r="Z1028" t="str">
        <f t="shared" si="364"/>
        <v>WINTER15</v>
      </c>
      <c r="AA1028" t="str">
        <f t="shared" si="365"/>
        <v>YES</v>
      </c>
      <c r="AB1028" t="s">
        <v>4281</v>
      </c>
      <c r="AC1028" t="str">
        <f t="shared" si="366"/>
        <v>Facebook</v>
      </c>
      <c r="AD1028">
        <v>677.48</v>
      </c>
      <c r="AE1028" s="7">
        <v>677.48</v>
      </c>
      <c r="AF1028" s="7">
        <f t="shared" si="367"/>
        <v>677.48</v>
      </c>
      <c r="AG1028" t="str">
        <f>_xlfn.XLOOKUP(H1028, 'Customer Data'!A1028,'Customer Data'!B1028)</f>
        <v>Customer_1028</v>
      </c>
      <c r="AH1028" t="str">
        <f>_xlfn.XLOOKUP(H1028,'Customer Data'!A1028,'Customer Data'!C1028)</f>
        <v>Male</v>
      </c>
      <c r="AI1028">
        <f>_xlfn.XLOOKUP(H1028,'Customer Data'!A1028,'Customer Data'!D1028)</f>
        <v>44</v>
      </c>
      <c r="AJ1028" t="str">
        <f>_xlfn.XLOOKUP(H1028,'Customer Data'!A1028,'Customer Data'!E1028)</f>
        <v>Lagos</v>
      </c>
      <c r="AK1028" t="str">
        <f>VLOOKUP(K1028,'Product Category'!A:B,2,FALSE)</f>
        <v>Electronics</v>
      </c>
      <c r="AL1028">
        <f>VLOOKUP(Z1028,Coupons!A:B,2,FALSE)</f>
        <v>0.15</v>
      </c>
      <c r="AM1028" s="7">
        <f t="shared" si="368"/>
        <v>101.622</v>
      </c>
      <c r="AN1028" s="7">
        <f t="shared" si="369"/>
        <v>474.23599999999999</v>
      </c>
      <c r="AO1028" s="7">
        <f t="shared" si="370"/>
        <v>474.23599999999999</v>
      </c>
      <c r="AP1028" s="7">
        <f t="shared" si="371"/>
        <v>575.85800000000006</v>
      </c>
      <c r="AQ1028" s="7">
        <f t="shared" si="372"/>
        <v>101.62200000000007</v>
      </c>
      <c r="AR1028" s="12">
        <f t="shared" si="373"/>
        <v>1.2142857142857144</v>
      </c>
    </row>
    <row r="1029" spans="1:44" x14ac:dyDescent="0.35">
      <c r="A1029" t="s">
        <v>1041</v>
      </c>
      <c r="B1029">
        <f t="shared" si="352"/>
        <v>201027</v>
      </c>
      <c r="C1029" s="2">
        <v>45433</v>
      </c>
      <c r="D1029" s="4">
        <v>45433</v>
      </c>
      <c r="E1029">
        <f t="shared" si="353"/>
        <v>2024</v>
      </c>
      <c r="F1029" s="4" t="str">
        <f t="shared" si="354"/>
        <v>May</v>
      </c>
      <c r="G1029" s="4" t="str">
        <f t="shared" si="355"/>
        <v>Tuesday</v>
      </c>
      <c r="H1029" t="s">
        <v>2233</v>
      </c>
      <c r="I1029">
        <f t="shared" si="356"/>
        <v>93467</v>
      </c>
      <c r="J1029" t="s">
        <v>2408</v>
      </c>
      <c r="K1029" t="str">
        <f t="shared" si="358"/>
        <v>Laptop</v>
      </c>
      <c r="L1029">
        <v>4</v>
      </c>
      <c r="M1029">
        <v>554.83000000000004</v>
      </c>
      <c r="N1029" s="7">
        <f t="shared" si="357"/>
        <v>554.83000000000004</v>
      </c>
      <c r="O1029" t="s">
        <v>2908</v>
      </c>
      <c r="P1029" t="str">
        <f t="shared" si="359"/>
        <v>983</v>
      </c>
      <c r="Q1029" t="str">
        <f t="shared" si="360"/>
        <v>Main St</v>
      </c>
      <c r="R1029" t="s">
        <v>3069</v>
      </c>
      <c r="S1029" t="str">
        <f t="shared" si="361"/>
        <v>Cash</v>
      </c>
      <c r="T1029" t="s">
        <v>3072</v>
      </c>
      <c r="U1029" t="str">
        <f t="shared" si="362"/>
        <v>Returned</v>
      </c>
      <c r="V1029" t="s">
        <v>4102</v>
      </c>
      <c r="W1029" t="str">
        <f t="shared" si="363"/>
        <v>77377373</v>
      </c>
      <c r="X1029">
        <v>6</v>
      </c>
      <c r="Z1029" t="str">
        <f t="shared" si="364"/>
        <v>NO COUPON</v>
      </c>
      <c r="AA1029" t="str">
        <f t="shared" si="365"/>
        <v>NO</v>
      </c>
      <c r="AB1029" t="s">
        <v>4282</v>
      </c>
      <c r="AC1029" t="str">
        <f t="shared" si="366"/>
        <v>Google</v>
      </c>
      <c r="AD1029">
        <v>2219.3200000000002</v>
      </c>
      <c r="AE1029" s="7">
        <v>2219.3200000000002</v>
      </c>
      <c r="AF1029" s="7">
        <f t="shared" si="367"/>
        <v>2219.3200000000002</v>
      </c>
      <c r="AG1029" t="str">
        <f>_xlfn.XLOOKUP(H1029, 'Customer Data'!A1029,'Customer Data'!B1029)</f>
        <v>Customer_1029</v>
      </c>
      <c r="AH1029" t="str">
        <f>_xlfn.XLOOKUP(H1029,'Customer Data'!A1029,'Customer Data'!C1029)</f>
        <v>Female</v>
      </c>
      <c r="AI1029">
        <f>_xlfn.XLOOKUP(H1029,'Customer Data'!A1029,'Customer Data'!D1029)</f>
        <v>42</v>
      </c>
      <c r="AJ1029" t="str">
        <f>_xlfn.XLOOKUP(H1029,'Customer Data'!A1029,'Customer Data'!E1029)</f>
        <v>Kano</v>
      </c>
      <c r="AK1029" t="str">
        <f>VLOOKUP(K1029,'Product Category'!A:B,2,FALSE)</f>
        <v>Electronics</v>
      </c>
      <c r="AL1029">
        <f>VLOOKUP(Z1029,Coupons!A:B,2,FALSE)</f>
        <v>0</v>
      </c>
      <c r="AM1029" s="7">
        <f t="shared" si="368"/>
        <v>0</v>
      </c>
      <c r="AN1029" s="7">
        <f t="shared" si="369"/>
        <v>388.38100000000003</v>
      </c>
      <c r="AO1029" s="7">
        <f t="shared" si="370"/>
        <v>1553.5240000000001</v>
      </c>
      <c r="AP1029" s="7">
        <f t="shared" si="371"/>
        <v>2219.3200000000002</v>
      </c>
      <c r="AQ1029" s="7">
        <f t="shared" si="372"/>
        <v>665.79600000000005</v>
      </c>
      <c r="AR1029" s="12">
        <f t="shared" si="373"/>
        <v>1.4285714285714286</v>
      </c>
    </row>
    <row r="1030" spans="1:44" x14ac:dyDescent="0.35">
      <c r="A1030" t="s">
        <v>1042</v>
      </c>
      <c r="B1030">
        <f t="shared" si="352"/>
        <v>201028</v>
      </c>
      <c r="C1030" s="2">
        <v>44974</v>
      </c>
      <c r="D1030" s="4">
        <v>44974</v>
      </c>
      <c r="E1030">
        <f t="shared" si="353"/>
        <v>2023</v>
      </c>
      <c r="F1030" s="4" t="str">
        <f t="shared" si="354"/>
        <v>February</v>
      </c>
      <c r="G1030" s="4" t="str">
        <f t="shared" si="355"/>
        <v>Friday</v>
      </c>
      <c r="H1030" t="s">
        <v>2234</v>
      </c>
      <c r="I1030">
        <f t="shared" si="356"/>
        <v>60042</v>
      </c>
      <c r="J1030" t="s">
        <v>2409</v>
      </c>
      <c r="K1030" t="str">
        <f t="shared" si="358"/>
        <v>Desk</v>
      </c>
      <c r="L1030">
        <v>4</v>
      </c>
      <c r="M1030">
        <v>440.31</v>
      </c>
      <c r="N1030" s="7">
        <f t="shared" si="357"/>
        <v>440.31</v>
      </c>
      <c r="O1030" t="s">
        <v>2610</v>
      </c>
      <c r="P1030" t="str">
        <f t="shared" si="359"/>
        <v>610</v>
      </c>
      <c r="Q1030" t="str">
        <f t="shared" si="360"/>
        <v>Main St</v>
      </c>
      <c r="R1030" t="s">
        <v>3069</v>
      </c>
      <c r="S1030" t="str">
        <f t="shared" si="361"/>
        <v>Cash</v>
      </c>
      <c r="T1030" t="s">
        <v>3071</v>
      </c>
      <c r="U1030" t="str">
        <f t="shared" si="362"/>
        <v>Cancelled</v>
      </c>
      <c r="V1030" t="s">
        <v>4103</v>
      </c>
      <c r="W1030" t="str">
        <f t="shared" si="363"/>
        <v>84651559</v>
      </c>
      <c r="X1030">
        <v>6</v>
      </c>
      <c r="Z1030" t="str">
        <f t="shared" si="364"/>
        <v>NO COUPON</v>
      </c>
      <c r="AA1030" t="str">
        <f t="shared" si="365"/>
        <v>NO</v>
      </c>
      <c r="AB1030" t="s">
        <v>4278</v>
      </c>
      <c r="AC1030" t="str">
        <f t="shared" si="366"/>
        <v>Instagram</v>
      </c>
      <c r="AD1030">
        <v>1761.24</v>
      </c>
      <c r="AE1030" s="7">
        <v>1761.24</v>
      </c>
      <c r="AF1030" s="7">
        <f t="shared" si="367"/>
        <v>1761.24</v>
      </c>
      <c r="AG1030" t="str">
        <f>_xlfn.XLOOKUP(H1030, 'Customer Data'!A1030,'Customer Data'!B1030)</f>
        <v>Customer_1030</v>
      </c>
      <c r="AH1030" t="str">
        <f>_xlfn.XLOOKUP(H1030,'Customer Data'!A1030,'Customer Data'!C1030)</f>
        <v>Female</v>
      </c>
      <c r="AI1030">
        <f>_xlfn.XLOOKUP(H1030,'Customer Data'!A1030,'Customer Data'!D1030)</f>
        <v>22</v>
      </c>
      <c r="AJ1030" t="str">
        <f>_xlfn.XLOOKUP(H1030,'Customer Data'!A1030,'Customer Data'!E1030)</f>
        <v>Enugu</v>
      </c>
      <c r="AK1030" t="str">
        <f>VLOOKUP(K1030,'Product Category'!A:B,2,FALSE)</f>
        <v>Furniture</v>
      </c>
      <c r="AL1030">
        <f>VLOOKUP(Z1030,Coupons!A:B,2,FALSE)</f>
        <v>0</v>
      </c>
      <c r="AM1030" s="7">
        <f t="shared" si="368"/>
        <v>0</v>
      </c>
      <c r="AN1030" s="7">
        <f t="shared" si="369"/>
        <v>308.21699999999998</v>
      </c>
      <c r="AO1030" s="7">
        <f t="shared" si="370"/>
        <v>1232.8679999999999</v>
      </c>
      <c r="AP1030" s="7">
        <f t="shared" si="371"/>
        <v>1761.24</v>
      </c>
      <c r="AQ1030" s="7">
        <f t="shared" si="372"/>
        <v>528.37200000000007</v>
      </c>
      <c r="AR1030" s="12">
        <f t="shared" si="373"/>
        <v>1.4285714285714286</v>
      </c>
    </row>
    <row r="1031" spans="1:44" x14ac:dyDescent="0.35">
      <c r="A1031" t="s">
        <v>1043</v>
      </c>
      <c r="B1031">
        <f t="shared" si="352"/>
        <v>201029</v>
      </c>
      <c r="C1031" s="2">
        <v>45717</v>
      </c>
      <c r="D1031" s="4">
        <v>45717</v>
      </c>
      <c r="E1031">
        <f t="shared" si="353"/>
        <v>2025</v>
      </c>
      <c r="F1031" s="4" t="str">
        <f t="shared" si="354"/>
        <v>March</v>
      </c>
      <c r="G1031" s="4" t="str">
        <f t="shared" si="355"/>
        <v>Saturday</v>
      </c>
      <c r="H1031" t="s">
        <v>2235</v>
      </c>
      <c r="I1031">
        <f t="shared" si="356"/>
        <v>44733</v>
      </c>
      <c r="J1031" t="s">
        <v>2409</v>
      </c>
      <c r="K1031" t="str">
        <f t="shared" si="358"/>
        <v>Desk</v>
      </c>
      <c r="L1031">
        <v>1</v>
      </c>
      <c r="M1031">
        <v>87.06</v>
      </c>
      <c r="N1031" s="7">
        <f t="shared" si="357"/>
        <v>87.06</v>
      </c>
      <c r="O1031" t="s">
        <v>2988</v>
      </c>
      <c r="P1031" t="str">
        <f t="shared" si="359"/>
        <v>851</v>
      </c>
      <c r="Q1031" t="str">
        <f t="shared" si="360"/>
        <v>Main St</v>
      </c>
      <c r="R1031" t="s">
        <v>3067</v>
      </c>
      <c r="S1031" t="str">
        <f t="shared" si="361"/>
        <v>Credit Card</v>
      </c>
      <c r="T1031" t="s">
        <v>3070</v>
      </c>
      <c r="U1031" t="str">
        <f t="shared" si="362"/>
        <v>Shipped</v>
      </c>
      <c r="V1031" t="s">
        <v>4104</v>
      </c>
      <c r="W1031" t="str">
        <f t="shared" si="363"/>
        <v>41500198</v>
      </c>
      <c r="X1031">
        <v>4</v>
      </c>
      <c r="Y1031" t="s">
        <v>4276</v>
      </c>
      <c r="Z1031" t="str">
        <f t="shared" si="364"/>
        <v>FREESHIP</v>
      </c>
      <c r="AA1031" t="str">
        <f t="shared" si="365"/>
        <v>YES</v>
      </c>
      <c r="AB1031" t="s">
        <v>4280</v>
      </c>
      <c r="AC1031" t="str">
        <f t="shared" si="366"/>
        <v>Email</v>
      </c>
      <c r="AD1031">
        <v>87.06</v>
      </c>
      <c r="AE1031" s="7">
        <v>87.06</v>
      </c>
      <c r="AF1031" s="7">
        <f t="shared" si="367"/>
        <v>87.06</v>
      </c>
      <c r="AG1031" t="str">
        <f>_xlfn.XLOOKUP(H1031, 'Customer Data'!A1031,'Customer Data'!B1031)</f>
        <v>Customer_1031</v>
      </c>
      <c r="AH1031" t="str">
        <f>_xlfn.XLOOKUP(H1031,'Customer Data'!A1031,'Customer Data'!C1031)</f>
        <v>Male</v>
      </c>
      <c r="AI1031">
        <f>_xlfn.XLOOKUP(H1031,'Customer Data'!A1031,'Customer Data'!D1031)</f>
        <v>57</v>
      </c>
      <c r="AJ1031" t="str">
        <f>_xlfn.XLOOKUP(H1031,'Customer Data'!A1031,'Customer Data'!E1031)</f>
        <v>Abuja</v>
      </c>
      <c r="AK1031" t="str">
        <f>VLOOKUP(K1031,'Product Category'!A:B,2,FALSE)</f>
        <v>Furniture</v>
      </c>
      <c r="AL1031">
        <f>VLOOKUP(Z1031,Coupons!A:B,2,FALSE)</f>
        <v>0</v>
      </c>
      <c r="AM1031" s="7">
        <f t="shared" si="368"/>
        <v>0</v>
      </c>
      <c r="AN1031" s="7">
        <f t="shared" si="369"/>
        <v>60.942</v>
      </c>
      <c r="AO1031" s="7">
        <f t="shared" si="370"/>
        <v>60.942</v>
      </c>
      <c r="AP1031" s="7">
        <f t="shared" si="371"/>
        <v>87.06</v>
      </c>
      <c r="AQ1031" s="7">
        <f t="shared" si="372"/>
        <v>26.118000000000002</v>
      </c>
      <c r="AR1031" s="12">
        <f t="shared" si="373"/>
        <v>1.4285714285714286</v>
      </c>
    </row>
    <row r="1032" spans="1:44" x14ac:dyDescent="0.35">
      <c r="A1032" t="s">
        <v>1044</v>
      </c>
      <c r="B1032">
        <f t="shared" si="352"/>
        <v>201030</v>
      </c>
      <c r="C1032" s="2">
        <v>45201</v>
      </c>
      <c r="D1032" s="4">
        <v>45201</v>
      </c>
      <c r="E1032">
        <f t="shared" si="353"/>
        <v>2023</v>
      </c>
      <c r="F1032" s="4" t="str">
        <f t="shared" si="354"/>
        <v>October</v>
      </c>
      <c r="G1032" s="4" t="str">
        <f t="shared" si="355"/>
        <v>Monday</v>
      </c>
      <c r="H1032" t="s">
        <v>2236</v>
      </c>
      <c r="I1032">
        <f t="shared" si="356"/>
        <v>61773</v>
      </c>
      <c r="J1032" t="s">
        <v>2404</v>
      </c>
      <c r="K1032" t="str">
        <f t="shared" si="358"/>
        <v>Phone</v>
      </c>
      <c r="L1032">
        <v>4</v>
      </c>
      <c r="M1032">
        <v>245.28</v>
      </c>
      <c r="N1032" s="7">
        <f t="shared" si="357"/>
        <v>245.28</v>
      </c>
      <c r="O1032" t="s">
        <v>3005</v>
      </c>
      <c r="P1032" t="str">
        <f t="shared" si="359"/>
        <v>176</v>
      </c>
      <c r="Q1032" t="str">
        <f t="shared" si="360"/>
        <v>Main St</v>
      </c>
      <c r="R1032" t="s">
        <v>3067</v>
      </c>
      <c r="S1032" t="str">
        <f t="shared" si="361"/>
        <v>Credit Card</v>
      </c>
      <c r="T1032" t="s">
        <v>3073</v>
      </c>
      <c r="U1032" t="str">
        <f t="shared" si="362"/>
        <v>Delivered</v>
      </c>
      <c r="V1032" t="s">
        <v>4105</v>
      </c>
      <c r="W1032" t="str">
        <f t="shared" si="363"/>
        <v>12936357</v>
      </c>
      <c r="X1032">
        <v>6</v>
      </c>
      <c r="Y1032" t="s">
        <v>4277</v>
      </c>
      <c r="Z1032" t="str">
        <f t="shared" si="364"/>
        <v>WINTER15</v>
      </c>
      <c r="AA1032" t="str">
        <f t="shared" si="365"/>
        <v>YES</v>
      </c>
      <c r="AB1032" t="s">
        <v>4280</v>
      </c>
      <c r="AC1032" t="str">
        <f t="shared" si="366"/>
        <v>Email</v>
      </c>
      <c r="AD1032">
        <v>981.12</v>
      </c>
      <c r="AE1032" s="7">
        <v>981.12</v>
      </c>
      <c r="AF1032" s="7">
        <f t="shared" si="367"/>
        <v>981.12</v>
      </c>
      <c r="AG1032" t="str">
        <f>_xlfn.XLOOKUP(H1032, 'Customer Data'!A1032,'Customer Data'!B1032)</f>
        <v>Customer_1032</v>
      </c>
      <c r="AH1032" t="str">
        <f>_xlfn.XLOOKUP(H1032,'Customer Data'!A1032,'Customer Data'!C1032)</f>
        <v>Male</v>
      </c>
      <c r="AI1032">
        <f>_xlfn.XLOOKUP(H1032,'Customer Data'!A1032,'Customer Data'!D1032)</f>
        <v>35</v>
      </c>
      <c r="AJ1032" t="str">
        <f>_xlfn.XLOOKUP(H1032,'Customer Data'!A1032,'Customer Data'!E1032)</f>
        <v>Port-Harcourt</v>
      </c>
      <c r="AK1032" t="str">
        <f>VLOOKUP(K1032,'Product Category'!A:B,2,FALSE)</f>
        <v>Electronics</v>
      </c>
      <c r="AL1032">
        <f>VLOOKUP(Z1032,Coupons!A:B,2,FALSE)</f>
        <v>0.15</v>
      </c>
      <c r="AM1032" s="7">
        <f t="shared" si="368"/>
        <v>147.16800000000001</v>
      </c>
      <c r="AN1032" s="7">
        <f t="shared" si="369"/>
        <v>171.696</v>
      </c>
      <c r="AO1032" s="7">
        <f t="shared" si="370"/>
        <v>686.78399999999999</v>
      </c>
      <c r="AP1032" s="7">
        <f t="shared" si="371"/>
        <v>833.952</v>
      </c>
      <c r="AQ1032" s="7">
        <f t="shared" si="372"/>
        <v>147.16800000000001</v>
      </c>
      <c r="AR1032" s="12">
        <f t="shared" si="373"/>
        <v>1.2142857142857142</v>
      </c>
    </row>
    <row r="1033" spans="1:44" x14ac:dyDescent="0.35">
      <c r="A1033" t="s">
        <v>1045</v>
      </c>
      <c r="B1033">
        <f t="shared" si="352"/>
        <v>201031</v>
      </c>
      <c r="C1033" s="2">
        <v>44985</v>
      </c>
      <c r="D1033" s="4">
        <v>44985</v>
      </c>
      <c r="E1033">
        <f t="shared" si="353"/>
        <v>2023</v>
      </c>
      <c r="F1033" s="4" t="str">
        <f t="shared" si="354"/>
        <v>February</v>
      </c>
      <c r="G1033" s="4" t="str">
        <f t="shared" si="355"/>
        <v>Tuesday</v>
      </c>
      <c r="H1033" t="s">
        <v>2237</v>
      </c>
      <c r="I1033">
        <f t="shared" si="356"/>
        <v>59183</v>
      </c>
      <c r="J1033" t="s">
        <v>2404</v>
      </c>
      <c r="K1033" t="str">
        <f t="shared" si="358"/>
        <v>Phone</v>
      </c>
      <c r="L1033">
        <v>5</v>
      </c>
      <c r="M1033">
        <v>664.51</v>
      </c>
      <c r="N1033" s="7">
        <f t="shared" si="357"/>
        <v>664.51</v>
      </c>
      <c r="O1033" t="s">
        <v>3006</v>
      </c>
      <c r="P1033" t="str">
        <f t="shared" si="359"/>
        <v>136</v>
      </c>
      <c r="Q1033" t="str">
        <f t="shared" si="360"/>
        <v>Main St</v>
      </c>
      <c r="R1033" t="s">
        <v>3065</v>
      </c>
      <c r="S1033" t="str">
        <f t="shared" si="361"/>
        <v>Debit Card</v>
      </c>
      <c r="T1033" t="s">
        <v>3074</v>
      </c>
      <c r="U1033" t="str">
        <f t="shared" si="362"/>
        <v>Pending</v>
      </c>
      <c r="V1033" t="s">
        <v>4106</v>
      </c>
      <c r="W1033" t="str">
        <f t="shared" si="363"/>
        <v>18129706</v>
      </c>
      <c r="X1033">
        <v>8</v>
      </c>
      <c r="Y1033" t="s">
        <v>4275</v>
      </c>
      <c r="Z1033" t="str">
        <f t="shared" si="364"/>
        <v>SAVE10</v>
      </c>
      <c r="AA1033" t="str">
        <f t="shared" si="365"/>
        <v>YES</v>
      </c>
      <c r="AB1033" t="s">
        <v>4280</v>
      </c>
      <c r="AC1033" t="str">
        <f t="shared" si="366"/>
        <v>Email</v>
      </c>
      <c r="AD1033">
        <v>3322.55</v>
      </c>
      <c r="AE1033" s="7">
        <v>3322.55</v>
      </c>
      <c r="AF1033" s="7">
        <f t="shared" si="367"/>
        <v>3322.55</v>
      </c>
      <c r="AG1033" t="str">
        <f>_xlfn.XLOOKUP(H1033, 'Customer Data'!A1033,'Customer Data'!B1033)</f>
        <v>Customer_1033</v>
      </c>
      <c r="AH1033" t="str">
        <f>_xlfn.XLOOKUP(H1033,'Customer Data'!A1033,'Customer Data'!C1033)</f>
        <v>Female</v>
      </c>
      <c r="AI1033">
        <f>_xlfn.XLOOKUP(H1033,'Customer Data'!A1033,'Customer Data'!D1033)</f>
        <v>28</v>
      </c>
      <c r="AJ1033" t="str">
        <f>_xlfn.XLOOKUP(H1033,'Customer Data'!A1033,'Customer Data'!E1033)</f>
        <v>Enugu</v>
      </c>
      <c r="AK1033" t="str">
        <f>VLOOKUP(K1033,'Product Category'!A:B,2,FALSE)</f>
        <v>Electronics</v>
      </c>
      <c r="AL1033">
        <f>VLOOKUP(Z1033,Coupons!A:B,2,FALSE)</f>
        <v>0.1</v>
      </c>
      <c r="AM1033" s="7">
        <f t="shared" si="368"/>
        <v>332.25500000000005</v>
      </c>
      <c r="AN1033" s="7">
        <f t="shared" si="369"/>
        <v>465.15699999999998</v>
      </c>
      <c r="AO1033" s="7">
        <f t="shared" si="370"/>
        <v>2325.7849999999999</v>
      </c>
      <c r="AP1033" s="7">
        <f t="shared" si="371"/>
        <v>2990.2950000000001</v>
      </c>
      <c r="AQ1033" s="7">
        <f t="shared" si="372"/>
        <v>664.51000000000022</v>
      </c>
      <c r="AR1033" s="12">
        <f t="shared" si="373"/>
        <v>1.2857142857142858</v>
      </c>
    </row>
    <row r="1034" spans="1:44" x14ac:dyDescent="0.35">
      <c r="A1034" t="s">
        <v>1046</v>
      </c>
      <c r="B1034">
        <f t="shared" si="352"/>
        <v>201032</v>
      </c>
      <c r="C1034" s="2">
        <v>45036</v>
      </c>
      <c r="D1034" s="4">
        <v>45036</v>
      </c>
      <c r="E1034">
        <f t="shared" si="353"/>
        <v>2023</v>
      </c>
      <c r="F1034" s="4" t="str">
        <f t="shared" si="354"/>
        <v>April</v>
      </c>
      <c r="G1034" s="4" t="str">
        <f t="shared" si="355"/>
        <v>Thursday</v>
      </c>
      <c r="H1034" t="s">
        <v>2238</v>
      </c>
      <c r="I1034">
        <f t="shared" si="356"/>
        <v>26188</v>
      </c>
      <c r="J1034" t="s">
        <v>2406</v>
      </c>
      <c r="K1034" t="str">
        <f t="shared" si="358"/>
        <v>Chair</v>
      </c>
      <c r="L1034">
        <v>1</v>
      </c>
      <c r="M1034">
        <v>618.67999999999995</v>
      </c>
      <c r="N1034" s="7">
        <f t="shared" si="357"/>
        <v>618.67999999999995</v>
      </c>
      <c r="O1034" t="s">
        <v>2653</v>
      </c>
      <c r="P1034" t="str">
        <f t="shared" si="359"/>
        <v>990</v>
      </c>
      <c r="Q1034" t="str">
        <f t="shared" si="360"/>
        <v>Main St</v>
      </c>
      <c r="R1034" t="s">
        <v>3066</v>
      </c>
      <c r="S1034" t="str">
        <f t="shared" si="361"/>
        <v>Online</v>
      </c>
      <c r="T1034" t="s">
        <v>3073</v>
      </c>
      <c r="U1034" t="str">
        <f t="shared" si="362"/>
        <v>Delivered</v>
      </c>
      <c r="V1034" t="s">
        <v>4107</v>
      </c>
      <c r="W1034" t="str">
        <f t="shared" si="363"/>
        <v>61634201</v>
      </c>
      <c r="X1034">
        <v>6</v>
      </c>
      <c r="Y1034" t="s">
        <v>4277</v>
      </c>
      <c r="Z1034" t="str">
        <f t="shared" si="364"/>
        <v>WINTER15</v>
      </c>
      <c r="AA1034" t="str">
        <f t="shared" si="365"/>
        <v>YES</v>
      </c>
      <c r="AB1034" t="s">
        <v>4279</v>
      </c>
      <c r="AC1034" t="str">
        <f t="shared" si="366"/>
        <v>Referral</v>
      </c>
      <c r="AD1034">
        <v>618.67999999999995</v>
      </c>
      <c r="AE1034" s="7">
        <v>618.67999999999995</v>
      </c>
      <c r="AF1034" s="7">
        <f t="shared" si="367"/>
        <v>618.67999999999995</v>
      </c>
      <c r="AG1034" t="str">
        <f>_xlfn.XLOOKUP(H1034, 'Customer Data'!A1034,'Customer Data'!B1034)</f>
        <v>Customer_1034</v>
      </c>
      <c r="AH1034" t="str">
        <f>_xlfn.XLOOKUP(H1034,'Customer Data'!A1034,'Customer Data'!C1034)</f>
        <v>Male</v>
      </c>
      <c r="AI1034">
        <f>_xlfn.XLOOKUP(H1034,'Customer Data'!A1034,'Customer Data'!D1034)</f>
        <v>42</v>
      </c>
      <c r="AJ1034" t="str">
        <f>_xlfn.XLOOKUP(H1034,'Customer Data'!A1034,'Customer Data'!E1034)</f>
        <v>Kano</v>
      </c>
      <c r="AK1034" t="str">
        <f>VLOOKUP(K1034,'Product Category'!A:B,2,FALSE)</f>
        <v>Furniture</v>
      </c>
      <c r="AL1034">
        <f>VLOOKUP(Z1034,Coupons!A:B,2,FALSE)</f>
        <v>0.15</v>
      </c>
      <c r="AM1034" s="7">
        <f t="shared" si="368"/>
        <v>92.801999999999992</v>
      </c>
      <c r="AN1034" s="7">
        <f t="shared" si="369"/>
        <v>433.07599999999996</v>
      </c>
      <c r="AO1034" s="7">
        <f t="shared" si="370"/>
        <v>433.07599999999996</v>
      </c>
      <c r="AP1034" s="7">
        <f t="shared" si="371"/>
        <v>525.87799999999993</v>
      </c>
      <c r="AQ1034" s="7">
        <f t="shared" si="372"/>
        <v>92.801999999999964</v>
      </c>
      <c r="AR1034" s="12">
        <f t="shared" si="373"/>
        <v>1.2142857142857142</v>
      </c>
    </row>
    <row r="1035" spans="1:44" x14ac:dyDescent="0.35">
      <c r="A1035" t="s">
        <v>1047</v>
      </c>
      <c r="B1035">
        <f t="shared" si="352"/>
        <v>201033</v>
      </c>
      <c r="C1035" s="2">
        <v>45650</v>
      </c>
      <c r="D1035" s="4">
        <v>45650</v>
      </c>
      <c r="E1035">
        <f t="shared" si="353"/>
        <v>2024</v>
      </c>
      <c r="F1035" s="4" t="str">
        <f t="shared" si="354"/>
        <v>December</v>
      </c>
      <c r="G1035" s="4" t="str">
        <f t="shared" si="355"/>
        <v>Tuesday</v>
      </c>
      <c r="H1035" t="s">
        <v>2239</v>
      </c>
      <c r="I1035">
        <f t="shared" si="356"/>
        <v>20338</v>
      </c>
      <c r="J1035" t="s">
        <v>2403</v>
      </c>
      <c r="K1035" t="str">
        <f t="shared" si="358"/>
        <v>Monitor</v>
      </c>
      <c r="L1035">
        <v>1</v>
      </c>
      <c r="M1035">
        <v>370.85</v>
      </c>
      <c r="N1035" s="7">
        <f t="shared" si="357"/>
        <v>370.85</v>
      </c>
      <c r="O1035" t="s">
        <v>3007</v>
      </c>
      <c r="P1035" t="str">
        <f t="shared" si="359"/>
        <v>331</v>
      </c>
      <c r="Q1035" t="str">
        <f t="shared" si="360"/>
        <v>Main St</v>
      </c>
      <c r="R1035" t="s">
        <v>3068</v>
      </c>
      <c r="S1035" t="str">
        <f t="shared" si="361"/>
        <v>Gift Card</v>
      </c>
      <c r="T1035" t="s">
        <v>3073</v>
      </c>
      <c r="U1035" t="str">
        <f t="shared" si="362"/>
        <v>Delivered</v>
      </c>
      <c r="V1035" t="s">
        <v>4108</v>
      </c>
      <c r="W1035" t="str">
        <f t="shared" si="363"/>
        <v>30654048</v>
      </c>
      <c r="X1035">
        <v>2</v>
      </c>
      <c r="Y1035" t="s">
        <v>4276</v>
      </c>
      <c r="Z1035" t="str">
        <f t="shared" si="364"/>
        <v>FREESHIP</v>
      </c>
      <c r="AA1035" t="str">
        <f t="shared" si="365"/>
        <v>YES</v>
      </c>
      <c r="AB1035" t="s">
        <v>4279</v>
      </c>
      <c r="AC1035" t="str">
        <f t="shared" si="366"/>
        <v>Referral</v>
      </c>
      <c r="AD1035">
        <v>370.85</v>
      </c>
      <c r="AE1035" s="7">
        <v>370.85</v>
      </c>
      <c r="AF1035" s="7">
        <f t="shared" si="367"/>
        <v>370.85</v>
      </c>
      <c r="AG1035" t="str">
        <f>_xlfn.XLOOKUP(H1035, 'Customer Data'!A1035,'Customer Data'!B1035)</f>
        <v>Customer_1035</v>
      </c>
      <c r="AH1035" t="str">
        <f>_xlfn.XLOOKUP(H1035,'Customer Data'!A1035,'Customer Data'!C1035)</f>
        <v>Male</v>
      </c>
      <c r="AI1035">
        <f>_xlfn.XLOOKUP(H1035,'Customer Data'!A1035,'Customer Data'!D1035)</f>
        <v>29</v>
      </c>
      <c r="AJ1035" t="str">
        <f>_xlfn.XLOOKUP(H1035,'Customer Data'!A1035,'Customer Data'!E1035)</f>
        <v>Owerri</v>
      </c>
      <c r="AK1035" t="str">
        <f>VLOOKUP(K1035,'Product Category'!A:B,2,FALSE)</f>
        <v>Electronics</v>
      </c>
      <c r="AL1035">
        <f>VLOOKUP(Z1035,Coupons!A:B,2,FALSE)</f>
        <v>0</v>
      </c>
      <c r="AM1035" s="7">
        <f t="shared" si="368"/>
        <v>0</v>
      </c>
      <c r="AN1035" s="7">
        <f t="shared" si="369"/>
        <v>259.59500000000003</v>
      </c>
      <c r="AO1035" s="7">
        <f t="shared" si="370"/>
        <v>259.59500000000003</v>
      </c>
      <c r="AP1035" s="7">
        <f t="shared" si="371"/>
        <v>370.85</v>
      </c>
      <c r="AQ1035" s="7">
        <f t="shared" si="372"/>
        <v>111.255</v>
      </c>
      <c r="AR1035" s="12">
        <f t="shared" si="373"/>
        <v>1.4285714285714286</v>
      </c>
    </row>
    <row r="1036" spans="1:44" x14ac:dyDescent="0.35">
      <c r="A1036" t="s">
        <v>1048</v>
      </c>
      <c r="B1036">
        <f t="shared" si="352"/>
        <v>201034</v>
      </c>
      <c r="C1036" s="2">
        <v>45459</v>
      </c>
      <c r="D1036" s="4">
        <v>45459</v>
      </c>
      <c r="E1036">
        <f t="shared" si="353"/>
        <v>2024</v>
      </c>
      <c r="F1036" s="4" t="str">
        <f t="shared" si="354"/>
        <v>June</v>
      </c>
      <c r="G1036" s="4" t="str">
        <f t="shared" si="355"/>
        <v>Sunday</v>
      </c>
      <c r="H1036" t="s">
        <v>2240</v>
      </c>
      <c r="I1036">
        <f t="shared" si="356"/>
        <v>84524</v>
      </c>
      <c r="J1036" t="s">
        <v>2407</v>
      </c>
      <c r="K1036" t="str">
        <f t="shared" si="358"/>
        <v>Printer</v>
      </c>
      <c r="L1036">
        <v>4</v>
      </c>
      <c r="M1036">
        <v>517.98</v>
      </c>
      <c r="N1036" s="7">
        <f t="shared" si="357"/>
        <v>517.98</v>
      </c>
      <c r="O1036" t="s">
        <v>3008</v>
      </c>
      <c r="P1036" t="str">
        <f t="shared" si="359"/>
        <v>766</v>
      </c>
      <c r="Q1036" t="str">
        <f t="shared" si="360"/>
        <v>Main St</v>
      </c>
      <c r="R1036" t="s">
        <v>3069</v>
      </c>
      <c r="S1036" t="str">
        <f t="shared" si="361"/>
        <v>Cash</v>
      </c>
      <c r="T1036" t="s">
        <v>3071</v>
      </c>
      <c r="U1036" t="str">
        <f t="shared" si="362"/>
        <v>Cancelled</v>
      </c>
      <c r="V1036" t="s">
        <v>4109</v>
      </c>
      <c r="W1036" t="str">
        <f t="shared" si="363"/>
        <v>76751888</v>
      </c>
      <c r="X1036">
        <v>8</v>
      </c>
      <c r="Y1036" t="s">
        <v>4276</v>
      </c>
      <c r="Z1036" t="str">
        <f t="shared" si="364"/>
        <v>FREESHIP</v>
      </c>
      <c r="AA1036" t="str">
        <f t="shared" si="365"/>
        <v>YES</v>
      </c>
      <c r="AB1036" t="s">
        <v>4281</v>
      </c>
      <c r="AC1036" t="str">
        <f t="shared" si="366"/>
        <v>Facebook</v>
      </c>
      <c r="AD1036">
        <v>2071.92</v>
      </c>
      <c r="AE1036" s="7">
        <v>2071.92</v>
      </c>
      <c r="AF1036" s="7">
        <f t="shared" si="367"/>
        <v>2071.92</v>
      </c>
      <c r="AG1036" t="str">
        <f>_xlfn.XLOOKUP(H1036, 'Customer Data'!A1036,'Customer Data'!B1036)</f>
        <v>Customer_1036</v>
      </c>
      <c r="AH1036" t="str">
        <f>_xlfn.XLOOKUP(H1036,'Customer Data'!A1036,'Customer Data'!C1036)</f>
        <v>Female</v>
      </c>
      <c r="AI1036">
        <f>_xlfn.XLOOKUP(H1036,'Customer Data'!A1036,'Customer Data'!D1036)</f>
        <v>46</v>
      </c>
      <c r="AJ1036" t="str">
        <f>_xlfn.XLOOKUP(H1036,'Customer Data'!A1036,'Customer Data'!E1036)</f>
        <v>Enugu</v>
      </c>
      <c r="AK1036" t="str">
        <f>VLOOKUP(K1036,'Product Category'!A:B,2,FALSE)</f>
        <v>Electronics</v>
      </c>
      <c r="AL1036">
        <f>VLOOKUP(Z1036,Coupons!A:B,2,FALSE)</f>
        <v>0</v>
      </c>
      <c r="AM1036" s="7">
        <f t="shared" si="368"/>
        <v>0</v>
      </c>
      <c r="AN1036" s="7">
        <f t="shared" si="369"/>
        <v>362.58600000000001</v>
      </c>
      <c r="AO1036" s="7">
        <f t="shared" si="370"/>
        <v>1450.3440000000001</v>
      </c>
      <c r="AP1036" s="7">
        <f t="shared" si="371"/>
        <v>2071.92</v>
      </c>
      <c r="AQ1036" s="7">
        <f t="shared" si="372"/>
        <v>621.57600000000002</v>
      </c>
      <c r="AR1036" s="12">
        <f t="shared" si="373"/>
        <v>1.4285714285714286</v>
      </c>
    </row>
    <row r="1037" spans="1:44" x14ac:dyDescent="0.35">
      <c r="A1037" t="s">
        <v>1049</v>
      </c>
      <c r="B1037">
        <f t="shared" si="352"/>
        <v>201035</v>
      </c>
      <c r="C1037" s="2">
        <v>45242</v>
      </c>
      <c r="D1037" s="4">
        <v>45242</v>
      </c>
      <c r="E1037">
        <f t="shared" si="353"/>
        <v>2023</v>
      </c>
      <c r="F1037" s="4" t="str">
        <f t="shared" si="354"/>
        <v>November</v>
      </c>
      <c r="G1037" s="4" t="str">
        <f t="shared" si="355"/>
        <v>Sunday</v>
      </c>
      <c r="H1037" t="s">
        <v>2241</v>
      </c>
      <c r="I1037">
        <f t="shared" si="356"/>
        <v>70315</v>
      </c>
      <c r="J1037" t="s">
        <v>2408</v>
      </c>
      <c r="K1037" t="str">
        <f t="shared" si="358"/>
        <v>Laptop</v>
      </c>
      <c r="L1037">
        <v>4</v>
      </c>
      <c r="M1037">
        <v>506.11</v>
      </c>
      <c r="N1037" s="7">
        <f t="shared" si="357"/>
        <v>506.11</v>
      </c>
      <c r="O1037" t="s">
        <v>3009</v>
      </c>
      <c r="P1037" t="str">
        <f t="shared" si="359"/>
        <v>911</v>
      </c>
      <c r="Q1037" t="str">
        <f t="shared" si="360"/>
        <v>Main St</v>
      </c>
      <c r="R1037" t="s">
        <v>3069</v>
      </c>
      <c r="S1037" t="str">
        <f t="shared" si="361"/>
        <v>Cash</v>
      </c>
      <c r="T1037" t="s">
        <v>3071</v>
      </c>
      <c r="U1037" t="str">
        <f t="shared" si="362"/>
        <v>Cancelled</v>
      </c>
      <c r="V1037" t="s">
        <v>4110</v>
      </c>
      <c r="W1037" t="str">
        <f t="shared" si="363"/>
        <v>97732085</v>
      </c>
      <c r="X1037">
        <v>5</v>
      </c>
      <c r="Z1037" t="str">
        <f t="shared" si="364"/>
        <v>NO COUPON</v>
      </c>
      <c r="AA1037" t="str">
        <f t="shared" si="365"/>
        <v>NO</v>
      </c>
      <c r="AB1037" t="s">
        <v>4279</v>
      </c>
      <c r="AC1037" t="str">
        <f t="shared" si="366"/>
        <v>Referral</v>
      </c>
      <c r="AD1037">
        <v>2024.44</v>
      </c>
      <c r="AE1037" s="7">
        <v>2024.44</v>
      </c>
      <c r="AF1037" s="7">
        <f t="shared" si="367"/>
        <v>2024.44</v>
      </c>
      <c r="AG1037" t="str">
        <f>_xlfn.XLOOKUP(H1037, 'Customer Data'!A1037,'Customer Data'!B1037)</f>
        <v>Customer_1037</v>
      </c>
      <c r="AH1037" t="str">
        <f>_xlfn.XLOOKUP(H1037,'Customer Data'!A1037,'Customer Data'!C1037)</f>
        <v>Female</v>
      </c>
      <c r="AI1037">
        <f>_xlfn.XLOOKUP(H1037,'Customer Data'!A1037,'Customer Data'!D1037)</f>
        <v>47</v>
      </c>
      <c r="AJ1037" t="str">
        <f>_xlfn.XLOOKUP(H1037,'Customer Data'!A1037,'Customer Data'!E1037)</f>
        <v>Abuja</v>
      </c>
      <c r="AK1037" t="str">
        <f>VLOOKUP(K1037,'Product Category'!A:B,2,FALSE)</f>
        <v>Electronics</v>
      </c>
      <c r="AL1037">
        <f>VLOOKUP(Z1037,Coupons!A:B,2,FALSE)</f>
        <v>0</v>
      </c>
      <c r="AM1037" s="7">
        <f t="shared" si="368"/>
        <v>0</v>
      </c>
      <c r="AN1037" s="7">
        <f t="shared" si="369"/>
        <v>354.27699999999999</v>
      </c>
      <c r="AO1037" s="7">
        <f t="shared" si="370"/>
        <v>1417.1079999999999</v>
      </c>
      <c r="AP1037" s="7">
        <f t="shared" si="371"/>
        <v>2024.44</v>
      </c>
      <c r="AQ1037" s="7">
        <f t="shared" si="372"/>
        <v>607.33200000000011</v>
      </c>
      <c r="AR1037" s="12">
        <f t="shared" si="373"/>
        <v>1.4285714285714286</v>
      </c>
    </row>
    <row r="1038" spans="1:44" x14ac:dyDescent="0.35">
      <c r="A1038" t="s">
        <v>1050</v>
      </c>
      <c r="B1038">
        <f t="shared" si="352"/>
        <v>201036</v>
      </c>
      <c r="C1038" s="2">
        <v>45443</v>
      </c>
      <c r="D1038" s="4">
        <v>45443</v>
      </c>
      <c r="E1038">
        <f t="shared" si="353"/>
        <v>2024</v>
      </c>
      <c r="F1038" s="4" t="str">
        <f t="shared" si="354"/>
        <v>May</v>
      </c>
      <c r="G1038" s="4" t="str">
        <f t="shared" si="355"/>
        <v>Friday</v>
      </c>
      <c r="H1038" t="s">
        <v>2242</v>
      </c>
      <c r="I1038">
        <f t="shared" si="356"/>
        <v>98278</v>
      </c>
      <c r="J1038" t="s">
        <v>2404</v>
      </c>
      <c r="K1038" t="str">
        <f t="shared" si="358"/>
        <v>Phone</v>
      </c>
      <c r="L1038">
        <v>3</v>
      </c>
      <c r="M1038">
        <v>413.83</v>
      </c>
      <c r="N1038" s="7">
        <f t="shared" si="357"/>
        <v>413.83</v>
      </c>
      <c r="O1038" t="s">
        <v>2474</v>
      </c>
      <c r="P1038" t="str">
        <f t="shared" si="359"/>
        <v>552</v>
      </c>
      <c r="Q1038" t="str">
        <f t="shared" si="360"/>
        <v>Main St</v>
      </c>
      <c r="R1038" t="s">
        <v>3068</v>
      </c>
      <c r="S1038" t="str">
        <f t="shared" si="361"/>
        <v>Gift Card</v>
      </c>
      <c r="T1038" t="s">
        <v>3070</v>
      </c>
      <c r="U1038" t="str">
        <f t="shared" si="362"/>
        <v>Shipped</v>
      </c>
      <c r="V1038" t="s">
        <v>4111</v>
      </c>
      <c r="W1038" t="str">
        <f t="shared" si="363"/>
        <v>49684737</v>
      </c>
      <c r="X1038">
        <v>8</v>
      </c>
      <c r="Y1038" t="s">
        <v>4275</v>
      </c>
      <c r="Z1038" t="str">
        <f t="shared" si="364"/>
        <v>SAVE10</v>
      </c>
      <c r="AA1038" t="str">
        <f t="shared" si="365"/>
        <v>YES</v>
      </c>
      <c r="AB1038" t="s">
        <v>4281</v>
      </c>
      <c r="AC1038" t="str">
        <f t="shared" si="366"/>
        <v>Facebook</v>
      </c>
      <c r="AD1038">
        <v>1241.49</v>
      </c>
      <c r="AE1038" s="7">
        <v>1241.49</v>
      </c>
      <c r="AF1038" s="7">
        <f t="shared" si="367"/>
        <v>1241.49</v>
      </c>
      <c r="AG1038" t="str">
        <f>_xlfn.XLOOKUP(H1038, 'Customer Data'!A1038,'Customer Data'!B1038)</f>
        <v>Customer_1038</v>
      </c>
      <c r="AH1038" t="str">
        <f>_xlfn.XLOOKUP(H1038,'Customer Data'!A1038,'Customer Data'!C1038)</f>
        <v>Male</v>
      </c>
      <c r="AI1038">
        <f>_xlfn.XLOOKUP(H1038,'Customer Data'!A1038,'Customer Data'!D1038)</f>
        <v>35</v>
      </c>
      <c r="AJ1038" t="str">
        <f>_xlfn.XLOOKUP(H1038,'Customer Data'!A1038,'Customer Data'!E1038)</f>
        <v>Abuja</v>
      </c>
      <c r="AK1038" t="str">
        <f>VLOOKUP(K1038,'Product Category'!A:B,2,FALSE)</f>
        <v>Electronics</v>
      </c>
      <c r="AL1038">
        <f>VLOOKUP(Z1038,Coupons!A:B,2,FALSE)</f>
        <v>0.1</v>
      </c>
      <c r="AM1038" s="7">
        <f t="shared" si="368"/>
        <v>124.149</v>
      </c>
      <c r="AN1038" s="7">
        <f t="shared" si="369"/>
        <v>289.68099999999998</v>
      </c>
      <c r="AO1038" s="7">
        <f t="shared" si="370"/>
        <v>869.04299999999989</v>
      </c>
      <c r="AP1038" s="7">
        <f t="shared" si="371"/>
        <v>1117.3409999999999</v>
      </c>
      <c r="AQ1038" s="7">
        <f t="shared" si="372"/>
        <v>248.298</v>
      </c>
      <c r="AR1038" s="12">
        <f t="shared" si="373"/>
        <v>1.2857142857142858</v>
      </c>
    </row>
    <row r="1039" spans="1:44" x14ac:dyDescent="0.35">
      <c r="A1039" t="s">
        <v>1051</v>
      </c>
      <c r="B1039">
        <f t="shared" si="352"/>
        <v>201037</v>
      </c>
      <c r="C1039" s="2">
        <v>45273</v>
      </c>
      <c r="D1039" s="4">
        <v>45273</v>
      </c>
      <c r="E1039">
        <f t="shared" si="353"/>
        <v>2023</v>
      </c>
      <c r="F1039" s="4" t="str">
        <f t="shared" si="354"/>
        <v>December</v>
      </c>
      <c r="G1039" s="4" t="str">
        <f t="shared" si="355"/>
        <v>Wednesday</v>
      </c>
      <c r="H1039" t="s">
        <v>2243</v>
      </c>
      <c r="I1039">
        <f t="shared" si="356"/>
        <v>32347</v>
      </c>
      <c r="J1039" t="s">
        <v>2407</v>
      </c>
      <c r="K1039" t="str">
        <f t="shared" si="358"/>
        <v>Printer</v>
      </c>
      <c r="L1039">
        <v>1</v>
      </c>
      <c r="M1039">
        <v>249.81</v>
      </c>
      <c r="N1039" s="7">
        <f t="shared" si="357"/>
        <v>249.81</v>
      </c>
      <c r="O1039" t="s">
        <v>2875</v>
      </c>
      <c r="P1039" t="str">
        <f t="shared" si="359"/>
        <v>408</v>
      </c>
      <c r="Q1039" t="str">
        <f t="shared" si="360"/>
        <v>Main St</v>
      </c>
      <c r="R1039" t="s">
        <v>3069</v>
      </c>
      <c r="S1039" t="str">
        <f t="shared" si="361"/>
        <v>Cash</v>
      </c>
      <c r="T1039" t="s">
        <v>3074</v>
      </c>
      <c r="U1039" t="str">
        <f t="shared" si="362"/>
        <v>Pending</v>
      </c>
      <c r="V1039" t="s">
        <v>4112</v>
      </c>
      <c r="W1039" t="str">
        <f t="shared" si="363"/>
        <v>54073964</v>
      </c>
      <c r="X1039">
        <v>1</v>
      </c>
      <c r="Y1039" t="s">
        <v>4275</v>
      </c>
      <c r="Z1039" t="str">
        <f t="shared" si="364"/>
        <v>SAVE10</v>
      </c>
      <c r="AA1039" t="str">
        <f t="shared" si="365"/>
        <v>YES</v>
      </c>
      <c r="AB1039" t="s">
        <v>4282</v>
      </c>
      <c r="AC1039" t="str">
        <f t="shared" si="366"/>
        <v>Google</v>
      </c>
      <c r="AD1039">
        <v>249.81</v>
      </c>
      <c r="AE1039" s="7">
        <v>249.81</v>
      </c>
      <c r="AF1039" s="7">
        <f t="shared" si="367"/>
        <v>249.81</v>
      </c>
      <c r="AG1039" t="str">
        <f>_xlfn.XLOOKUP(H1039, 'Customer Data'!A1039,'Customer Data'!B1039)</f>
        <v>Customer_1039</v>
      </c>
      <c r="AH1039" t="str">
        <f>_xlfn.XLOOKUP(H1039,'Customer Data'!A1039,'Customer Data'!C1039)</f>
        <v>Male</v>
      </c>
      <c r="AI1039">
        <f>_xlfn.XLOOKUP(H1039,'Customer Data'!A1039,'Customer Data'!D1039)</f>
        <v>49</v>
      </c>
      <c r="AJ1039" t="str">
        <f>_xlfn.XLOOKUP(H1039,'Customer Data'!A1039,'Customer Data'!E1039)</f>
        <v>Owerri</v>
      </c>
      <c r="AK1039" t="str">
        <f>VLOOKUP(K1039,'Product Category'!A:B,2,FALSE)</f>
        <v>Electronics</v>
      </c>
      <c r="AL1039">
        <f>VLOOKUP(Z1039,Coupons!A:B,2,FALSE)</f>
        <v>0.1</v>
      </c>
      <c r="AM1039" s="7">
        <f t="shared" si="368"/>
        <v>24.981000000000002</v>
      </c>
      <c r="AN1039" s="7">
        <f t="shared" si="369"/>
        <v>174.86699999999999</v>
      </c>
      <c r="AO1039" s="7">
        <f t="shared" si="370"/>
        <v>174.86699999999999</v>
      </c>
      <c r="AP1039" s="7">
        <f t="shared" si="371"/>
        <v>224.82900000000001</v>
      </c>
      <c r="AQ1039" s="7">
        <f t="shared" si="372"/>
        <v>49.962000000000018</v>
      </c>
      <c r="AR1039" s="12">
        <f t="shared" si="373"/>
        <v>1.2857142857142858</v>
      </c>
    </row>
    <row r="1040" spans="1:44" x14ac:dyDescent="0.35">
      <c r="A1040" t="s">
        <v>1052</v>
      </c>
      <c r="B1040">
        <f t="shared" si="352"/>
        <v>201038</v>
      </c>
      <c r="C1040" s="2">
        <v>45731</v>
      </c>
      <c r="D1040" s="4">
        <v>45731</v>
      </c>
      <c r="E1040">
        <f t="shared" si="353"/>
        <v>2025</v>
      </c>
      <c r="F1040" s="4" t="str">
        <f t="shared" si="354"/>
        <v>March</v>
      </c>
      <c r="G1040" s="4" t="str">
        <f t="shared" si="355"/>
        <v>Saturday</v>
      </c>
      <c r="H1040" t="s">
        <v>2244</v>
      </c>
      <c r="I1040">
        <f t="shared" si="356"/>
        <v>77961</v>
      </c>
      <c r="J1040" t="s">
        <v>2405</v>
      </c>
      <c r="K1040" t="str">
        <f t="shared" si="358"/>
        <v>Tablet</v>
      </c>
      <c r="L1040">
        <v>3</v>
      </c>
      <c r="M1040">
        <v>362.53</v>
      </c>
      <c r="N1040" s="7">
        <f t="shared" si="357"/>
        <v>362.53</v>
      </c>
      <c r="O1040" t="s">
        <v>3010</v>
      </c>
      <c r="P1040" t="str">
        <f t="shared" si="359"/>
        <v>422</v>
      </c>
      <c r="Q1040" t="str">
        <f t="shared" si="360"/>
        <v>Main St</v>
      </c>
      <c r="R1040" t="s">
        <v>3065</v>
      </c>
      <c r="S1040" t="str">
        <f t="shared" si="361"/>
        <v>Debit Card</v>
      </c>
      <c r="T1040" t="s">
        <v>3072</v>
      </c>
      <c r="U1040" t="str">
        <f t="shared" si="362"/>
        <v>Returned</v>
      </c>
      <c r="V1040" t="s">
        <v>4113</v>
      </c>
      <c r="W1040" t="str">
        <f t="shared" si="363"/>
        <v>28969024</v>
      </c>
      <c r="X1040">
        <v>5</v>
      </c>
      <c r="Z1040" t="str">
        <f t="shared" si="364"/>
        <v>NO COUPON</v>
      </c>
      <c r="AA1040" t="str">
        <f t="shared" si="365"/>
        <v>NO</v>
      </c>
      <c r="AB1040" t="s">
        <v>4281</v>
      </c>
      <c r="AC1040" t="str">
        <f t="shared" si="366"/>
        <v>Facebook</v>
      </c>
      <c r="AD1040">
        <v>1087.5899999999999</v>
      </c>
      <c r="AE1040" s="7">
        <v>1087.5899999999999</v>
      </c>
      <c r="AF1040" s="7">
        <f t="shared" si="367"/>
        <v>1087.5899999999999</v>
      </c>
      <c r="AG1040" t="str">
        <f>_xlfn.XLOOKUP(H1040, 'Customer Data'!A1040,'Customer Data'!B1040)</f>
        <v>Customer_1040</v>
      </c>
      <c r="AH1040" t="str">
        <f>_xlfn.XLOOKUP(H1040,'Customer Data'!A1040,'Customer Data'!C1040)</f>
        <v>Female</v>
      </c>
      <c r="AI1040">
        <f>_xlfn.XLOOKUP(H1040,'Customer Data'!A1040,'Customer Data'!D1040)</f>
        <v>25</v>
      </c>
      <c r="AJ1040" t="str">
        <f>_xlfn.XLOOKUP(H1040,'Customer Data'!A1040,'Customer Data'!E1040)</f>
        <v>Kano</v>
      </c>
      <c r="AK1040" t="str">
        <f>VLOOKUP(K1040,'Product Category'!A:B,2,FALSE)</f>
        <v>Electronics</v>
      </c>
      <c r="AL1040">
        <f>VLOOKUP(Z1040,Coupons!A:B,2,FALSE)</f>
        <v>0</v>
      </c>
      <c r="AM1040" s="7">
        <f t="shared" si="368"/>
        <v>0</v>
      </c>
      <c r="AN1040" s="7">
        <f t="shared" si="369"/>
        <v>253.77099999999996</v>
      </c>
      <c r="AO1040" s="7">
        <f t="shared" si="370"/>
        <v>761.31299999999987</v>
      </c>
      <c r="AP1040" s="7">
        <f t="shared" si="371"/>
        <v>1087.5899999999999</v>
      </c>
      <c r="AQ1040" s="7">
        <f t="shared" si="372"/>
        <v>326.27700000000004</v>
      </c>
      <c r="AR1040" s="12">
        <f t="shared" si="373"/>
        <v>1.4285714285714286</v>
      </c>
    </row>
    <row r="1041" spans="1:44" x14ac:dyDescent="0.35">
      <c r="A1041" t="s">
        <v>1053</v>
      </c>
      <c r="B1041">
        <f t="shared" si="352"/>
        <v>201039</v>
      </c>
      <c r="C1041" s="2">
        <v>45836</v>
      </c>
      <c r="D1041" s="4">
        <v>45836</v>
      </c>
      <c r="E1041">
        <f t="shared" si="353"/>
        <v>2025</v>
      </c>
      <c r="F1041" s="4" t="str">
        <f t="shared" si="354"/>
        <v>June</v>
      </c>
      <c r="G1041" s="4" t="str">
        <f t="shared" si="355"/>
        <v>Saturday</v>
      </c>
      <c r="H1041" t="s">
        <v>2245</v>
      </c>
      <c r="I1041">
        <f t="shared" si="356"/>
        <v>49137</v>
      </c>
      <c r="J1041" t="s">
        <v>2409</v>
      </c>
      <c r="K1041" t="str">
        <f t="shared" si="358"/>
        <v>Desk</v>
      </c>
      <c r="L1041">
        <v>2</v>
      </c>
      <c r="M1041">
        <v>299.23</v>
      </c>
      <c r="N1041" s="7">
        <f t="shared" si="357"/>
        <v>299.23</v>
      </c>
      <c r="O1041" t="s">
        <v>3011</v>
      </c>
      <c r="P1041" t="str">
        <f t="shared" si="359"/>
        <v>177</v>
      </c>
      <c r="Q1041" t="str">
        <f t="shared" si="360"/>
        <v>Main St</v>
      </c>
      <c r="R1041" t="s">
        <v>3067</v>
      </c>
      <c r="S1041" t="str">
        <f t="shared" si="361"/>
        <v>Credit Card</v>
      </c>
      <c r="T1041" t="s">
        <v>3071</v>
      </c>
      <c r="U1041" t="str">
        <f t="shared" si="362"/>
        <v>Cancelled</v>
      </c>
      <c r="V1041" t="s">
        <v>4114</v>
      </c>
      <c r="W1041" t="str">
        <f t="shared" si="363"/>
        <v>79362428</v>
      </c>
      <c r="X1041">
        <v>2</v>
      </c>
      <c r="Y1041" t="s">
        <v>4277</v>
      </c>
      <c r="Z1041" t="str">
        <f t="shared" si="364"/>
        <v>WINTER15</v>
      </c>
      <c r="AA1041" t="str">
        <f t="shared" si="365"/>
        <v>YES</v>
      </c>
      <c r="AB1041" t="s">
        <v>4278</v>
      </c>
      <c r="AC1041" t="str">
        <f t="shared" si="366"/>
        <v>Instagram</v>
      </c>
      <c r="AD1041">
        <v>598.46</v>
      </c>
      <c r="AE1041" s="7">
        <v>598.46</v>
      </c>
      <c r="AF1041" s="7">
        <f t="shared" si="367"/>
        <v>598.46</v>
      </c>
      <c r="AG1041" t="str">
        <f>_xlfn.XLOOKUP(H1041, 'Customer Data'!A1041,'Customer Data'!B1041)</f>
        <v>Customer_1041</v>
      </c>
      <c r="AH1041" t="str">
        <f>_xlfn.XLOOKUP(H1041,'Customer Data'!A1041,'Customer Data'!C1041)</f>
        <v>Male</v>
      </c>
      <c r="AI1041">
        <f>_xlfn.XLOOKUP(H1041,'Customer Data'!A1041,'Customer Data'!D1041)</f>
        <v>49</v>
      </c>
      <c r="AJ1041" t="str">
        <f>_xlfn.XLOOKUP(H1041,'Customer Data'!A1041,'Customer Data'!E1041)</f>
        <v>Kano</v>
      </c>
      <c r="AK1041" t="str">
        <f>VLOOKUP(K1041,'Product Category'!A:B,2,FALSE)</f>
        <v>Furniture</v>
      </c>
      <c r="AL1041">
        <f>VLOOKUP(Z1041,Coupons!A:B,2,FALSE)</f>
        <v>0.15</v>
      </c>
      <c r="AM1041" s="7">
        <f t="shared" si="368"/>
        <v>89.769000000000005</v>
      </c>
      <c r="AN1041" s="7">
        <f t="shared" si="369"/>
        <v>209.46100000000001</v>
      </c>
      <c r="AO1041" s="7">
        <f t="shared" si="370"/>
        <v>418.92200000000003</v>
      </c>
      <c r="AP1041" s="7">
        <f t="shared" si="371"/>
        <v>508.69100000000003</v>
      </c>
      <c r="AQ1041" s="7">
        <f t="shared" si="372"/>
        <v>89.769000000000005</v>
      </c>
      <c r="AR1041" s="12">
        <f t="shared" si="373"/>
        <v>1.2142857142857142</v>
      </c>
    </row>
    <row r="1042" spans="1:44" x14ac:dyDescent="0.35">
      <c r="A1042" t="s">
        <v>1054</v>
      </c>
      <c r="B1042">
        <f t="shared" si="352"/>
        <v>201040</v>
      </c>
      <c r="C1042" s="2">
        <v>45245</v>
      </c>
      <c r="D1042" s="4">
        <v>45245</v>
      </c>
      <c r="E1042">
        <f t="shared" si="353"/>
        <v>2023</v>
      </c>
      <c r="F1042" s="4" t="str">
        <f t="shared" si="354"/>
        <v>November</v>
      </c>
      <c r="G1042" s="4" t="str">
        <f t="shared" si="355"/>
        <v>Wednesday</v>
      </c>
      <c r="H1042" t="s">
        <v>2246</v>
      </c>
      <c r="I1042">
        <f t="shared" si="356"/>
        <v>13169</v>
      </c>
      <c r="J1042" t="s">
        <v>2405</v>
      </c>
      <c r="K1042" t="str">
        <f t="shared" si="358"/>
        <v>Tablet</v>
      </c>
      <c r="L1042">
        <v>1</v>
      </c>
      <c r="M1042">
        <v>536.07000000000005</v>
      </c>
      <c r="N1042" s="7">
        <f t="shared" si="357"/>
        <v>536.07000000000005</v>
      </c>
      <c r="O1042" t="s">
        <v>2817</v>
      </c>
      <c r="P1042" t="str">
        <f t="shared" si="359"/>
        <v>932</v>
      </c>
      <c r="Q1042" t="str">
        <f t="shared" si="360"/>
        <v>Main St</v>
      </c>
      <c r="R1042" t="s">
        <v>3065</v>
      </c>
      <c r="S1042" t="str">
        <f t="shared" si="361"/>
        <v>Debit Card</v>
      </c>
      <c r="T1042" t="s">
        <v>3073</v>
      </c>
      <c r="U1042" t="str">
        <f t="shared" si="362"/>
        <v>Delivered</v>
      </c>
      <c r="V1042" t="s">
        <v>4115</v>
      </c>
      <c r="W1042" t="str">
        <f t="shared" si="363"/>
        <v>66288666</v>
      </c>
      <c r="X1042">
        <v>5</v>
      </c>
      <c r="Y1042" t="s">
        <v>4276</v>
      </c>
      <c r="Z1042" t="str">
        <f t="shared" si="364"/>
        <v>FREESHIP</v>
      </c>
      <c r="AA1042" t="str">
        <f t="shared" si="365"/>
        <v>YES</v>
      </c>
      <c r="AB1042" t="s">
        <v>4282</v>
      </c>
      <c r="AC1042" t="str">
        <f t="shared" si="366"/>
        <v>Google</v>
      </c>
      <c r="AD1042">
        <v>536.07000000000005</v>
      </c>
      <c r="AE1042" s="7">
        <v>536.07000000000005</v>
      </c>
      <c r="AF1042" s="7">
        <f t="shared" si="367"/>
        <v>536.07000000000005</v>
      </c>
      <c r="AG1042" t="str">
        <f>_xlfn.XLOOKUP(H1042, 'Customer Data'!A1042,'Customer Data'!B1042)</f>
        <v>Customer_1042</v>
      </c>
      <c r="AH1042" t="str">
        <f>_xlfn.XLOOKUP(H1042,'Customer Data'!A1042,'Customer Data'!C1042)</f>
        <v>Male</v>
      </c>
      <c r="AI1042">
        <f>_xlfn.XLOOKUP(H1042,'Customer Data'!A1042,'Customer Data'!D1042)</f>
        <v>34</v>
      </c>
      <c r="AJ1042" t="str">
        <f>_xlfn.XLOOKUP(H1042,'Customer Data'!A1042,'Customer Data'!E1042)</f>
        <v>Kano</v>
      </c>
      <c r="AK1042" t="str">
        <f>VLOOKUP(K1042,'Product Category'!A:B,2,FALSE)</f>
        <v>Electronics</v>
      </c>
      <c r="AL1042">
        <f>VLOOKUP(Z1042,Coupons!A:B,2,FALSE)</f>
        <v>0</v>
      </c>
      <c r="AM1042" s="7">
        <f t="shared" si="368"/>
        <v>0</v>
      </c>
      <c r="AN1042" s="7">
        <f t="shared" si="369"/>
        <v>375.24900000000002</v>
      </c>
      <c r="AO1042" s="7">
        <f t="shared" si="370"/>
        <v>375.24900000000002</v>
      </c>
      <c r="AP1042" s="7">
        <f t="shared" si="371"/>
        <v>536.07000000000005</v>
      </c>
      <c r="AQ1042" s="7">
        <f t="shared" si="372"/>
        <v>160.82100000000003</v>
      </c>
      <c r="AR1042" s="12">
        <f t="shared" si="373"/>
        <v>1.4285714285714286</v>
      </c>
    </row>
    <row r="1043" spans="1:44" x14ac:dyDescent="0.35">
      <c r="A1043" t="s">
        <v>1055</v>
      </c>
      <c r="B1043">
        <f t="shared" si="352"/>
        <v>201041</v>
      </c>
      <c r="C1043" s="2">
        <v>44968</v>
      </c>
      <c r="D1043" s="4">
        <v>44968</v>
      </c>
      <c r="E1043">
        <f t="shared" si="353"/>
        <v>2023</v>
      </c>
      <c r="F1043" s="4" t="str">
        <f t="shared" si="354"/>
        <v>February</v>
      </c>
      <c r="G1043" s="4" t="str">
        <f t="shared" si="355"/>
        <v>Saturday</v>
      </c>
      <c r="H1043" t="s">
        <v>2247</v>
      </c>
      <c r="I1043">
        <f t="shared" si="356"/>
        <v>21167</v>
      </c>
      <c r="J1043" t="s">
        <v>2403</v>
      </c>
      <c r="K1043" t="str">
        <f t="shared" si="358"/>
        <v>Monitor</v>
      </c>
      <c r="L1043">
        <v>4</v>
      </c>
      <c r="M1043">
        <v>558.9</v>
      </c>
      <c r="N1043" s="7">
        <f t="shared" si="357"/>
        <v>558.9</v>
      </c>
      <c r="O1043" t="s">
        <v>2608</v>
      </c>
      <c r="P1043" t="str">
        <f t="shared" si="359"/>
        <v>948</v>
      </c>
      <c r="Q1043" t="str">
        <f t="shared" si="360"/>
        <v>Main St</v>
      </c>
      <c r="R1043" t="s">
        <v>3068</v>
      </c>
      <c r="S1043" t="str">
        <f t="shared" si="361"/>
        <v>Gift Card</v>
      </c>
      <c r="T1043" t="s">
        <v>3070</v>
      </c>
      <c r="U1043" t="str">
        <f t="shared" si="362"/>
        <v>Shipped</v>
      </c>
      <c r="V1043" t="s">
        <v>4116</v>
      </c>
      <c r="W1043" t="str">
        <f t="shared" si="363"/>
        <v>97737564</v>
      </c>
      <c r="X1043">
        <v>9</v>
      </c>
      <c r="Y1043" t="s">
        <v>4277</v>
      </c>
      <c r="Z1043" t="str">
        <f t="shared" si="364"/>
        <v>WINTER15</v>
      </c>
      <c r="AA1043" t="str">
        <f t="shared" si="365"/>
        <v>YES</v>
      </c>
      <c r="AB1043" t="s">
        <v>4282</v>
      </c>
      <c r="AC1043" t="str">
        <f t="shared" si="366"/>
        <v>Google</v>
      </c>
      <c r="AD1043">
        <v>2235.6</v>
      </c>
      <c r="AE1043" s="7">
        <v>2235.6</v>
      </c>
      <c r="AF1043" s="7">
        <f t="shared" si="367"/>
        <v>2235.6</v>
      </c>
      <c r="AG1043" t="str">
        <f>_xlfn.XLOOKUP(H1043, 'Customer Data'!A1043,'Customer Data'!B1043)</f>
        <v>Customer_1043</v>
      </c>
      <c r="AH1043" t="str">
        <f>_xlfn.XLOOKUP(H1043,'Customer Data'!A1043,'Customer Data'!C1043)</f>
        <v>Female</v>
      </c>
      <c r="AI1043">
        <f>_xlfn.XLOOKUP(H1043,'Customer Data'!A1043,'Customer Data'!D1043)</f>
        <v>28</v>
      </c>
      <c r="AJ1043" t="str">
        <f>_xlfn.XLOOKUP(H1043,'Customer Data'!A1043,'Customer Data'!E1043)</f>
        <v>Lagos</v>
      </c>
      <c r="AK1043" t="str">
        <f>VLOOKUP(K1043,'Product Category'!A:B,2,FALSE)</f>
        <v>Electronics</v>
      </c>
      <c r="AL1043">
        <f>VLOOKUP(Z1043,Coupons!A:B,2,FALSE)</f>
        <v>0.15</v>
      </c>
      <c r="AM1043" s="7">
        <f t="shared" si="368"/>
        <v>335.34</v>
      </c>
      <c r="AN1043" s="7">
        <f t="shared" si="369"/>
        <v>391.22999999999996</v>
      </c>
      <c r="AO1043" s="7">
        <f t="shared" si="370"/>
        <v>1564.9199999999998</v>
      </c>
      <c r="AP1043" s="7">
        <f t="shared" si="371"/>
        <v>1900.26</v>
      </c>
      <c r="AQ1043" s="7">
        <f t="shared" si="372"/>
        <v>335.34000000000015</v>
      </c>
      <c r="AR1043" s="12">
        <f t="shared" si="373"/>
        <v>1.2142857142857144</v>
      </c>
    </row>
    <row r="1044" spans="1:44" x14ac:dyDescent="0.35">
      <c r="A1044" t="s">
        <v>1056</v>
      </c>
      <c r="B1044">
        <f t="shared" si="352"/>
        <v>201042</v>
      </c>
      <c r="C1044" s="2">
        <v>45635</v>
      </c>
      <c r="D1044" s="4">
        <v>45635</v>
      </c>
      <c r="E1044">
        <f t="shared" si="353"/>
        <v>2024</v>
      </c>
      <c r="F1044" s="4" t="str">
        <f t="shared" si="354"/>
        <v>December</v>
      </c>
      <c r="G1044" s="4" t="str">
        <f t="shared" si="355"/>
        <v>Monday</v>
      </c>
      <c r="H1044" t="s">
        <v>2248</v>
      </c>
      <c r="I1044">
        <f t="shared" si="356"/>
        <v>59724</v>
      </c>
      <c r="J1044" t="s">
        <v>2405</v>
      </c>
      <c r="K1044" t="str">
        <f t="shared" si="358"/>
        <v>Tablet</v>
      </c>
      <c r="L1044">
        <v>2</v>
      </c>
      <c r="M1044">
        <v>409.75</v>
      </c>
      <c r="N1044" s="7">
        <f t="shared" si="357"/>
        <v>409.75</v>
      </c>
      <c r="O1044" t="s">
        <v>2681</v>
      </c>
      <c r="P1044" t="str">
        <f t="shared" si="359"/>
        <v>414</v>
      </c>
      <c r="Q1044" t="str">
        <f t="shared" si="360"/>
        <v>Main St</v>
      </c>
      <c r="R1044" t="s">
        <v>3065</v>
      </c>
      <c r="S1044" t="str">
        <f t="shared" si="361"/>
        <v>Debit Card</v>
      </c>
      <c r="T1044" t="s">
        <v>3070</v>
      </c>
      <c r="U1044" t="str">
        <f t="shared" si="362"/>
        <v>Shipped</v>
      </c>
      <c r="V1044" t="s">
        <v>4117</v>
      </c>
      <c r="W1044" t="str">
        <f t="shared" si="363"/>
        <v>67878272</v>
      </c>
      <c r="X1044">
        <v>2</v>
      </c>
      <c r="Y1044" t="s">
        <v>4277</v>
      </c>
      <c r="Z1044" t="str">
        <f t="shared" si="364"/>
        <v>WINTER15</v>
      </c>
      <c r="AA1044" t="str">
        <f t="shared" si="365"/>
        <v>YES</v>
      </c>
      <c r="AB1044" t="s">
        <v>4281</v>
      </c>
      <c r="AC1044" t="str">
        <f t="shared" si="366"/>
        <v>Facebook</v>
      </c>
      <c r="AD1044">
        <v>819.5</v>
      </c>
      <c r="AE1044" s="7">
        <v>819.5</v>
      </c>
      <c r="AF1044" s="7">
        <f t="shared" si="367"/>
        <v>819.5</v>
      </c>
      <c r="AG1044" t="str">
        <f>_xlfn.XLOOKUP(H1044, 'Customer Data'!A1044,'Customer Data'!B1044)</f>
        <v>Customer_1044</v>
      </c>
      <c r="AH1044" t="str">
        <f>_xlfn.XLOOKUP(H1044,'Customer Data'!A1044,'Customer Data'!C1044)</f>
        <v>Male</v>
      </c>
      <c r="AI1044">
        <f>_xlfn.XLOOKUP(H1044,'Customer Data'!A1044,'Customer Data'!D1044)</f>
        <v>46</v>
      </c>
      <c r="AJ1044" t="str">
        <f>_xlfn.XLOOKUP(H1044,'Customer Data'!A1044,'Customer Data'!E1044)</f>
        <v>Port-Harcourt</v>
      </c>
      <c r="AK1044" t="str">
        <f>VLOOKUP(K1044,'Product Category'!A:B,2,FALSE)</f>
        <v>Electronics</v>
      </c>
      <c r="AL1044">
        <f>VLOOKUP(Z1044,Coupons!A:B,2,FALSE)</f>
        <v>0.15</v>
      </c>
      <c r="AM1044" s="7">
        <f t="shared" si="368"/>
        <v>122.925</v>
      </c>
      <c r="AN1044" s="7">
        <f t="shared" si="369"/>
        <v>286.82499999999999</v>
      </c>
      <c r="AO1044" s="7">
        <f t="shared" si="370"/>
        <v>573.65</v>
      </c>
      <c r="AP1044" s="7">
        <f t="shared" si="371"/>
        <v>696.57500000000005</v>
      </c>
      <c r="AQ1044" s="7">
        <f t="shared" si="372"/>
        <v>122.92500000000007</v>
      </c>
      <c r="AR1044" s="12">
        <f t="shared" si="373"/>
        <v>1.2142857142857144</v>
      </c>
    </row>
    <row r="1045" spans="1:44" x14ac:dyDescent="0.35">
      <c r="A1045" t="s">
        <v>1057</v>
      </c>
      <c r="B1045">
        <f t="shared" si="352"/>
        <v>201043</v>
      </c>
      <c r="C1045" s="2">
        <v>45668</v>
      </c>
      <c r="D1045" s="4">
        <v>45668</v>
      </c>
      <c r="E1045">
        <f t="shared" si="353"/>
        <v>2025</v>
      </c>
      <c r="F1045" s="4" t="str">
        <f t="shared" si="354"/>
        <v>January</v>
      </c>
      <c r="G1045" s="4" t="str">
        <f t="shared" si="355"/>
        <v>Saturday</v>
      </c>
      <c r="H1045" t="s">
        <v>2249</v>
      </c>
      <c r="I1045">
        <f t="shared" si="356"/>
        <v>43965</v>
      </c>
      <c r="J1045" t="s">
        <v>2405</v>
      </c>
      <c r="K1045" t="str">
        <f t="shared" si="358"/>
        <v>Tablet</v>
      </c>
      <c r="L1045">
        <v>2</v>
      </c>
      <c r="M1045">
        <v>179.96</v>
      </c>
      <c r="N1045" s="7">
        <f t="shared" si="357"/>
        <v>179.96</v>
      </c>
      <c r="O1045" t="s">
        <v>2991</v>
      </c>
      <c r="P1045" t="str">
        <f t="shared" si="359"/>
        <v>675</v>
      </c>
      <c r="Q1045" t="str">
        <f t="shared" si="360"/>
        <v>Main St</v>
      </c>
      <c r="R1045" t="s">
        <v>3068</v>
      </c>
      <c r="S1045" t="str">
        <f t="shared" si="361"/>
        <v>Gift Card</v>
      </c>
      <c r="T1045" t="s">
        <v>3070</v>
      </c>
      <c r="U1045" t="str">
        <f t="shared" si="362"/>
        <v>Shipped</v>
      </c>
      <c r="V1045" t="s">
        <v>4118</v>
      </c>
      <c r="W1045" t="str">
        <f t="shared" si="363"/>
        <v>94346739</v>
      </c>
      <c r="X1045">
        <v>5</v>
      </c>
      <c r="Z1045" t="str">
        <f t="shared" si="364"/>
        <v>NO COUPON</v>
      </c>
      <c r="AA1045" t="str">
        <f t="shared" si="365"/>
        <v>NO</v>
      </c>
      <c r="AB1045" t="s">
        <v>4278</v>
      </c>
      <c r="AC1045" t="str">
        <f t="shared" si="366"/>
        <v>Instagram</v>
      </c>
      <c r="AD1045">
        <v>359.92</v>
      </c>
      <c r="AE1045" s="7">
        <v>359.92</v>
      </c>
      <c r="AF1045" s="7">
        <f t="shared" si="367"/>
        <v>359.92</v>
      </c>
      <c r="AG1045" t="str">
        <f>_xlfn.XLOOKUP(H1045, 'Customer Data'!A1045,'Customer Data'!B1045)</f>
        <v>Customer_1045</v>
      </c>
      <c r="AH1045" t="str">
        <f>_xlfn.XLOOKUP(H1045,'Customer Data'!A1045,'Customer Data'!C1045)</f>
        <v>Female</v>
      </c>
      <c r="AI1045">
        <f>_xlfn.XLOOKUP(H1045,'Customer Data'!A1045,'Customer Data'!D1045)</f>
        <v>27</v>
      </c>
      <c r="AJ1045" t="str">
        <f>_xlfn.XLOOKUP(H1045,'Customer Data'!A1045,'Customer Data'!E1045)</f>
        <v>Kano</v>
      </c>
      <c r="AK1045" t="str">
        <f>VLOOKUP(K1045,'Product Category'!A:B,2,FALSE)</f>
        <v>Electronics</v>
      </c>
      <c r="AL1045">
        <f>VLOOKUP(Z1045,Coupons!A:B,2,FALSE)</f>
        <v>0</v>
      </c>
      <c r="AM1045" s="7">
        <f t="shared" si="368"/>
        <v>0</v>
      </c>
      <c r="AN1045" s="7">
        <f t="shared" si="369"/>
        <v>125.97199999999999</v>
      </c>
      <c r="AO1045" s="7">
        <f t="shared" si="370"/>
        <v>251.94399999999999</v>
      </c>
      <c r="AP1045" s="7">
        <f t="shared" si="371"/>
        <v>359.92</v>
      </c>
      <c r="AQ1045" s="7">
        <f t="shared" si="372"/>
        <v>107.97600000000003</v>
      </c>
      <c r="AR1045" s="12">
        <f t="shared" si="373"/>
        <v>1.4285714285714286</v>
      </c>
    </row>
    <row r="1046" spans="1:44" x14ac:dyDescent="0.35">
      <c r="A1046" t="s">
        <v>1058</v>
      </c>
      <c r="B1046">
        <f t="shared" si="352"/>
        <v>201044</v>
      </c>
      <c r="C1046" s="2">
        <v>45830</v>
      </c>
      <c r="D1046" s="4">
        <v>45830</v>
      </c>
      <c r="E1046">
        <f t="shared" si="353"/>
        <v>2025</v>
      </c>
      <c r="F1046" s="4" t="str">
        <f t="shared" si="354"/>
        <v>June</v>
      </c>
      <c r="G1046" s="4" t="str">
        <f t="shared" si="355"/>
        <v>Sunday</v>
      </c>
      <c r="H1046" t="s">
        <v>2250</v>
      </c>
      <c r="I1046">
        <f t="shared" si="356"/>
        <v>63018</v>
      </c>
      <c r="J1046" t="s">
        <v>2407</v>
      </c>
      <c r="K1046" t="str">
        <f t="shared" si="358"/>
        <v>Printer</v>
      </c>
      <c r="L1046">
        <v>1</v>
      </c>
      <c r="M1046">
        <v>38.49</v>
      </c>
      <c r="N1046" s="7">
        <f t="shared" si="357"/>
        <v>38.49</v>
      </c>
      <c r="O1046" t="s">
        <v>3012</v>
      </c>
      <c r="P1046" t="str">
        <f t="shared" si="359"/>
        <v>215</v>
      </c>
      <c r="Q1046" t="str">
        <f t="shared" si="360"/>
        <v>Main St</v>
      </c>
      <c r="R1046" t="s">
        <v>3067</v>
      </c>
      <c r="S1046" t="str">
        <f t="shared" si="361"/>
        <v>Credit Card</v>
      </c>
      <c r="T1046" t="s">
        <v>3073</v>
      </c>
      <c r="U1046" t="str">
        <f t="shared" si="362"/>
        <v>Delivered</v>
      </c>
      <c r="V1046" t="s">
        <v>4119</v>
      </c>
      <c r="W1046" t="str">
        <f t="shared" si="363"/>
        <v>52335337</v>
      </c>
      <c r="X1046">
        <v>4</v>
      </c>
      <c r="Y1046" t="s">
        <v>4276</v>
      </c>
      <c r="Z1046" t="str">
        <f t="shared" si="364"/>
        <v>FREESHIP</v>
      </c>
      <c r="AA1046" t="str">
        <f t="shared" si="365"/>
        <v>YES</v>
      </c>
      <c r="AB1046" t="s">
        <v>4279</v>
      </c>
      <c r="AC1046" t="str">
        <f t="shared" si="366"/>
        <v>Referral</v>
      </c>
      <c r="AD1046">
        <v>38.49</v>
      </c>
      <c r="AE1046" s="7">
        <v>38.49</v>
      </c>
      <c r="AF1046" s="7">
        <f t="shared" si="367"/>
        <v>38.49</v>
      </c>
      <c r="AG1046" t="str">
        <f>_xlfn.XLOOKUP(H1046, 'Customer Data'!A1046,'Customer Data'!B1046)</f>
        <v>Customer_1046</v>
      </c>
      <c r="AH1046" t="str">
        <f>_xlfn.XLOOKUP(H1046,'Customer Data'!A1046,'Customer Data'!C1046)</f>
        <v>Female</v>
      </c>
      <c r="AI1046">
        <f>_xlfn.XLOOKUP(H1046,'Customer Data'!A1046,'Customer Data'!D1046)</f>
        <v>25</v>
      </c>
      <c r="AJ1046" t="str">
        <f>_xlfn.XLOOKUP(H1046,'Customer Data'!A1046,'Customer Data'!E1046)</f>
        <v>Enugu</v>
      </c>
      <c r="AK1046" t="str">
        <f>VLOOKUP(K1046,'Product Category'!A:B,2,FALSE)</f>
        <v>Electronics</v>
      </c>
      <c r="AL1046">
        <f>VLOOKUP(Z1046,Coupons!A:B,2,FALSE)</f>
        <v>0</v>
      </c>
      <c r="AM1046" s="7">
        <f t="shared" si="368"/>
        <v>0</v>
      </c>
      <c r="AN1046" s="7">
        <f t="shared" si="369"/>
        <v>26.943000000000001</v>
      </c>
      <c r="AO1046" s="7">
        <f t="shared" si="370"/>
        <v>26.943000000000001</v>
      </c>
      <c r="AP1046" s="7">
        <f t="shared" si="371"/>
        <v>38.49</v>
      </c>
      <c r="AQ1046" s="7">
        <f t="shared" si="372"/>
        <v>11.547000000000001</v>
      </c>
      <c r="AR1046" s="12">
        <f t="shared" si="373"/>
        <v>1.4285714285714286</v>
      </c>
    </row>
    <row r="1047" spans="1:44" x14ac:dyDescent="0.35">
      <c r="A1047" t="s">
        <v>1059</v>
      </c>
      <c r="B1047">
        <f t="shared" si="352"/>
        <v>201045</v>
      </c>
      <c r="C1047" s="2">
        <v>45555</v>
      </c>
      <c r="D1047" s="4">
        <v>45555</v>
      </c>
      <c r="E1047">
        <f t="shared" si="353"/>
        <v>2024</v>
      </c>
      <c r="F1047" s="4" t="str">
        <f t="shared" si="354"/>
        <v>September</v>
      </c>
      <c r="G1047" s="4" t="str">
        <f t="shared" si="355"/>
        <v>Friday</v>
      </c>
      <c r="H1047" t="s">
        <v>2251</v>
      </c>
      <c r="I1047">
        <f t="shared" si="356"/>
        <v>11893</v>
      </c>
      <c r="J1047" t="s">
        <v>2408</v>
      </c>
      <c r="K1047" t="str">
        <f t="shared" si="358"/>
        <v>Laptop</v>
      </c>
      <c r="L1047">
        <v>5</v>
      </c>
      <c r="M1047">
        <v>316.39999999999998</v>
      </c>
      <c r="N1047" s="7">
        <f t="shared" si="357"/>
        <v>316.39999999999998</v>
      </c>
      <c r="O1047" t="s">
        <v>3013</v>
      </c>
      <c r="P1047" t="str">
        <f t="shared" si="359"/>
        <v>671</v>
      </c>
      <c r="Q1047" t="str">
        <f t="shared" si="360"/>
        <v>Main St</v>
      </c>
      <c r="R1047" t="s">
        <v>3068</v>
      </c>
      <c r="S1047" t="str">
        <f t="shared" si="361"/>
        <v>Gift Card</v>
      </c>
      <c r="T1047" t="s">
        <v>3072</v>
      </c>
      <c r="U1047" t="str">
        <f t="shared" si="362"/>
        <v>Returned</v>
      </c>
      <c r="V1047" t="s">
        <v>4120</v>
      </c>
      <c r="W1047" t="str">
        <f t="shared" si="363"/>
        <v>72012758</v>
      </c>
      <c r="X1047">
        <v>7</v>
      </c>
      <c r="Z1047" t="str">
        <f t="shared" si="364"/>
        <v>NO COUPON</v>
      </c>
      <c r="AA1047" t="str">
        <f t="shared" si="365"/>
        <v>NO</v>
      </c>
      <c r="AB1047" t="s">
        <v>4280</v>
      </c>
      <c r="AC1047" t="str">
        <f t="shared" si="366"/>
        <v>Email</v>
      </c>
      <c r="AD1047">
        <v>1582</v>
      </c>
      <c r="AE1047" s="7">
        <v>1582</v>
      </c>
      <c r="AF1047" s="7">
        <f t="shared" si="367"/>
        <v>1582</v>
      </c>
      <c r="AG1047" t="str">
        <f>_xlfn.XLOOKUP(H1047, 'Customer Data'!A1047,'Customer Data'!B1047)</f>
        <v>Customer_1047</v>
      </c>
      <c r="AH1047" t="str">
        <f>_xlfn.XLOOKUP(H1047,'Customer Data'!A1047,'Customer Data'!C1047)</f>
        <v>Male</v>
      </c>
      <c r="AI1047">
        <f>_xlfn.XLOOKUP(H1047,'Customer Data'!A1047,'Customer Data'!D1047)</f>
        <v>49</v>
      </c>
      <c r="AJ1047" t="str">
        <f>_xlfn.XLOOKUP(H1047,'Customer Data'!A1047,'Customer Data'!E1047)</f>
        <v>Owerri</v>
      </c>
      <c r="AK1047" t="str">
        <f>VLOOKUP(K1047,'Product Category'!A:B,2,FALSE)</f>
        <v>Electronics</v>
      </c>
      <c r="AL1047">
        <f>VLOOKUP(Z1047,Coupons!A:B,2,FALSE)</f>
        <v>0</v>
      </c>
      <c r="AM1047" s="7">
        <f t="shared" si="368"/>
        <v>0</v>
      </c>
      <c r="AN1047" s="7">
        <f t="shared" si="369"/>
        <v>221.47999999999996</v>
      </c>
      <c r="AO1047" s="7">
        <f t="shared" si="370"/>
        <v>1107.3999999999999</v>
      </c>
      <c r="AP1047" s="7">
        <f t="shared" si="371"/>
        <v>1582</v>
      </c>
      <c r="AQ1047" s="7">
        <f t="shared" si="372"/>
        <v>474.60000000000014</v>
      </c>
      <c r="AR1047" s="12">
        <f t="shared" si="373"/>
        <v>1.4285714285714288</v>
      </c>
    </row>
    <row r="1048" spans="1:44" x14ac:dyDescent="0.35">
      <c r="A1048" t="s">
        <v>1060</v>
      </c>
      <c r="B1048">
        <f t="shared" si="352"/>
        <v>201046</v>
      </c>
      <c r="C1048" s="2">
        <v>45572</v>
      </c>
      <c r="D1048" s="4">
        <v>45572</v>
      </c>
      <c r="E1048">
        <f t="shared" si="353"/>
        <v>2024</v>
      </c>
      <c r="F1048" s="4" t="str">
        <f t="shared" si="354"/>
        <v>October</v>
      </c>
      <c r="G1048" s="4" t="str">
        <f t="shared" si="355"/>
        <v>Monday</v>
      </c>
      <c r="H1048" t="s">
        <v>2252</v>
      </c>
      <c r="I1048">
        <f t="shared" si="356"/>
        <v>85421</v>
      </c>
      <c r="J1048" t="s">
        <v>2405</v>
      </c>
      <c r="K1048" t="str">
        <f t="shared" si="358"/>
        <v>Tablet</v>
      </c>
      <c r="L1048">
        <v>3</v>
      </c>
      <c r="M1048">
        <v>547.15</v>
      </c>
      <c r="N1048" s="7">
        <f t="shared" si="357"/>
        <v>547.15</v>
      </c>
      <c r="O1048" t="s">
        <v>3014</v>
      </c>
      <c r="P1048" t="str">
        <f t="shared" si="359"/>
        <v>466</v>
      </c>
      <c r="Q1048" t="str">
        <f t="shared" si="360"/>
        <v>Main St</v>
      </c>
      <c r="R1048" t="s">
        <v>3066</v>
      </c>
      <c r="S1048" t="str">
        <f t="shared" si="361"/>
        <v>Online</v>
      </c>
      <c r="T1048" t="s">
        <v>3070</v>
      </c>
      <c r="U1048" t="str">
        <f t="shared" si="362"/>
        <v>Shipped</v>
      </c>
      <c r="V1048" t="s">
        <v>4121</v>
      </c>
      <c r="W1048" t="str">
        <f t="shared" si="363"/>
        <v>16524006</v>
      </c>
      <c r="X1048">
        <v>4</v>
      </c>
      <c r="Y1048" t="s">
        <v>4277</v>
      </c>
      <c r="Z1048" t="str">
        <f t="shared" si="364"/>
        <v>WINTER15</v>
      </c>
      <c r="AA1048" t="str">
        <f t="shared" si="365"/>
        <v>YES</v>
      </c>
      <c r="AB1048" t="s">
        <v>4278</v>
      </c>
      <c r="AC1048" t="str">
        <f t="shared" si="366"/>
        <v>Instagram</v>
      </c>
      <c r="AD1048">
        <v>1641.45</v>
      </c>
      <c r="AE1048" s="7">
        <v>1641.45</v>
      </c>
      <c r="AF1048" s="7">
        <f t="shared" si="367"/>
        <v>1641.4499999999998</v>
      </c>
      <c r="AG1048" t="str">
        <f>_xlfn.XLOOKUP(H1048, 'Customer Data'!A1048,'Customer Data'!B1048)</f>
        <v>Customer_1048</v>
      </c>
      <c r="AH1048" t="str">
        <f>_xlfn.XLOOKUP(H1048,'Customer Data'!A1048,'Customer Data'!C1048)</f>
        <v>Female</v>
      </c>
      <c r="AI1048">
        <f>_xlfn.XLOOKUP(H1048,'Customer Data'!A1048,'Customer Data'!D1048)</f>
        <v>43</v>
      </c>
      <c r="AJ1048" t="str">
        <f>_xlfn.XLOOKUP(H1048,'Customer Data'!A1048,'Customer Data'!E1048)</f>
        <v>Owerri</v>
      </c>
      <c r="AK1048" t="str">
        <f>VLOOKUP(K1048,'Product Category'!A:B,2,FALSE)</f>
        <v>Electronics</v>
      </c>
      <c r="AL1048">
        <f>VLOOKUP(Z1048,Coupons!A:B,2,FALSE)</f>
        <v>0.15</v>
      </c>
      <c r="AM1048" s="7">
        <f t="shared" si="368"/>
        <v>246.2175</v>
      </c>
      <c r="AN1048" s="7">
        <f t="shared" si="369"/>
        <v>383.00499999999994</v>
      </c>
      <c r="AO1048" s="7">
        <f t="shared" si="370"/>
        <v>1149.0149999999999</v>
      </c>
      <c r="AP1048" s="7">
        <f t="shared" si="371"/>
        <v>1395.2324999999998</v>
      </c>
      <c r="AQ1048" s="7">
        <f t="shared" si="372"/>
        <v>246.21749999999997</v>
      </c>
      <c r="AR1048" s="12">
        <f t="shared" si="373"/>
        <v>1.2142857142857142</v>
      </c>
    </row>
    <row r="1049" spans="1:44" x14ac:dyDescent="0.35">
      <c r="A1049" t="s">
        <v>1061</v>
      </c>
      <c r="B1049">
        <f t="shared" si="352"/>
        <v>201047</v>
      </c>
      <c r="C1049" s="2">
        <v>45100</v>
      </c>
      <c r="D1049" s="4">
        <v>45100</v>
      </c>
      <c r="E1049">
        <f t="shared" si="353"/>
        <v>2023</v>
      </c>
      <c r="F1049" s="4" t="str">
        <f t="shared" si="354"/>
        <v>June</v>
      </c>
      <c r="G1049" s="4" t="str">
        <f t="shared" si="355"/>
        <v>Friday</v>
      </c>
      <c r="H1049" t="s">
        <v>2253</v>
      </c>
      <c r="I1049">
        <f t="shared" si="356"/>
        <v>81726</v>
      </c>
      <c r="J1049" t="s">
        <v>2406</v>
      </c>
      <c r="K1049" t="str">
        <f t="shared" si="358"/>
        <v>Chair</v>
      </c>
      <c r="L1049">
        <v>4</v>
      </c>
      <c r="M1049">
        <v>540.34</v>
      </c>
      <c r="N1049" s="7">
        <f t="shared" si="357"/>
        <v>540.34</v>
      </c>
      <c r="O1049" t="s">
        <v>3015</v>
      </c>
      <c r="P1049" t="str">
        <f t="shared" si="359"/>
        <v>394</v>
      </c>
      <c r="Q1049" t="str">
        <f t="shared" si="360"/>
        <v>Main St</v>
      </c>
      <c r="R1049" t="s">
        <v>3068</v>
      </c>
      <c r="S1049" t="str">
        <f t="shared" si="361"/>
        <v>Gift Card</v>
      </c>
      <c r="T1049" t="s">
        <v>3070</v>
      </c>
      <c r="U1049" t="str">
        <f t="shared" si="362"/>
        <v>Shipped</v>
      </c>
      <c r="V1049" t="s">
        <v>4122</v>
      </c>
      <c r="W1049" t="str">
        <f t="shared" si="363"/>
        <v>69872994</v>
      </c>
      <c r="X1049">
        <v>6</v>
      </c>
      <c r="Y1049" t="s">
        <v>4277</v>
      </c>
      <c r="Z1049" t="str">
        <f t="shared" si="364"/>
        <v>WINTER15</v>
      </c>
      <c r="AA1049" t="str">
        <f t="shared" si="365"/>
        <v>YES</v>
      </c>
      <c r="AB1049" t="s">
        <v>4279</v>
      </c>
      <c r="AC1049" t="str">
        <f t="shared" si="366"/>
        <v>Referral</v>
      </c>
      <c r="AD1049">
        <v>2161.36</v>
      </c>
      <c r="AE1049" s="7">
        <v>2161.36</v>
      </c>
      <c r="AF1049" s="7">
        <f t="shared" si="367"/>
        <v>2161.36</v>
      </c>
      <c r="AG1049" t="str">
        <f>_xlfn.XLOOKUP(H1049, 'Customer Data'!A1049,'Customer Data'!B1049)</f>
        <v>Customer_1049</v>
      </c>
      <c r="AH1049" t="str">
        <f>_xlfn.XLOOKUP(H1049,'Customer Data'!A1049,'Customer Data'!C1049)</f>
        <v>Female</v>
      </c>
      <c r="AI1049">
        <f>_xlfn.XLOOKUP(H1049,'Customer Data'!A1049,'Customer Data'!D1049)</f>
        <v>37</v>
      </c>
      <c r="AJ1049" t="str">
        <f>_xlfn.XLOOKUP(H1049,'Customer Data'!A1049,'Customer Data'!E1049)</f>
        <v>Kano</v>
      </c>
      <c r="AK1049" t="str">
        <f>VLOOKUP(K1049,'Product Category'!A:B,2,FALSE)</f>
        <v>Furniture</v>
      </c>
      <c r="AL1049">
        <f>VLOOKUP(Z1049,Coupons!A:B,2,FALSE)</f>
        <v>0.15</v>
      </c>
      <c r="AM1049" s="7">
        <f t="shared" si="368"/>
        <v>324.20400000000001</v>
      </c>
      <c r="AN1049" s="7">
        <f t="shared" si="369"/>
        <v>378.238</v>
      </c>
      <c r="AO1049" s="7">
        <f t="shared" si="370"/>
        <v>1512.952</v>
      </c>
      <c r="AP1049" s="7">
        <f t="shared" si="371"/>
        <v>1837.1560000000002</v>
      </c>
      <c r="AQ1049" s="7">
        <f t="shared" si="372"/>
        <v>324.20400000000018</v>
      </c>
      <c r="AR1049" s="12">
        <f t="shared" si="373"/>
        <v>1.2142857142857144</v>
      </c>
    </row>
    <row r="1050" spans="1:44" x14ac:dyDescent="0.35">
      <c r="A1050" t="s">
        <v>1062</v>
      </c>
      <c r="B1050">
        <f t="shared" si="352"/>
        <v>201048</v>
      </c>
      <c r="C1050" s="2">
        <v>45544</v>
      </c>
      <c r="D1050" s="4">
        <v>45544</v>
      </c>
      <c r="E1050">
        <f t="shared" si="353"/>
        <v>2024</v>
      </c>
      <c r="F1050" s="4" t="str">
        <f t="shared" si="354"/>
        <v>September</v>
      </c>
      <c r="G1050" s="4" t="str">
        <f t="shared" si="355"/>
        <v>Monday</v>
      </c>
      <c r="H1050" t="s">
        <v>2254</v>
      </c>
      <c r="I1050">
        <f t="shared" si="356"/>
        <v>57601</v>
      </c>
      <c r="J1050" t="s">
        <v>2403</v>
      </c>
      <c r="K1050" t="str">
        <f t="shared" si="358"/>
        <v>Monitor</v>
      </c>
      <c r="L1050">
        <v>4</v>
      </c>
      <c r="M1050">
        <v>73.650000000000006</v>
      </c>
      <c r="N1050" s="7">
        <f t="shared" si="357"/>
        <v>73.650000000000006</v>
      </c>
      <c r="O1050" t="s">
        <v>3016</v>
      </c>
      <c r="P1050" t="str">
        <f t="shared" si="359"/>
        <v>889</v>
      </c>
      <c r="Q1050" t="str">
        <f t="shared" si="360"/>
        <v>Main St</v>
      </c>
      <c r="R1050" t="s">
        <v>3065</v>
      </c>
      <c r="S1050" t="str">
        <f t="shared" si="361"/>
        <v>Debit Card</v>
      </c>
      <c r="T1050" t="s">
        <v>3070</v>
      </c>
      <c r="U1050" t="str">
        <f t="shared" si="362"/>
        <v>Shipped</v>
      </c>
      <c r="V1050" t="s">
        <v>4123</v>
      </c>
      <c r="W1050" t="str">
        <f t="shared" si="363"/>
        <v>21153699</v>
      </c>
      <c r="X1050">
        <v>9</v>
      </c>
      <c r="Z1050" t="str">
        <f t="shared" si="364"/>
        <v>NO COUPON</v>
      </c>
      <c r="AA1050" t="str">
        <f t="shared" si="365"/>
        <v>NO</v>
      </c>
      <c r="AB1050" t="s">
        <v>4282</v>
      </c>
      <c r="AC1050" t="str">
        <f t="shared" si="366"/>
        <v>Google</v>
      </c>
      <c r="AD1050">
        <v>294.60000000000002</v>
      </c>
      <c r="AE1050" s="7">
        <v>294.60000000000002</v>
      </c>
      <c r="AF1050" s="7">
        <f t="shared" si="367"/>
        <v>294.60000000000002</v>
      </c>
      <c r="AG1050" t="str">
        <f>_xlfn.XLOOKUP(H1050, 'Customer Data'!A1050,'Customer Data'!B1050)</f>
        <v>Customer_1050</v>
      </c>
      <c r="AH1050" t="str">
        <f>_xlfn.XLOOKUP(H1050,'Customer Data'!A1050,'Customer Data'!C1050)</f>
        <v>Female</v>
      </c>
      <c r="AI1050">
        <f>_xlfn.XLOOKUP(H1050,'Customer Data'!A1050,'Customer Data'!D1050)</f>
        <v>20</v>
      </c>
      <c r="AJ1050" t="str">
        <f>_xlfn.XLOOKUP(H1050,'Customer Data'!A1050,'Customer Data'!E1050)</f>
        <v>Owerri</v>
      </c>
      <c r="AK1050" t="str">
        <f>VLOOKUP(K1050,'Product Category'!A:B,2,FALSE)</f>
        <v>Electronics</v>
      </c>
      <c r="AL1050">
        <f>VLOOKUP(Z1050,Coupons!A:B,2,FALSE)</f>
        <v>0</v>
      </c>
      <c r="AM1050" s="7">
        <f t="shared" si="368"/>
        <v>0</v>
      </c>
      <c r="AN1050" s="7">
        <f t="shared" si="369"/>
        <v>51.555</v>
      </c>
      <c r="AO1050" s="7">
        <f t="shared" si="370"/>
        <v>206.22</v>
      </c>
      <c r="AP1050" s="7">
        <f t="shared" si="371"/>
        <v>294.60000000000002</v>
      </c>
      <c r="AQ1050" s="7">
        <f t="shared" si="372"/>
        <v>88.380000000000024</v>
      </c>
      <c r="AR1050" s="12">
        <f t="shared" si="373"/>
        <v>1.4285714285714286</v>
      </c>
    </row>
    <row r="1051" spans="1:44" x14ac:dyDescent="0.35">
      <c r="A1051" t="s">
        <v>1063</v>
      </c>
      <c r="B1051">
        <f t="shared" si="352"/>
        <v>201049</v>
      </c>
      <c r="C1051" s="2">
        <v>45491</v>
      </c>
      <c r="D1051" s="4">
        <v>45491</v>
      </c>
      <c r="E1051">
        <f t="shared" si="353"/>
        <v>2024</v>
      </c>
      <c r="F1051" s="4" t="str">
        <f t="shared" si="354"/>
        <v>July</v>
      </c>
      <c r="G1051" s="4" t="str">
        <f t="shared" si="355"/>
        <v>Thursday</v>
      </c>
      <c r="H1051" t="s">
        <v>2255</v>
      </c>
      <c r="I1051">
        <f t="shared" si="356"/>
        <v>60575</v>
      </c>
      <c r="J1051" t="s">
        <v>2409</v>
      </c>
      <c r="K1051" t="str">
        <f t="shared" si="358"/>
        <v>Desk</v>
      </c>
      <c r="L1051">
        <v>5</v>
      </c>
      <c r="M1051">
        <v>391.86</v>
      </c>
      <c r="N1051" s="7">
        <f t="shared" si="357"/>
        <v>391.86</v>
      </c>
      <c r="O1051" t="s">
        <v>2430</v>
      </c>
      <c r="P1051" t="str">
        <f t="shared" si="359"/>
        <v>587</v>
      </c>
      <c r="Q1051" t="str">
        <f t="shared" si="360"/>
        <v>Main St</v>
      </c>
      <c r="R1051" t="s">
        <v>3067</v>
      </c>
      <c r="S1051" t="str">
        <f t="shared" si="361"/>
        <v>Credit Card</v>
      </c>
      <c r="T1051" t="s">
        <v>3070</v>
      </c>
      <c r="U1051" t="str">
        <f t="shared" si="362"/>
        <v>Shipped</v>
      </c>
      <c r="V1051" t="s">
        <v>4124</v>
      </c>
      <c r="W1051" t="str">
        <f t="shared" si="363"/>
        <v>44468232</v>
      </c>
      <c r="X1051">
        <v>6</v>
      </c>
      <c r="Z1051" t="str">
        <f t="shared" si="364"/>
        <v>NO COUPON</v>
      </c>
      <c r="AA1051" t="str">
        <f t="shared" si="365"/>
        <v>NO</v>
      </c>
      <c r="AB1051" t="s">
        <v>4278</v>
      </c>
      <c r="AC1051" t="str">
        <f t="shared" si="366"/>
        <v>Instagram</v>
      </c>
      <c r="AD1051">
        <v>1959.3</v>
      </c>
      <c r="AE1051" s="7">
        <v>1959.3</v>
      </c>
      <c r="AF1051" s="7">
        <f t="shared" si="367"/>
        <v>1959.3000000000002</v>
      </c>
      <c r="AG1051" t="str">
        <f>_xlfn.XLOOKUP(H1051, 'Customer Data'!A1051,'Customer Data'!B1051)</f>
        <v>Customer_1051</v>
      </c>
      <c r="AH1051" t="str">
        <f>_xlfn.XLOOKUP(H1051,'Customer Data'!A1051,'Customer Data'!C1051)</f>
        <v>Male</v>
      </c>
      <c r="AI1051">
        <f>_xlfn.XLOOKUP(H1051,'Customer Data'!A1051,'Customer Data'!D1051)</f>
        <v>56</v>
      </c>
      <c r="AJ1051" t="str">
        <f>_xlfn.XLOOKUP(H1051,'Customer Data'!A1051,'Customer Data'!E1051)</f>
        <v>Enugu</v>
      </c>
      <c r="AK1051" t="str">
        <f>VLOOKUP(K1051,'Product Category'!A:B,2,FALSE)</f>
        <v>Furniture</v>
      </c>
      <c r="AL1051">
        <f>VLOOKUP(Z1051,Coupons!A:B,2,FALSE)</f>
        <v>0</v>
      </c>
      <c r="AM1051" s="7">
        <f t="shared" si="368"/>
        <v>0</v>
      </c>
      <c r="AN1051" s="7">
        <f t="shared" si="369"/>
        <v>274.30199999999996</v>
      </c>
      <c r="AO1051" s="7">
        <f t="shared" si="370"/>
        <v>1371.5099999999998</v>
      </c>
      <c r="AP1051" s="7">
        <f t="shared" si="371"/>
        <v>1959.3000000000002</v>
      </c>
      <c r="AQ1051" s="7">
        <f t="shared" si="372"/>
        <v>587.79000000000042</v>
      </c>
      <c r="AR1051" s="12">
        <f t="shared" si="373"/>
        <v>1.428571428571429</v>
      </c>
    </row>
    <row r="1052" spans="1:44" x14ac:dyDescent="0.35">
      <c r="A1052" t="s">
        <v>1064</v>
      </c>
      <c r="B1052">
        <f t="shared" si="352"/>
        <v>201050</v>
      </c>
      <c r="C1052" s="2">
        <v>45158</v>
      </c>
      <c r="D1052" s="4">
        <v>45158</v>
      </c>
      <c r="E1052">
        <f t="shared" si="353"/>
        <v>2023</v>
      </c>
      <c r="F1052" s="4" t="str">
        <f t="shared" si="354"/>
        <v>August</v>
      </c>
      <c r="G1052" s="4" t="str">
        <f t="shared" si="355"/>
        <v>Sunday</v>
      </c>
      <c r="H1052" t="s">
        <v>2256</v>
      </c>
      <c r="I1052">
        <f t="shared" si="356"/>
        <v>70659</v>
      </c>
      <c r="J1052" t="s">
        <v>2408</v>
      </c>
      <c r="K1052" t="str">
        <f t="shared" si="358"/>
        <v>Laptop</v>
      </c>
      <c r="L1052">
        <v>5</v>
      </c>
      <c r="M1052">
        <v>69.7</v>
      </c>
      <c r="N1052" s="7">
        <f t="shared" si="357"/>
        <v>69.7</v>
      </c>
      <c r="O1052" t="s">
        <v>2805</v>
      </c>
      <c r="P1052" t="str">
        <f t="shared" si="359"/>
        <v>722</v>
      </c>
      <c r="Q1052" t="str">
        <f t="shared" si="360"/>
        <v>Main St</v>
      </c>
      <c r="R1052" t="s">
        <v>3066</v>
      </c>
      <c r="S1052" t="str">
        <f t="shared" si="361"/>
        <v>Online</v>
      </c>
      <c r="T1052" t="s">
        <v>3072</v>
      </c>
      <c r="U1052" t="str">
        <f t="shared" si="362"/>
        <v>Returned</v>
      </c>
      <c r="V1052" t="s">
        <v>4125</v>
      </c>
      <c r="W1052" t="str">
        <f t="shared" si="363"/>
        <v>49663597</v>
      </c>
      <c r="X1052">
        <v>9</v>
      </c>
      <c r="Z1052" t="str">
        <f t="shared" si="364"/>
        <v>NO COUPON</v>
      </c>
      <c r="AA1052" t="str">
        <f t="shared" si="365"/>
        <v>NO</v>
      </c>
      <c r="AB1052" t="s">
        <v>4278</v>
      </c>
      <c r="AC1052" t="str">
        <f t="shared" si="366"/>
        <v>Instagram</v>
      </c>
      <c r="AD1052">
        <v>348.5</v>
      </c>
      <c r="AE1052" s="7">
        <v>348.5</v>
      </c>
      <c r="AF1052" s="7">
        <f t="shared" si="367"/>
        <v>348.5</v>
      </c>
      <c r="AG1052" t="str">
        <f>_xlfn.XLOOKUP(H1052, 'Customer Data'!A1052,'Customer Data'!B1052)</f>
        <v>Customer_1052</v>
      </c>
      <c r="AH1052" t="str">
        <f>_xlfn.XLOOKUP(H1052,'Customer Data'!A1052,'Customer Data'!C1052)</f>
        <v>Female</v>
      </c>
      <c r="AI1052">
        <f>_xlfn.XLOOKUP(H1052,'Customer Data'!A1052,'Customer Data'!D1052)</f>
        <v>36</v>
      </c>
      <c r="AJ1052" t="str">
        <f>_xlfn.XLOOKUP(H1052,'Customer Data'!A1052,'Customer Data'!E1052)</f>
        <v>Enugu</v>
      </c>
      <c r="AK1052" t="str">
        <f>VLOOKUP(K1052,'Product Category'!A:B,2,FALSE)</f>
        <v>Electronics</v>
      </c>
      <c r="AL1052">
        <f>VLOOKUP(Z1052,Coupons!A:B,2,FALSE)</f>
        <v>0</v>
      </c>
      <c r="AM1052" s="7">
        <f t="shared" si="368"/>
        <v>0</v>
      </c>
      <c r="AN1052" s="7">
        <f t="shared" si="369"/>
        <v>48.79</v>
      </c>
      <c r="AO1052" s="7">
        <f t="shared" si="370"/>
        <v>243.95</v>
      </c>
      <c r="AP1052" s="7">
        <f t="shared" si="371"/>
        <v>348.5</v>
      </c>
      <c r="AQ1052" s="7">
        <f t="shared" si="372"/>
        <v>104.55000000000001</v>
      </c>
      <c r="AR1052" s="12">
        <f t="shared" si="373"/>
        <v>1.4285714285714286</v>
      </c>
    </row>
    <row r="1053" spans="1:44" x14ac:dyDescent="0.35">
      <c r="A1053" t="s">
        <v>1065</v>
      </c>
      <c r="B1053">
        <f t="shared" si="352"/>
        <v>201051</v>
      </c>
      <c r="C1053" s="2">
        <v>45721</v>
      </c>
      <c r="D1053" s="4">
        <v>45721</v>
      </c>
      <c r="E1053">
        <f t="shared" si="353"/>
        <v>2025</v>
      </c>
      <c r="F1053" s="4" t="str">
        <f t="shared" si="354"/>
        <v>March</v>
      </c>
      <c r="G1053" s="4" t="str">
        <f t="shared" si="355"/>
        <v>Wednesday</v>
      </c>
      <c r="H1053" t="s">
        <v>2257</v>
      </c>
      <c r="I1053">
        <f t="shared" si="356"/>
        <v>35043</v>
      </c>
      <c r="J1053" t="s">
        <v>2403</v>
      </c>
      <c r="K1053" t="str">
        <f t="shared" si="358"/>
        <v>Monitor</v>
      </c>
      <c r="L1053">
        <v>5</v>
      </c>
      <c r="M1053">
        <v>26.43</v>
      </c>
      <c r="N1053" s="7">
        <f t="shared" si="357"/>
        <v>26.43</v>
      </c>
      <c r="O1053" t="s">
        <v>3017</v>
      </c>
      <c r="P1053" t="str">
        <f t="shared" si="359"/>
        <v>820</v>
      </c>
      <c r="Q1053" t="str">
        <f t="shared" si="360"/>
        <v>Main St</v>
      </c>
      <c r="R1053" t="s">
        <v>3068</v>
      </c>
      <c r="S1053" t="str">
        <f t="shared" si="361"/>
        <v>Gift Card</v>
      </c>
      <c r="T1053" t="s">
        <v>3070</v>
      </c>
      <c r="U1053" t="str">
        <f t="shared" si="362"/>
        <v>Shipped</v>
      </c>
      <c r="V1053" t="s">
        <v>4126</v>
      </c>
      <c r="W1053" t="str">
        <f t="shared" si="363"/>
        <v>65097450</v>
      </c>
      <c r="X1053">
        <v>5</v>
      </c>
      <c r="Y1053" t="s">
        <v>4276</v>
      </c>
      <c r="Z1053" t="str">
        <f t="shared" si="364"/>
        <v>FREESHIP</v>
      </c>
      <c r="AA1053" t="str">
        <f t="shared" si="365"/>
        <v>YES</v>
      </c>
      <c r="AB1053" t="s">
        <v>4281</v>
      </c>
      <c r="AC1053" t="str">
        <f t="shared" si="366"/>
        <v>Facebook</v>
      </c>
      <c r="AD1053">
        <v>132.15</v>
      </c>
      <c r="AE1053" s="7">
        <v>132.15</v>
      </c>
      <c r="AF1053" s="7">
        <f t="shared" si="367"/>
        <v>132.15</v>
      </c>
      <c r="AG1053" t="str">
        <f>_xlfn.XLOOKUP(H1053, 'Customer Data'!A1053,'Customer Data'!B1053)</f>
        <v>Customer_1053</v>
      </c>
      <c r="AH1053" t="str">
        <f>_xlfn.XLOOKUP(H1053,'Customer Data'!A1053,'Customer Data'!C1053)</f>
        <v>Male</v>
      </c>
      <c r="AI1053">
        <f>_xlfn.XLOOKUP(H1053,'Customer Data'!A1053,'Customer Data'!D1053)</f>
        <v>36</v>
      </c>
      <c r="AJ1053" t="str">
        <f>_xlfn.XLOOKUP(H1053,'Customer Data'!A1053,'Customer Data'!E1053)</f>
        <v>Lagos</v>
      </c>
      <c r="AK1053" t="str">
        <f>VLOOKUP(K1053,'Product Category'!A:B,2,FALSE)</f>
        <v>Electronics</v>
      </c>
      <c r="AL1053">
        <f>VLOOKUP(Z1053,Coupons!A:B,2,FALSE)</f>
        <v>0</v>
      </c>
      <c r="AM1053" s="7">
        <f t="shared" si="368"/>
        <v>0</v>
      </c>
      <c r="AN1053" s="7">
        <f t="shared" si="369"/>
        <v>18.500999999999998</v>
      </c>
      <c r="AO1053" s="7">
        <f t="shared" si="370"/>
        <v>92.504999999999995</v>
      </c>
      <c r="AP1053" s="7">
        <f t="shared" si="371"/>
        <v>132.15</v>
      </c>
      <c r="AQ1053" s="7">
        <f t="shared" si="372"/>
        <v>39.64500000000001</v>
      </c>
      <c r="AR1053" s="12">
        <f t="shared" si="373"/>
        <v>1.4285714285714286</v>
      </c>
    </row>
    <row r="1054" spans="1:44" x14ac:dyDescent="0.35">
      <c r="A1054" t="s">
        <v>1066</v>
      </c>
      <c r="B1054">
        <f t="shared" si="352"/>
        <v>201052</v>
      </c>
      <c r="C1054" s="2">
        <v>45180</v>
      </c>
      <c r="D1054" s="4">
        <v>45180</v>
      </c>
      <c r="E1054">
        <f t="shared" si="353"/>
        <v>2023</v>
      </c>
      <c r="F1054" s="4" t="str">
        <f t="shared" si="354"/>
        <v>September</v>
      </c>
      <c r="G1054" s="4" t="str">
        <f t="shared" si="355"/>
        <v>Monday</v>
      </c>
      <c r="H1054" t="s">
        <v>2258</v>
      </c>
      <c r="I1054">
        <f t="shared" si="356"/>
        <v>12301</v>
      </c>
      <c r="J1054" t="s">
        <v>2405</v>
      </c>
      <c r="K1054" t="str">
        <f t="shared" si="358"/>
        <v>Tablet</v>
      </c>
      <c r="L1054">
        <v>1</v>
      </c>
      <c r="M1054">
        <v>531.74</v>
      </c>
      <c r="N1054" s="7">
        <f t="shared" si="357"/>
        <v>531.74</v>
      </c>
      <c r="O1054" t="s">
        <v>3018</v>
      </c>
      <c r="P1054" t="str">
        <f t="shared" si="359"/>
        <v>493</v>
      </c>
      <c r="Q1054" t="str">
        <f t="shared" si="360"/>
        <v>Main St</v>
      </c>
      <c r="R1054" t="s">
        <v>3066</v>
      </c>
      <c r="S1054" t="str">
        <f t="shared" si="361"/>
        <v>Online</v>
      </c>
      <c r="T1054" t="s">
        <v>3070</v>
      </c>
      <c r="U1054" t="str">
        <f t="shared" si="362"/>
        <v>Shipped</v>
      </c>
      <c r="V1054" t="s">
        <v>4127</v>
      </c>
      <c r="W1054" t="str">
        <f t="shared" si="363"/>
        <v>25145796</v>
      </c>
      <c r="X1054">
        <v>1</v>
      </c>
      <c r="Y1054" t="s">
        <v>4277</v>
      </c>
      <c r="Z1054" t="str">
        <f t="shared" si="364"/>
        <v>WINTER15</v>
      </c>
      <c r="AA1054" t="str">
        <f t="shared" si="365"/>
        <v>YES</v>
      </c>
      <c r="AB1054" t="s">
        <v>4282</v>
      </c>
      <c r="AC1054" t="str">
        <f t="shared" si="366"/>
        <v>Google</v>
      </c>
      <c r="AD1054">
        <v>531.74</v>
      </c>
      <c r="AE1054" s="7">
        <v>531.74</v>
      </c>
      <c r="AF1054" s="7">
        <f t="shared" si="367"/>
        <v>531.74</v>
      </c>
      <c r="AG1054" t="str">
        <f>_xlfn.XLOOKUP(H1054, 'Customer Data'!A1054,'Customer Data'!B1054)</f>
        <v>Customer_1054</v>
      </c>
      <c r="AH1054" t="str">
        <f>_xlfn.XLOOKUP(H1054,'Customer Data'!A1054,'Customer Data'!C1054)</f>
        <v>Female</v>
      </c>
      <c r="AI1054">
        <f>_xlfn.XLOOKUP(H1054,'Customer Data'!A1054,'Customer Data'!D1054)</f>
        <v>36</v>
      </c>
      <c r="AJ1054" t="str">
        <f>_xlfn.XLOOKUP(H1054,'Customer Data'!A1054,'Customer Data'!E1054)</f>
        <v>Enugu</v>
      </c>
      <c r="AK1054" t="str">
        <f>VLOOKUP(K1054,'Product Category'!A:B,2,FALSE)</f>
        <v>Electronics</v>
      </c>
      <c r="AL1054">
        <f>VLOOKUP(Z1054,Coupons!A:B,2,FALSE)</f>
        <v>0.15</v>
      </c>
      <c r="AM1054" s="7">
        <f t="shared" si="368"/>
        <v>79.760999999999996</v>
      </c>
      <c r="AN1054" s="7">
        <f t="shared" si="369"/>
        <v>372.21799999999996</v>
      </c>
      <c r="AO1054" s="7">
        <f t="shared" si="370"/>
        <v>372.21799999999996</v>
      </c>
      <c r="AP1054" s="7">
        <f t="shared" si="371"/>
        <v>451.97900000000004</v>
      </c>
      <c r="AQ1054" s="7">
        <f t="shared" si="372"/>
        <v>79.761000000000081</v>
      </c>
      <c r="AR1054" s="12">
        <f t="shared" si="373"/>
        <v>1.2142857142857146</v>
      </c>
    </row>
    <row r="1055" spans="1:44" x14ac:dyDescent="0.35">
      <c r="A1055" t="s">
        <v>1067</v>
      </c>
      <c r="B1055">
        <f t="shared" si="352"/>
        <v>201053</v>
      </c>
      <c r="C1055" s="2">
        <v>45550</v>
      </c>
      <c r="D1055" s="4">
        <v>45550</v>
      </c>
      <c r="E1055">
        <f t="shared" si="353"/>
        <v>2024</v>
      </c>
      <c r="F1055" s="4" t="str">
        <f t="shared" si="354"/>
        <v>September</v>
      </c>
      <c r="G1055" s="4" t="str">
        <f t="shared" si="355"/>
        <v>Sunday</v>
      </c>
      <c r="H1055" t="s">
        <v>2259</v>
      </c>
      <c r="I1055">
        <f t="shared" si="356"/>
        <v>32798</v>
      </c>
      <c r="J1055" t="s">
        <v>2404</v>
      </c>
      <c r="K1055" t="str">
        <f t="shared" si="358"/>
        <v>Phone</v>
      </c>
      <c r="L1055">
        <v>2</v>
      </c>
      <c r="M1055">
        <v>496.62</v>
      </c>
      <c r="N1055" s="7">
        <f t="shared" si="357"/>
        <v>496.62</v>
      </c>
      <c r="O1055" t="s">
        <v>2984</v>
      </c>
      <c r="P1055" t="str">
        <f t="shared" si="359"/>
        <v>679</v>
      </c>
      <c r="Q1055" t="str">
        <f t="shared" si="360"/>
        <v>Main St</v>
      </c>
      <c r="R1055" t="s">
        <v>3066</v>
      </c>
      <c r="S1055" t="str">
        <f t="shared" si="361"/>
        <v>Online</v>
      </c>
      <c r="T1055" t="s">
        <v>3074</v>
      </c>
      <c r="U1055" t="str">
        <f t="shared" si="362"/>
        <v>Pending</v>
      </c>
      <c r="V1055" t="s">
        <v>4128</v>
      </c>
      <c r="W1055" t="str">
        <f t="shared" si="363"/>
        <v>37375451</v>
      </c>
      <c r="X1055">
        <v>2</v>
      </c>
      <c r="Y1055" t="s">
        <v>4275</v>
      </c>
      <c r="Z1055" t="str">
        <f t="shared" si="364"/>
        <v>SAVE10</v>
      </c>
      <c r="AA1055" t="str">
        <f t="shared" si="365"/>
        <v>YES</v>
      </c>
      <c r="AB1055" t="s">
        <v>4278</v>
      </c>
      <c r="AC1055" t="str">
        <f t="shared" si="366"/>
        <v>Instagram</v>
      </c>
      <c r="AD1055">
        <v>993.24</v>
      </c>
      <c r="AE1055" s="7">
        <v>993.24</v>
      </c>
      <c r="AF1055" s="7">
        <f t="shared" si="367"/>
        <v>993.24</v>
      </c>
      <c r="AG1055" t="str">
        <f>_xlfn.XLOOKUP(H1055, 'Customer Data'!A1055,'Customer Data'!B1055)</f>
        <v>Customer_1055</v>
      </c>
      <c r="AH1055" t="str">
        <f>_xlfn.XLOOKUP(H1055,'Customer Data'!A1055,'Customer Data'!C1055)</f>
        <v>Male</v>
      </c>
      <c r="AI1055">
        <f>_xlfn.XLOOKUP(H1055,'Customer Data'!A1055,'Customer Data'!D1055)</f>
        <v>31</v>
      </c>
      <c r="AJ1055" t="str">
        <f>_xlfn.XLOOKUP(H1055,'Customer Data'!A1055,'Customer Data'!E1055)</f>
        <v>Lagos</v>
      </c>
      <c r="AK1055" t="str">
        <f>VLOOKUP(K1055,'Product Category'!A:B,2,FALSE)</f>
        <v>Electronics</v>
      </c>
      <c r="AL1055">
        <f>VLOOKUP(Z1055,Coupons!A:B,2,FALSE)</f>
        <v>0.1</v>
      </c>
      <c r="AM1055" s="7">
        <f t="shared" si="368"/>
        <v>99.324000000000012</v>
      </c>
      <c r="AN1055" s="7">
        <f t="shared" si="369"/>
        <v>347.63399999999996</v>
      </c>
      <c r="AO1055" s="7">
        <f t="shared" si="370"/>
        <v>695.26799999999992</v>
      </c>
      <c r="AP1055" s="7">
        <f t="shared" si="371"/>
        <v>893.91599999999994</v>
      </c>
      <c r="AQ1055" s="7">
        <f t="shared" si="372"/>
        <v>198.64800000000002</v>
      </c>
      <c r="AR1055" s="12">
        <f t="shared" si="373"/>
        <v>1.2857142857142858</v>
      </c>
    </row>
    <row r="1056" spans="1:44" x14ac:dyDescent="0.35">
      <c r="A1056" t="s">
        <v>1068</v>
      </c>
      <c r="B1056">
        <f t="shared" si="352"/>
        <v>201054</v>
      </c>
      <c r="C1056" s="2">
        <v>45259</v>
      </c>
      <c r="D1056" s="4">
        <v>45259</v>
      </c>
      <c r="E1056">
        <f t="shared" si="353"/>
        <v>2023</v>
      </c>
      <c r="F1056" s="4" t="str">
        <f t="shared" si="354"/>
        <v>November</v>
      </c>
      <c r="G1056" s="4" t="str">
        <f t="shared" si="355"/>
        <v>Wednesday</v>
      </c>
      <c r="H1056" t="s">
        <v>2260</v>
      </c>
      <c r="I1056">
        <f t="shared" si="356"/>
        <v>42949</v>
      </c>
      <c r="J1056" t="s">
        <v>2407</v>
      </c>
      <c r="K1056" t="str">
        <f t="shared" si="358"/>
        <v>Printer</v>
      </c>
      <c r="L1056">
        <v>1</v>
      </c>
      <c r="M1056">
        <v>660.66</v>
      </c>
      <c r="N1056" s="7">
        <f t="shared" si="357"/>
        <v>660.66</v>
      </c>
      <c r="O1056" t="s">
        <v>2490</v>
      </c>
      <c r="P1056" t="str">
        <f t="shared" si="359"/>
        <v>447</v>
      </c>
      <c r="Q1056" t="str">
        <f t="shared" si="360"/>
        <v>Main St</v>
      </c>
      <c r="R1056" t="s">
        <v>3065</v>
      </c>
      <c r="S1056" t="str">
        <f t="shared" si="361"/>
        <v>Debit Card</v>
      </c>
      <c r="T1056" t="s">
        <v>3073</v>
      </c>
      <c r="U1056" t="str">
        <f t="shared" si="362"/>
        <v>Delivered</v>
      </c>
      <c r="V1056" t="s">
        <v>4129</v>
      </c>
      <c r="W1056" t="str">
        <f t="shared" si="363"/>
        <v>46415143</v>
      </c>
      <c r="X1056">
        <v>3</v>
      </c>
      <c r="Y1056" t="s">
        <v>4277</v>
      </c>
      <c r="Z1056" t="str">
        <f t="shared" si="364"/>
        <v>WINTER15</v>
      </c>
      <c r="AA1056" t="str">
        <f t="shared" si="365"/>
        <v>YES</v>
      </c>
      <c r="AB1056" t="s">
        <v>4278</v>
      </c>
      <c r="AC1056" t="str">
        <f t="shared" si="366"/>
        <v>Instagram</v>
      </c>
      <c r="AD1056">
        <v>660.66</v>
      </c>
      <c r="AE1056" s="7">
        <v>660.66</v>
      </c>
      <c r="AF1056" s="7">
        <f t="shared" si="367"/>
        <v>660.66</v>
      </c>
      <c r="AG1056" t="str">
        <f>_xlfn.XLOOKUP(H1056, 'Customer Data'!A1056,'Customer Data'!B1056)</f>
        <v>Customer_1056</v>
      </c>
      <c r="AH1056" t="str">
        <f>_xlfn.XLOOKUP(H1056,'Customer Data'!A1056,'Customer Data'!C1056)</f>
        <v>Male</v>
      </c>
      <c r="AI1056">
        <f>_xlfn.XLOOKUP(H1056,'Customer Data'!A1056,'Customer Data'!D1056)</f>
        <v>55</v>
      </c>
      <c r="AJ1056" t="str">
        <f>_xlfn.XLOOKUP(H1056,'Customer Data'!A1056,'Customer Data'!E1056)</f>
        <v>Port-Harcourt</v>
      </c>
      <c r="AK1056" t="str">
        <f>VLOOKUP(K1056,'Product Category'!A:B,2,FALSE)</f>
        <v>Electronics</v>
      </c>
      <c r="AL1056">
        <f>VLOOKUP(Z1056,Coupons!A:B,2,FALSE)</f>
        <v>0.15</v>
      </c>
      <c r="AM1056" s="7">
        <f t="shared" si="368"/>
        <v>99.09899999999999</v>
      </c>
      <c r="AN1056" s="7">
        <f t="shared" si="369"/>
        <v>462.46199999999993</v>
      </c>
      <c r="AO1056" s="7">
        <f t="shared" si="370"/>
        <v>462.46199999999993</v>
      </c>
      <c r="AP1056" s="7">
        <f t="shared" si="371"/>
        <v>561.56099999999992</v>
      </c>
      <c r="AQ1056" s="7">
        <f t="shared" si="372"/>
        <v>99.09899999999999</v>
      </c>
      <c r="AR1056" s="12">
        <f t="shared" si="373"/>
        <v>1.2142857142857142</v>
      </c>
    </row>
    <row r="1057" spans="1:44" x14ac:dyDescent="0.35">
      <c r="A1057" t="s">
        <v>1069</v>
      </c>
      <c r="B1057">
        <f t="shared" si="352"/>
        <v>201055</v>
      </c>
      <c r="C1057" s="2">
        <v>45222</v>
      </c>
      <c r="D1057" s="4">
        <v>45222</v>
      </c>
      <c r="E1057">
        <f t="shared" si="353"/>
        <v>2023</v>
      </c>
      <c r="F1057" s="4" t="str">
        <f t="shared" si="354"/>
        <v>October</v>
      </c>
      <c r="G1057" s="4" t="str">
        <f t="shared" si="355"/>
        <v>Monday</v>
      </c>
      <c r="H1057" t="s">
        <v>2261</v>
      </c>
      <c r="I1057">
        <f t="shared" si="356"/>
        <v>10787</v>
      </c>
      <c r="J1057" t="s">
        <v>2403</v>
      </c>
      <c r="K1057" t="str">
        <f t="shared" si="358"/>
        <v>Monitor</v>
      </c>
      <c r="L1057">
        <v>4</v>
      </c>
      <c r="M1057">
        <v>274.82</v>
      </c>
      <c r="N1057" s="7">
        <f t="shared" si="357"/>
        <v>274.82</v>
      </c>
      <c r="O1057" t="s">
        <v>2817</v>
      </c>
      <c r="P1057" t="str">
        <f t="shared" si="359"/>
        <v>932</v>
      </c>
      <c r="Q1057" t="str">
        <f t="shared" si="360"/>
        <v>Main St</v>
      </c>
      <c r="R1057" t="s">
        <v>3065</v>
      </c>
      <c r="S1057" t="str">
        <f t="shared" si="361"/>
        <v>Debit Card</v>
      </c>
      <c r="T1057" t="s">
        <v>3073</v>
      </c>
      <c r="U1057" t="str">
        <f t="shared" si="362"/>
        <v>Delivered</v>
      </c>
      <c r="V1057" t="s">
        <v>4130</v>
      </c>
      <c r="W1057" t="str">
        <f t="shared" si="363"/>
        <v>91512567</v>
      </c>
      <c r="X1057">
        <v>9</v>
      </c>
      <c r="Y1057" t="s">
        <v>4277</v>
      </c>
      <c r="Z1057" t="str">
        <f t="shared" si="364"/>
        <v>WINTER15</v>
      </c>
      <c r="AA1057" t="str">
        <f t="shared" si="365"/>
        <v>YES</v>
      </c>
      <c r="AB1057" t="s">
        <v>4280</v>
      </c>
      <c r="AC1057" t="str">
        <f t="shared" si="366"/>
        <v>Email</v>
      </c>
      <c r="AD1057">
        <v>1099.28</v>
      </c>
      <c r="AE1057" s="7">
        <v>1099.28</v>
      </c>
      <c r="AF1057" s="7">
        <f t="shared" si="367"/>
        <v>1099.28</v>
      </c>
      <c r="AG1057" t="str">
        <f>_xlfn.XLOOKUP(H1057, 'Customer Data'!A1057,'Customer Data'!B1057)</f>
        <v>Customer_1057</v>
      </c>
      <c r="AH1057" t="str">
        <f>_xlfn.XLOOKUP(H1057,'Customer Data'!A1057,'Customer Data'!C1057)</f>
        <v>Male</v>
      </c>
      <c r="AI1057">
        <f>_xlfn.XLOOKUP(H1057,'Customer Data'!A1057,'Customer Data'!D1057)</f>
        <v>52</v>
      </c>
      <c r="AJ1057" t="str">
        <f>_xlfn.XLOOKUP(H1057,'Customer Data'!A1057,'Customer Data'!E1057)</f>
        <v>Lagos</v>
      </c>
      <c r="AK1057" t="str">
        <f>VLOOKUP(K1057,'Product Category'!A:B,2,FALSE)</f>
        <v>Electronics</v>
      </c>
      <c r="AL1057">
        <f>VLOOKUP(Z1057,Coupons!A:B,2,FALSE)</f>
        <v>0.15</v>
      </c>
      <c r="AM1057" s="7">
        <f t="shared" si="368"/>
        <v>164.892</v>
      </c>
      <c r="AN1057" s="7">
        <f t="shared" si="369"/>
        <v>192.374</v>
      </c>
      <c r="AO1057" s="7">
        <f t="shared" si="370"/>
        <v>769.49599999999998</v>
      </c>
      <c r="AP1057" s="7">
        <f t="shared" si="371"/>
        <v>934.38799999999992</v>
      </c>
      <c r="AQ1057" s="7">
        <f t="shared" si="372"/>
        <v>164.89199999999994</v>
      </c>
      <c r="AR1057" s="12">
        <f t="shared" si="373"/>
        <v>1.2142857142857142</v>
      </c>
    </row>
    <row r="1058" spans="1:44" x14ac:dyDescent="0.35">
      <c r="A1058" t="s">
        <v>1070</v>
      </c>
      <c r="B1058">
        <f t="shared" si="352"/>
        <v>201056</v>
      </c>
      <c r="C1058" s="2">
        <v>45457</v>
      </c>
      <c r="D1058" s="4">
        <v>45457</v>
      </c>
      <c r="E1058">
        <f t="shared" si="353"/>
        <v>2024</v>
      </c>
      <c r="F1058" s="4" t="str">
        <f t="shared" si="354"/>
        <v>June</v>
      </c>
      <c r="G1058" s="4" t="str">
        <f t="shared" si="355"/>
        <v>Friday</v>
      </c>
      <c r="H1058" t="s">
        <v>2262</v>
      </c>
      <c r="I1058">
        <f t="shared" si="356"/>
        <v>26152</v>
      </c>
      <c r="J1058" t="s">
        <v>2404</v>
      </c>
      <c r="K1058" t="str">
        <f t="shared" si="358"/>
        <v>Phone</v>
      </c>
      <c r="L1058">
        <v>2</v>
      </c>
      <c r="M1058">
        <v>486.35</v>
      </c>
      <c r="N1058" s="7">
        <f t="shared" si="357"/>
        <v>486.35</v>
      </c>
      <c r="O1058" t="s">
        <v>2566</v>
      </c>
      <c r="P1058" t="str">
        <f t="shared" si="359"/>
        <v>790</v>
      </c>
      <c r="Q1058" t="str">
        <f t="shared" si="360"/>
        <v>Main St</v>
      </c>
      <c r="R1058" t="s">
        <v>3066</v>
      </c>
      <c r="S1058" t="str">
        <f t="shared" si="361"/>
        <v>Online</v>
      </c>
      <c r="T1058" t="s">
        <v>3074</v>
      </c>
      <c r="U1058" t="str">
        <f t="shared" si="362"/>
        <v>Pending</v>
      </c>
      <c r="V1058" t="s">
        <v>4131</v>
      </c>
      <c r="W1058" t="str">
        <f t="shared" si="363"/>
        <v>49382455</v>
      </c>
      <c r="X1058">
        <v>6</v>
      </c>
      <c r="Y1058" t="s">
        <v>4275</v>
      </c>
      <c r="Z1058" t="str">
        <f t="shared" si="364"/>
        <v>SAVE10</v>
      </c>
      <c r="AA1058" t="str">
        <f t="shared" si="365"/>
        <v>YES</v>
      </c>
      <c r="AB1058" t="s">
        <v>4279</v>
      </c>
      <c r="AC1058" t="str">
        <f t="shared" si="366"/>
        <v>Referral</v>
      </c>
      <c r="AD1058">
        <v>972.7</v>
      </c>
      <c r="AE1058" s="7">
        <v>972.7</v>
      </c>
      <c r="AF1058" s="7">
        <f t="shared" si="367"/>
        <v>972.7</v>
      </c>
      <c r="AG1058" t="str">
        <f>_xlfn.XLOOKUP(H1058, 'Customer Data'!A1058,'Customer Data'!B1058)</f>
        <v>Customer_1058</v>
      </c>
      <c r="AH1058" t="str">
        <f>_xlfn.XLOOKUP(H1058,'Customer Data'!A1058,'Customer Data'!C1058)</f>
        <v>Male</v>
      </c>
      <c r="AI1058">
        <f>_xlfn.XLOOKUP(H1058,'Customer Data'!A1058,'Customer Data'!D1058)</f>
        <v>18</v>
      </c>
      <c r="AJ1058" t="str">
        <f>_xlfn.XLOOKUP(H1058,'Customer Data'!A1058,'Customer Data'!E1058)</f>
        <v>Abuja</v>
      </c>
      <c r="AK1058" t="str">
        <f>VLOOKUP(K1058,'Product Category'!A:B,2,FALSE)</f>
        <v>Electronics</v>
      </c>
      <c r="AL1058">
        <f>VLOOKUP(Z1058,Coupons!A:B,2,FALSE)</f>
        <v>0.1</v>
      </c>
      <c r="AM1058" s="7">
        <f t="shared" si="368"/>
        <v>97.27000000000001</v>
      </c>
      <c r="AN1058" s="7">
        <f t="shared" si="369"/>
        <v>340.44499999999999</v>
      </c>
      <c r="AO1058" s="7">
        <f t="shared" si="370"/>
        <v>680.89</v>
      </c>
      <c r="AP1058" s="7">
        <f t="shared" si="371"/>
        <v>875.43000000000006</v>
      </c>
      <c r="AQ1058" s="7">
        <f t="shared" si="372"/>
        <v>194.54000000000008</v>
      </c>
      <c r="AR1058" s="12">
        <f t="shared" si="373"/>
        <v>1.2857142857142858</v>
      </c>
    </row>
    <row r="1059" spans="1:44" x14ac:dyDescent="0.35">
      <c r="A1059" t="s">
        <v>1071</v>
      </c>
      <c r="B1059">
        <f t="shared" si="352"/>
        <v>201057</v>
      </c>
      <c r="C1059" s="2">
        <v>45559</v>
      </c>
      <c r="D1059" s="4">
        <v>45559</v>
      </c>
      <c r="E1059">
        <f t="shared" si="353"/>
        <v>2024</v>
      </c>
      <c r="F1059" s="4" t="str">
        <f t="shared" si="354"/>
        <v>September</v>
      </c>
      <c r="G1059" s="4" t="str">
        <f t="shared" si="355"/>
        <v>Tuesday</v>
      </c>
      <c r="H1059" t="s">
        <v>2263</v>
      </c>
      <c r="I1059">
        <f t="shared" si="356"/>
        <v>46210</v>
      </c>
      <c r="J1059" t="s">
        <v>2408</v>
      </c>
      <c r="K1059" t="str">
        <f t="shared" si="358"/>
        <v>Laptop</v>
      </c>
      <c r="L1059">
        <v>3</v>
      </c>
      <c r="M1059">
        <v>428.88</v>
      </c>
      <c r="N1059" s="7">
        <f t="shared" si="357"/>
        <v>428.88</v>
      </c>
      <c r="O1059" t="s">
        <v>2563</v>
      </c>
      <c r="P1059" t="str">
        <f t="shared" si="359"/>
        <v>535</v>
      </c>
      <c r="Q1059" t="str">
        <f t="shared" si="360"/>
        <v>Main St</v>
      </c>
      <c r="R1059" t="s">
        <v>3065</v>
      </c>
      <c r="S1059" t="str">
        <f t="shared" si="361"/>
        <v>Debit Card</v>
      </c>
      <c r="T1059" t="s">
        <v>3070</v>
      </c>
      <c r="U1059" t="str">
        <f t="shared" si="362"/>
        <v>Shipped</v>
      </c>
      <c r="V1059" t="s">
        <v>4132</v>
      </c>
      <c r="W1059" t="str">
        <f t="shared" si="363"/>
        <v>81611937</v>
      </c>
      <c r="X1059">
        <v>3</v>
      </c>
      <c r="Y1059" t="s">
        <v>4277</v>
      </c>
      <c r="Z1059" t="str">
        <f t="shared" si="364"/>
        <v>WINTER15</v>
      </c>
      <c r="AA1059" t="str">
        <f t="shared" si="365"/>
        <v>YES</v>
      </c>
      <c r="AB1059" t="s">
        <v>4281</v>
      </c>
      <c r="AC1059" t="str">
        <f t="shared" si="366"/>
        <v>Facebook</v>
      </c>
      <c r="AD1059">
        <v>1286.6400000000001</v>
      </c>
      <c r="AE1059" s="7">
        <v>1286.6400000000001</v>
      </c>
      <c r="AF1059" s="7">
        <f t="shared" si="367"/>
        <v>1286.6399999999999</v>
      </c>
      <c r="AG1059" t="str">
        <f>_xlfn.XLOOKUP(H1059, 'Customer Data'!A1059,'Customer Data'!B1059)</f>
        <v>Customer_1059</v>
      </c>
      <c r="AH1059" t="str">
        <f>_xlfn.XLOOKUP(H1059,'Customer Data'!A1059,'Customer Data'!C1059)</f>
        <v>Female</v>
      </c>
      <c r="AI1059">
        <f>_xlfn.XLOOKUP(H1059,'Customer Data'!A1059,'Customer Data'!D1059)</f>
        <v>35</v>
      </c>
      <c r="AJ1059" t="str">
        <f>_xlfn.XLOOKUP(H1059,'Customer Data'!A1059,'Customer Data'!E1059)</f>
        <v>Enugu</v>
      </c>
      <c r="AK1059" t="str">
        <f>VLOOKUP(K1059,'Product Category'!A:B,2,FALSE)</f>
        <v>Electronics</v>
      </c>
      <c r="AL1059">
        <f>VLOOKUP(Z1059,Coupons!A:B,2,FALSE)</f>
        <v>0.15</v>
      </c>
      <c r="AM1059" s="7">
        <f t="shared" si="368"/>
        <v>192.99600000000001</v>
      </c>
      <c r="AN1059" s="7">
        <f t="shared" si="369"/>
        <v>300.21599999999995</v>
      </c>
      <c r="AO1059" s="7">
        <f t="shared" si="370"/>
        <v>900.64799999999991</v>
      </c>
      <c r="AP1059" s="7">
        <f t="shared" si="371"/>
        <v>1093.6439999999998</v>
      </c>
      <c r="AQ1059" s="7">
        <f t="shared" si="372"/>
        <v>192.99599999999987</v>
      </c>
      <c r="AR1059" s="12">
        <f t="shared" si="373"/>
        <v>1.2142857142857142</v>
      </c>
    </row>
    <row r="1060" spans="1:44" x14ac:dyDescent="0.35">
      <c r="A1060" t="s">
        <v>1072</v>
      </c>
      <c r="B1060">
        <f t="shared" si="352"/>
        <v>201058</v>
      </c>
      <c r="C1060" s="2">
        <v>45177</v>
      </c>
      <c r="D1060" s="4">
        <v>45177</v>
      </c>
      <c r="E1060">
        <f t="shared" si="353"/>
        <v>2023</v>
      </c>
      <c r="F1060" s="4" t="str">
        <f t="shared" si="354"/>
        <v>September</v>
      </c>
      <c r="G1060" s="4" t="str">
        <f t="shared" si="355"/>
        <v>Friday</v>
      </c>
      <c r="H1060" t="s">
        <v>2264</v>
      </c>
      <c r="I1060">
        <f t="shared" si="356"/>
        <v>32943</v>
      </c>
      <c r="J1060" t="s">
        <v>2409</v>
      </c>
      <c r="K1060" t="str">
        <f t="shared" si="358"/>
        <v>Desk</v>
      </c>
      <c r="L1060">
        <v>2</v>
      </c>
      <c r="M1060">
        <v>412.14</v>
      </c>
      <c r="N1060" s="7">
        <f t="shared" si="357"/>
        <v>412.14</v>
      </c>
      <c r="O1060" t="s">
        <v>2640</v>
      </c>
      <c r="P1060" t="str">
        <f t="shared" si="359"/>
        <v>127</v>
      </c>
      <c r="Q1060" t="str">
        <f t="shared" si="360"/>
        <v>Main St</v>
      </c>
      <c r="R1060" t="s">
        <v>3067</v>
      </c>
      <c r="S1060" t="str">
        <f t="shared" si="361"/>
        <v>Credit Card</v>
      </c>
      <c r="T1060" t="s">
        <v>3072</v>
      </c>
      <c r="U1060" t="str">
        <f t="shared" si="362"/>
        <v>Returned</v>
      </c>
      <c r="V1060" t="s">
        <v>4133</v>
      </c>
      <c r="W1060" t="str">
        <f t="shared" si="363"/>
        <v>26949106</v>
      </c>
      <c r="X1060">
        <v>2</v>
      </c>
      <c r="Y1060" t="s">
        <v>4276</v>
      </c>
      <c r="Z1060" t="str">
        <f t="shared" si="364"/>
        <v>FREESHIP</v>
      </c>
      <c r="AA1060" t="str">
        <f t="shared" si="365"/>
        <v>YES</v>
      </c>
      <c r="AB1060" t="s">
        <v>4278</v>
      </c>
      <c r="AC1060" t="str">
        <f t="shared" si="366"/>
        <v>Instagram</v>
      </c>
      <c r="AD1060">
        <v>824.28</v>
      </c>
      <c r="AE1060" s="7">
        <v>824.28</v>
      </c>
      <c r="AF1060" s="7">
        <f t="shared" si="367"/>
        <v>824.28</v>
      </c>
      <c r="AG1060" t="str">
        <f>_xlfn.XLOOKUP(H1060, 'Customer Data'!A1060,'Customer Data'!B1060)</f>
        <v>Customer_1060</v>
      </c>
      <c r="AH1060" t="str">
        <f>_xlfn.XLOOKUP(H1060,'Customer Data'!A1060,'Customer Data'!C1060)</f>
        <v>Male</v>
      </c>
      <c r="AI1060">
        <f>_xlfn.XLOOKUP(H1060,'Customer Data'!A1060,'Customer Data'!D1060)</f>
        <v>42</v>
      </c>
      <c r="AJ1060" t="str">
        <f>_xlfn.XLOOKUP(H1060,'Customer Data'!A1060,'Customer Data'!E1060)</f>
        <v>Kano</v>
      </c>
      <c r="AK1060" t="str">
        <f>VLOOKUP(K1060,'Product Category'!A:B,2,FALSE)</f>
        <v>Furniture</v>
      </c>
      <c r="AL1060">
        <f>VLOOKUP(Z1060,Coupons!A:B,2,FALSE)</f>
        <v>0</v>
      </c>
      <c r="AM1060" s="7">
        <f t="shared" si="368"/>
        <v>0</v>
      </c>
      <c r="AN1060" s="7">
        <f t="shared" si="369"/>
        <v>288.49799999999999</v>
      </c>
      <c r="AO1060" s="7">
        <f t="shared" si="370"/>
        <v>576.99599999999998</v>
      </c>
      <c r="AP1060" s="7">
        <f t="shared" si="371"/>
        <v>824.28</v>
      </c>
      <c r="AQ1060" s="7">
        <f t="shared" si="372"/>
        <v>247.28399999999999</v>
      </c>
      <c r="AR1060" s="12">
        <f t="shared" si="373"/>
        <v>1.4285714285714286</v>
      </c>
    </row>
    <row r="1061" spans="1:44" x14ac:dyDescent="0.35">
      <c r="A1061" t="s">
        <v>1073</v>
      </c>
      <c r="B1061">
        <f t="shared" si="352"/>
        <v>201059</v>
      </c>
      <c r="C1061" s="2">
        <v>45557</v>
      </c>
      <c r="D1061" s="4">
        <v>45557</v>
      </c>
      <c r="E1061">
        <f t="shared" si="353"/>
        <v>2024</v>
      </c>
      <c r="F1061" s="4" t="str">
        <f t="shared" si="354"/>
        <v>September</v>
      </c>
      <c r="G1061" s="4" t="str">
        <f t="shared" si="355"/>
        <v>Sunday</v>
      </c>
      <c r="H1061" t="s">
        <v>2265</v>
      </c>
      <c r="I1061">
        <f t="shared" si="356"/>
        <v>73629</v>
      </c>
      <c r="J1061" t="s">
        <v>2409</v>
      </c>
      <c r="K1061" t="str">
        <f t="shared" si="358"/>
        <v>Desk</v>
      </c>
      <c r="L1061">
        <v>1</v>
      </c>
      <c r="M1061">
        <v>265.64</v>
      </c>
      <c r="N1061" s="7">
        <f t="shared" si="357"/>
        <v>265.64</v>
      </c>
      <c r="O1061" t="s">
        <v>3019</v>
      </c>
      <c r="P1061" t="str">
        <f t="shared" si="359"/>
        <v>601</v>
      </c>
      <c r="Q1061" t="str">
        <f t="shared" si="360"/>
        <v>Main St</v>
      </c>
      <c r="R1061" t="s">
        <v>3067</v>
      </c>
      <c r="S1061" t="str">
        <f t="shared" si="361"/>
        <v>Credit Card</v>
      </c>
      <c r="T1061" t="s">
        <v>3072</v>
      </c>
      <c r="U1061" t="str">
        <f t="shared" si="362"/>
        <v>Returned</v>
      </c>
      <c r="V1061" t="s">
        <v>4134</v>
      </c>
      <c r="W1061" t="str">
        <f t="shared" si="363"/>
        <v>11492924</v>
      </c>
      <c r="X1061">
        <v>3</v>
      </c>
      <c r="Y1061" t="s">
        <v>4277</v>
      </c>
      <c r="Z1061" t="str">
        <f t="shared" si="364"/>
        <v>WINTER15</v>
      </c>
      <c r="AA1061" t="str">
        <f t="shared" si="365"/>
        <v>YES</v>
      </c>
      <c r="AB1061" t="s">
        <v>4278</v>
      </c>
      <c r="AC1061" t="str">
        <f t="shared" si="366"/>
        <v>Instagram</v>
      </c>
      <c r="AD1061">
        <v>265.64</v>
      </c>
      <c r="AE1061" s="7">
        <v>265.64</v>
      </c>
      <c r="AF1061" s="7">
        <f t="shared" si="367"/>
        <v>265.64</v>
      </c>
      <c r="AG1061" t="str">
        <f>_xlfn.XLOOKUP(H1061, 'Customer Data'!A1061,'Customer Data'!B1061)</f>
        <v>Customer_1061</v>
      </c>
      <c r="AH1061" t="str">
        <f>_xlfn.XLOOKUP(H1061,'Customer Data'!A1061,'Customer Data'!C1061)</f>
        <v>Female</v>
      </c>
      <c r="AI1061">
        <f>_xlfn.XLOOKUP(H1061,'Customer Data'!A1061,'Customer Data'!D1061)</f>
        <v>21</v>
      </c>
      <c r="AJ1061" t="str">
        <f>_xlfn.XLOOKUP(H1061,'Customer Data'!A1061,'Customer Data'!E1061)</f>
        <v>Owerri</v>
      </c>
      <c r="AK1061" t="str">
        <f>VLOOKUP(K1061,'Product Category'!A:B,2,FALSE)</f>
        <v>Furniture</v>
      </c>
      <c r="AL1061">
        <f>VLOOKUP(Z1061,Coupons!A:B,2,FALSE)</f>
        <v>0.15</v>
      </c>
      <c r="AM1061" s="7">
        <f t="shared" si="368"/>
        <v>39.845999999999997</v>
      </c>
      <c r="AN1061" s="7">
        <f t="shared" si="369"/>
        <v>185.94799999999998</v>
      </c>
      <c r="AO1061" s="7">
        <f t="shared" si="370"/>
        <v>185.94799999999998</v>
      </c>
      <c r="AP1061" s="7">
        <f t="shared" si="371"/>
        <v>225.79399999999998</v>
      </c>
      <c r="AQ1061" s="7">
        <f t="shared" si="372"/>
        <v>39.846000000000004</v>
      </c>
      <c r="AR1061" s="12">
        <f t="shared" si="373"/>
        <v>1.2142857142857144</v>
      </c>
    </row>
    <row r="1062" spans="1:44" x14ac:dyDescent="0.35">
      <c r="A1062" t="s">
        <v>1074</v>
      </c>
      <c r="B1062">
        <f t="shared" si="352"/>
        <v>201060</v>
      </c>
      <c r="C1062" s="2">
        <v>45419</v>
      </c>
      <c r="D1062" s="4">
        <v>45419</v>
      </c>
      <c r="E1062">
        <f t="shared" si="353"/>
        <v>2024</v>
      </c>
      <c r="F1062" s="4" t="str">
        <f t="shared" si="354"/>
        <v>May</v>
      </c>
      <c r="G1062" s="4" t="str">
        <f t="shared" si="355"/>
        <v>Tuesday</v>
      </c>
      <c r="H1062" t="s">
        <v>2266</v>
      </c>
      <c r="I1062">
        <f t="shared" si="356"/>
        <v>38024</v>
      </c>
      <c r="J1062" t="s">
        <v>2405</v>
      </c>
      <c r="K1062" t="str">
        <f t="shared" si="358"/>
        <v>Tablet</v>
      </c>
      <c r="L1062">
        <v>2</v>
      </c>
      <c r="M1062">
        <v>273.43</v>
      </c>
      <c r="N1062" s="7">
        <f t="shared" si="357"/>
        <v>273.43</v>
      </c>
      <c r="O1062" t="s">
        <v>2702</v>
      </c>
      <c r="P1062" t="str">
        <f t="shared" si="359"/>
        <v>824</v>
      </c>
      <c r="Q1062" t="str">
        <f t="shared" si="360"/>
        <v>Main St</v>
      </c>
      <c r="R1062" t="s">
        <v>3069</v>
      </c>
      <c r="S1062" t="str">
        <f t="shared" si="361"/>
        <v>Cash</v>
      </c>
      <c r="T1062" t="s">
        <v>3070</v>
      </c>
      <c r="U1062" t="str">
        <f t="shared" si="362"/>
        <v>Shipped</v>
      </c>
      <c r="V1062" t="s">
        <v>4135</v>
      </c>
      <c r="W1062" t="str">
        <f t="shared" si="363"/>
        <v>93370912</v>
      </c>
      <c r="X1062">
        <v>7</v>
      </c>
      <c r="Y1062" t="s">
        <v>4277</v>
      </c>
      <c r="Z1062" t="str">
        <f t="shared" si="364"/>
        <v>WINTER15</v>
      </c>
      <c r="AA1062" t="str">
        <f t="shared" si="365"/>
        <v>YES</v>
      </c>
      <c r="AB1062" t="s">
        <v>4279</v>
      </c>
      <c r="AC1062" t="str">
        <f t="shared" si="366"/>
        <v>Referral</v>
      </c>
      <c r="AD1062">
        <v>546.86</v>
      </c>
      <c r="AE1062" s="7">
        <v>546.86</v>
      </c>
      <c r="AF1062" s="7">
        <f t="shared" si="367"/>
        <v>546.86</v>
      </c>
      <c r="AG1062" t="str">
        <f>_xlfn.XLOOKUP(H1062, 'Customer Data'!A1062,'Customer Data'!B1062)</f>
        <v>Customer_1062</v>
      </c>
      <c r="AH1062" t="str">
        <f>_xlfn.XLOOKUP(H1062,'Customer Data'!A1062,'Customer Data'!C1062)</f>
        <v>Male</v>
      </c>
      <c r="AI1062">
        <f>_xlfn.XLOOKUP(H1062,'Customer Data'!A1062,'Customer Data'!D1062)</f>
        <v>33</v>
      </c>
      <c r="AJ1062" t="str">
        <f>_xlfn.XLOOKUP(H1062,'Customer Data'!A1062,'Customer Data'!E1062)</f>
        <v>Port-Harcourt</v>
      </c>
      <c r="AK1062" t="str">
        <f>VLOOKUP(K1062,'Product Category'!A:B,2,FALSE)</f>
        <v>Electronics</v>
      </c>
      <c r="AL1062">
        <f>VLOOKUP(Z1062,Coupons!A:B,2,FALSE)</f>
        <v>0.15</v>
      </c>
      <c r="AM1062" s="7">
        <f t="shared" si="368"/>
        <v>82.028999999999996</v>
      </c>
      <c r="AN1062" s="7">
        <f t="shared" si="369"/>
        <v>191.40099999999998</v>
      </c>
      <c r="AO1062" s="7">
        <f t="shared" si="370"/>
        <v>382.80199999999996</v>
      </c>
      <c r="AP1062" s="7">
        <f t="shared" si="371"/>
        <v>464.83100000000002</v>
      </c>
      <c r="AQ1062" s="7">
        <f t="shared" si="372"/>
        <v>82.029000000000053</v>
      </c>
      <c r="AR1062" s="12">
        <f t="shared" si="373"/>
        <v>1.2142857142857144</v>
      </c>
    </row>
    <row r="1063" spans="1:44" x14ac:dyDescent="0.35">
      <c r="A1063" t="s">
        <v>1075</v>
      </c>
      <c r="B1063">
        <f t="shared" si="352"/>
        <v>201061</v>
      </c>
      <c r="C1063" s="2">
        <v>45686</v>
      </c>
      <c r="D1063" s="4">
        <v>45686</v>
      </c>
      <c r="E1063">
        <f t="shared" si="353"/>
        <v>2025</v>
      </c>
      <c r="F1063" s="4" t="str">
        <f t="shared" si="354"/>
        <v>January</v>
      </c>
      <c r="G1063" s="4" t="str">
        <f t="shared" si="355"/>
        <v>Wednesday</v>
      </c>
      <c r="H1063" t="s">
        <v>2267</v>
      </c>
      <c r="I1063">
        <f t="shared" si="356"/>
        <v>25445</v>
      </c>
      <c r="J1063" t="s">
        <v>2408</v>
      </c>
      <c r="K1063" t="str">
        <f t="shared" si="358"/>
        <v>Laptop</v>
      </c>
      <c r="L1063">
        <v>5</v>
      </c>
      <c r="M1063">
        <v>131.69999999999999</v>
      </c>
      <c r="N1063" s="7">
        <f t="shared" si="357"/>
        <v>131.69999999999999</v>
      </c>
      <c r="O1063" t="s">
        <v>2442</v>
      </c>
      <c r="P1063" t="str">
        <f t="shared" si="359"/>
        <v>830</v>
      </c>
      <c r="Q1063" t="str">
        <f t="shared" si="360"/>
        <v>Main St</v>
      </c>
      <c r="R1063" t="s">
        <v>3069</v>
      </c>
      <c r="S1063" t="str">
        <f t="shared" si="361"/>
        <v>Cash</v>
      </c>
      <c r="T1063" t="s">
        <v>3070</v>
      </c>
      <c r="U1063" t="str">
        <f t="shared" si="362"/>
        <v>Shipped</v>
      </c>
      <c r="V1063" t="s">
        <v>4136</v>
      </c>
      <c r="W1063" t="str">
        <f t="shared" si="363"/>
        <v>12402431</v>
      </c>
      <c r="X1063">
        <v>8</v>
      </c>
      <c r="Y1063" t="s">
        <v>4276</v>
      </c>
      <c r="Z1063" t="str">
        <f t="shared" si="364"/>
        <v>FREESHIP</v>
      </c>
      <c r="AA1063" t="str">
        <f t="shared" si="365"/>
        <v>YES</v>
      </c>
      <c r="AB1063" t="s">
        <v>4282</v>
      </c>
      <c r="AC1063" t="str">
        <f t="shared" si="366"/>
        <v>Google</v>
      </c>
      <c r="AD1063">
        <v>658.5</v>
      </c>
      <c r="AE1063" s="7">
        <v>658.5</v>
      </c>
      <c r="AF1063" s="7">
        <f t="shared" si="367"/>
        <v>658.5</v>
      </c>
      <c r="AG1063" t="str">
        <f>_xlfn.XLOOKUP(H1063, 'Customer Data'!A1063,'Customer Data'!B1063)</f>
        <v>Customer_1063</v>
      </c>
      <c r="AH1063" t="str">
        <f>_xlfn.XLOOKUP(H1063,'Customer Data'!A1063,'Customer Data'!C1063)</f>
        <v>Female</v>
      </c>
      <c r="AI1063">
        <f>_xlfn.XLOOKUP(H1063,'Customer Data'!A1063,'Customer Data'!D1063)</f>
        <v>22</v>
      </c>
      <c r="AJ1063" t="str">
        <f>_xlfn.XLOOKUP(H1063,'Customer Data'!A1063,'Customer Data'!E1063)</f>
        <v>Owerri</v>
      </c>
      <c r="AK1063" t="str">
        <f>VLOOKUP(K1063,'Product Category'!A:B,2,FALSE)</f>
        <v>Electronics</v>
      </c>
      <c r="AL1063">
        <f>VLOOKUP(Z1063,Coupons!A:B,2,FALSE)</f>
        <v>0</v>
      </c>
      <c r="AM1063" s="7">
        <f t="shared" si="368"/>
        <v>0</v>
      </c>
      <c r="AN1063" s="7">
        <f t="shared" si="369"/>
        <v>92.189999999999984</v>
      </c>
      <c r="AO1063" s="7">
        <f t="shared" si="370"/>
        <v>460.94999999999993</v>
      </c>
      <c r="AP1063" s="7">
        <f t="shared" si="371"/>
        <v>658.5</v>
      </c>
      <c r="AQ1063" s="7">
        <f t="shared" si="372"/>
        <v>197.55000000000007</v>
      </c>
      <c r="AR1063" s="12">
        <f t="shared" si="373"/>
        <v>1.4285714285714288</v>
      </c>
    </row>
    <row r="1064" spans="1:44" x14ac:dyDescent="0.35">
      <c r="A1064" t="s">
        <v>1076</v>
      </c>
      <c r="B1064">
        <f t="shared" si="352"/>
        <v>201062</v>
      </c>
      <c r="C1064" s="2">
        <v>45161</v>
      </c>
      <c r="D1064" s="4">
        <v>45161</v>
      </c>
      <c r="E1064">
        <f t="shared" si="353"/>
        <v>2023</v>
      </c>
      <c r="F1064" s="4" t="str">
        <f t="shared" si="354"/>
        <v>August</v>
      </c>
      <c r="G1064" s="4" t="str">
        <f t="shared" si="355"/>
        <v>Wednesday</v>
      </c>
      <c r="H1064" t="s">
        <v>2268</v>
      </c>
      <c r="I1064">
        <f t="shared" si="356"/>
        <v>13501</v>
      </c>
      <c r="J1064" t="s">
        <v>2406</v>
      </c>
      <c r="K1064" t="str">
        <f t="shared" si="358"/>
        <v>Chair</v>
      </c>
      <c r="L1064">
        <v>5</v>
      </c>
      <c r="M1064">
        <v>85.52</v>
      </c>
      <c r="N1064" s="7">
        <f t="shared" si="357"/>
        <v>85.52</v>
      </c>
      <c r="O1064" t="s">
        <v>2676</v>
      </c>
      <c r="P1064" t="str">
        <f t="shared" si="359"/>
        <v>301</v>
      </c>
      <c r="Q1064" t="str">
        <f t="shared" si="360"/>
        <v>Main St</v>
      </c>
      <c r="R1064" t="s">
        <v>3068</v>
      </c>
      <c r="S1064" t="str">
        <f t="shared" si="361"/>
        <v>Gift Card</v>
      </c>
      <c r="T1064" t="s">
        <v>3071</v>
      </c>
      <c r="U1064" t="str">
        <f t="shared" si="362"/>
        <v>Cancelled</v>
      </c>
      <c r="V1064" t="s">
        <v>4137</v>
      </c>
      <c r="W1064" t="str">
        <f t="shared" si="363"/>
        <v>65149372</v>
      </c>
      <c r="X1064">
        <v>5</v>
      </c>
      <c r="Z1064" t="str">
        <f t="shared" si="364"/>
        <v>NO COUPON</v>
      </c>
      <c r="AA1064" t="str">
        <f t="shared" si="365"/>
        <v>NO</v>
      </c>
      <c r="AB1064" t="s">
        <v>4281</v>
      </c>
      <c r="AC1064" t="str">
        <f t="shared" si="366"/>
        <v>Facebook</v>
      </c>
      <c r="AD1064">
        <v>427.6</v>
      </c>
      <c r="AE1064" s="7">
        <v>427.6</v>
      </c>
      <c r="AF1064" s="7">
        <f t="shared" si="367"/>
        <v>427.59999999999997</v>
      </c>
      <c r="AG1064" t="str">
        <f>_xlfn.XLOOKUP(H1064, 'Customer Data'!A1064,'Customer Data'!B1064)</f>
        <v>Customer_1064</v>
      </c>
      <c r="AH1064" t="str">
        <f>_xlfn.XLOOKUP(H1064,'Customer Data'!A1064,'Customer Data'!C1064)</f>
        <v>Female</v>
      </c>
      <c r="AI1064">
        <f>_xlfn.XLOOKUP(H1064,'Customer Data'!A1064,'Customer Data'!D1064)</f>
        <v>43</v>
      </c>
      <c r="AJ1064" t="str">
        <f>_xlfn.XLOOKUP(H1064,'Customer Data'!A1064,'Customer Data'!E1064)</f>
        <v>Enugu</v>
      </c>
      <c r="AK1064" t="str">
        <f>VLOOKUP(K1064,'Product Category'!A:B,2,FALSE)</f>
        <v>Furniture</v>
      </c>
      <c r="AL1064">
        <f>VLOOKUP(Z1064,Coupons!A:B,2,FALSE)</f>
        <v>0</v>
      </c>
      <c r="AM1064" s="7">
        <f t="shared" si="368"/>
        <v>0</v>
      </c>
      <c r="AN1064" s="7">
        <f t="shared" si="369"/>
        <v>59.86399999999999</v>
      </c>
      <c r="AO1064" s="7">
        <f t="shared" si="370"/>
        <v>299.31999999999994</v>
      </c>
      <c r="AP1064" s="7">
        <f t="shared" si="371"/>
        <v>427.59999999999997</v>
      </c>
      <c r="AQ1064" s="7">
        <f t="shared" si="372"/>
        <v>128.28000000000003</v>
      </c>
      <c r="AR1064" s="12">
        <f t="shared" si="373"/>
        <v>1.4285714285714288</v>
      </c>
    </row>
    <row r="1065" spans="1:44" x14ac:dyDescent="0.35">
      <c r="A1065" t="s">
        <v>1077</v>
      </c>
      <c r="B1065">
        <f t="shared" si="352"/>
        <v>201063</v>
      </c>
      <c r="C1065" s="2">
        <v>45462</v>
      </c>
      <c r="D1065" s="4">
        <v>45462</v>
      </c>
      <c r="E1065">
        <f t="shared" si="353"/>
        <v>2024</v>
      </c>
      <c r="F1065" s="4" t="str">
        <f t="shared" si="354"/>
        <v>June</v>
      </c>
      <c r="G1065" s="4" t="str">
        <f t="shared" si="355"/>
        <v>Wednesday</v>
      </c>
      <c r="H1065" t="s">
        <v>2269</v>
      </c>
      <c r="I1065">
        <f t="shared" si="356"/>
        <v>42108</v>
      </c>
      <c r="J1065" t="s">
        <v>2409</v>
      </c>
      <c r="K1065" t="str">
        <f t="shared" si="358"/>
        <v>Desk</v>
      </c>
      <c r="L1065">
        <v>2</v>
      </c>
      <c r="M1065">
        <v>320.68</v>
      </c>
      <c r="N1065" s="7">
        <f t="shared" si="357"/>
        <v>320.68</v>
      </c>
      <c r="O1065" t="s">
        <v>2564</v>
      </c>
      <c r="P1065" t="str">
        <f t="shared" si="359"/>
        <v>336</v>
      </c>
      <c r="Q1065" t="str">
        <f t="shared" si="360"/>
        <v>Main St</v>
      </c>
      <c r="R1065" t="s">
        <v>3067</v>
      </c>
      <c r="S1065" t="str">
        <f t="shared" si="361"/>
        <v>Credit Card</v>
      </c>
      <c r="T1065" t="s">
        <v>3070</v>
      </c>
      <c r="U1065" t="str">
        <f t="shared" si="362"/>
        <v>Shipped</v>
      </c>
      <c r="V1065" t="s">
        <v>4138</v>
      </c>
      <c r="W1065" t="str">
        <f t="shared" si="363"/>
        <v>58407918</v>
      </c>
      <c r="X1065">
        <v>5</v>
      </c>
      <c r="Y1065" t="s">
        <v>4276</v>
      </c>
      <c r="Z1065" t="str">
        <f t="shared" si="364"/>
        <v>FREESHIP</v>
      </c>
      <c r="AA1065" t="str">
        <f t="shared" si="365"/>
        <v>YES</v>
      </c>
      <c r="AB1065" t="s">
        <v>4279</v>
      </c>
      <c r="AC1065" t="str">
        <f t="shared" si="366"/>
        <v>Referral</v>
      </c>
      <c r="AD1065">
        <v>641.36</v>
      </c>
      <c r="AE1065" s="7">
        <v>641.36</v>
      </c>
      <c r="AF1065" s="7">
        <f t="shared" si="367"/>
        <v>641.36</v>
      </c>
      <c r="AG1065" t="str">
        <f>_xlfn.XLOOKUP(H1065, 'Customer Data'!A1065,'Customer Data'!B1065)</f>
        <v>Customer_1065</v>
      </c>
      <c r="AH1065" t="str">
        <f>_xlfn.XLOOKUP(H1065,'Customer Data'!A1065,'Customer Data'!C1065)</f>
        <v>Male</v>
      </c>
      <c r="AI1065">
        <f>_xlfn.XLOOKUP(H1065,'Customer Data'!A1065,'Customer Data'!D1065)</f>
        <v>45</v>
      </c>
      <c r="AJ1065" t="str">
        <f>_xlfn.XLOOKUP(H1065,'Customer Data'!A1065,'Customer Data'!E1065)</f>
        <v>Enugu</v>
      </c>
      <c r="AK1065" t="str">
        <f>VLOOKUP(K1065,'Product Category'!A:B,2,FALSE)</f>
        <v>Furniture</v>
      </c>
      <c r="AL1065">
        <f>VLOOKUP(Z1065,Coupons!A:B,2,FALSE)</f>
        <v>0</v>
      </c>
      <c r="AM1065" s="7">
        <f t="shared" si="368"/>
        <v>0</v>
      </c>
      <c r="AN1065" s="7">
        <f t="shared" si="369"/>
        <v>224.476</v>
      </c>
      <c r="AO1065" s="7">
        <f t="shared" si="370"/>
        <v>448.952</v>
      </c>
      <c r="AP1065" s="7">
        <f t="shared" si="371"/>
        <v>641.36</v>
      </c>
      <c r="AQ1065" s="7">
        <f t="shared" si="372"/>
        <v>192.40800000000002</v>
      </c>
      <c r="AR1065" s="12">
        <f t="shared" si="373"/>
        <v>1.4285714285714286</v>
      </c>
    </row>
    <row r="1066" spans="1:44" x14ac:dyDescent="0.35">
      <c r="A1066" t="s">
        <v>1078</v>
      </c>
      <c r="B1066">
        <f t="shared" si="352"/>
        <v>201064</v>
      </c>
      <c r="C1066" s="2">
        <v>45700</v>
      </c>
      <c r="D1066" s="4">
        <v>45700</v>
      </c>
      <c r="E1066">
        <f t="shared" si="353"/>
        <v>2025</v>
      </c>
      <c r="F1066" s="4" t="str">
        <f t="shared" si="354"/>
        <v>February</v>
      </c>
      <c r="G1066" s="4" t="str">
        <f t="shared" si="355"/>
        <v>Wednesday</v>
      </c>
      <c r="H1066" t="s">
        <v>2270</v>
      </c>
      <c r="I1066">
        <f t="shared" si="356"/>
        <v>32121</v>
      </c>
      <c r="J1066" t="s">
        <v>2408</v>
      </c>
      <c r="K1066" t="str">
        <f t="shared" si="358"/>
        <v>Laptop</v>
      </c>
      <c r="L1066">
        <v>4</v>
      </c>
      <c r="M1066">
        <v>198.81</v>
      </c>
      <c r="N1066" s="7">
        <f t="shared" si="357"/>
        <v>198.81</v>
      </c>
      <c r="O1066" t="s">
        <v>2646</v>
      </c>
      <c r="P1066" t="str">
        <f t="shared" si="359"/>
        <v>654</v>
      </c>
      <c r="Q1066" t="str">
        <f t="shared" si="360"/>
        <v>Main St</v>
      </c>
      <c r="R1066" t="s">
        <v>3069</v>
      </c>
      <c r="S1066" t="str">
        <f t="shared" si="361"/>
        <v>Cash</v>
      </c>
      <c r="T1066" t="s">
        <v>3072</v>
      </c>
      <c r="U1066" t="str">
        <f t="shared" si="362"/>
        <v>Returned</v>
      </c>
      <c r="V1066" t="s">
        <v>4139</v>
      </c>
      <c r="W1066" t="str">
        <f t="shared" si="363"/>
        <v>96074264</v>
      </c>
      <c r="X1066">
        <v>9</v>
      </c>
      <c r="Y1066" t="s">
        <v>4276</v>
      </c>
      <c r="Z1066" t="str">
        <f t="shared" si="364"/>
        <v>FREESHIP</v>
      </c>
      <c r="AA1066" t="str">
        <f t="shared" si="365"/>
        <v>YES</v>
      </c>
      <c r="AB1066" t="s">
        <v>4279</v>
      </c>
      <c r="AC1066" t="str">
        <f t="shared" si="366"/>
        <v>Referral</v>
      </c>
      <c r="AD1066">
        <v>795.24</v>
      </c>
      <c r="AE1066" s="7">
        <v>795.24</v>
      </c>
      <c r="AF1066" s="7">
        <f t="shared" si="367"/>
        <v>795.24</v>
      </c>
      <c r="AG1066" t="str">
        <f>_xlfn.XLOOKUP(H1066, 'Customer Data'!A1066,'Customer Data'!B1066)</f>
        <v>Customer_1066</v>
      </c>
      <c r="AH1066" t="str">
        <f>_xlfn.XLOOKUP(H1066,'Customer Data'!A1066,'Customer Data'!C1066)</f>
        <v>Female</v>
      </c>
      <c r="AI1066">
        <f>_xlfn.XLOOKUP(H1066,'Customer Data'!A1066,'Customer Data'!D1066)</f>
        <v>37</v>
      </c>
      <c r="AJ1066" t="str">
        <f>_xlfn.XLOOKUP(H1066,'Customer Data'!A1066,'Customer Data'!E1066)</f>
        <v>Lagos</v>
      </c>
      <c r="AK1066" t="str">
        <f>VLOOKUP(K1066,'Product Category'!A:B,2,FALSE)</f>
        <v>Electronics</v>
      </c>
      <c r="AL1066">
        <f>VLOOKUP(Z1066,Coupons!A:B,2,FALSE)</f>
        <v>0</v>
      </c>
      <c r="AM1066" s="7">
        <f t="shared" si="368"/>
        <v>0</v>
      </c>
      <c r="AN1066" s="7">
        <f t="shared" si="369"/>
        <v>139.167</v>
      </c>
      <c r="AO1066" s="7">
        <f t="shared" si="370"/>
        <v>556.66800000000001</v>
      </c>
      <c r="AP1066" s="7">
        <f t="shared" si="371"/>
        <v>795.24</v>
      </c>
      <c r="AQ1066" s="7">
        <f t="shared" si="372"/>
        <v>238.572</v>
      </c>
      <c r="AR1066" s="12">
        <f t="shared" si="373"/>
        <v>1.4285714285714286</v>
      </c>
    </row>
    <row r="1067" spans="1:44" x14ac:dyDescent="0.35">
      <c r="A1067" t="s">
        <v>1079</v>
      </c>
      <c r="B1067">
        <f t="shared" si="352"/>
        <v>201065</v>
      </c>
      <c r="C1067" s="2">
        <v>45229</v>
      </c>
      <c r="D1067" s="4">
        <v>45229</v>
      </c>
      <c r="E1067">
        <f t="shared" si="353"/>
        <v>2023</v>
      </c>
      <c r="F1067" s="4" t="str">
        <f t="shared" si="354"/>
        <v>October</v>
      </c>
      <c r="G1067" s="4" t="str">
        <f t="shared" si="355"/>
        <v>Monday</v>
      </c>
      <c r="H1067" t="s">
        <v>2271</v>
      </c>
      <c r="I1067">
        <f t="shared" si="356"/>
        <v>47778</v>
      </c>
      <c r="J1067" t="s">
        <v>2407</v>
      </c>
      <c r="K1067" t="str">
        <f t="shared" si="358"/>
        <v>Printer</v>
      </c>
      <c r="L1067">
        <v>5</v>
      </c>
      <c r="M1067">
        <v>666.8</v>
      </c>
      <c r="N1067" s="7">
        <f t="shared" si="357"/>
        <v>666.8</v>
      </c>
      <c r="O1067" t="s">
        <v>2746</v>
      </c>
      <c r="P1067" t="str">
        <f t="shared" si="359"/>
        <v>488</v>
      </c>
      <c r="Q1067" t="str">
        <f t="shared" si="360"/>
        <v>Main St</v>
      </c>
      <c r="R1067" t="s">
        <v>3065</v>
      </c>
      <c r="S1067" t="str">
        <f t="shared" si="361"/>
        <v>Debit Card</v>
      </c>
      <c r="T1067" t="s">
        <v>3073</v>
      </c>
      <c r="U1067" t="str">
        <f t="shared" si="362"/>
        <v>Delivered</v>
      </c>
      <c r="V1067" t="s">
        <v>4140</v>
      </c>
      <c r="W1067" t="str">
        <f t="shared" si="363"/>
        <v>79504329</v>
      </c>
      <c r="X1067">
        <v>7</v>
      </c>
      <c r="Y1067" t="s">
        <v>4275</v>
      </c>
      <c r="Z1067" t="str">
        <f t="shared" si="364"/>
        <v>SAVE10</v>
      </c>
      <c r="AA1067" t="str">
        <f t="shared" si="365"/>
        <v>YES</v>
      </c>
      <c r="AB1067" t="s">
        <v>4279</v>
      </c>
      <c r="AC1067" t="str">
        <f t="shared" si="366"/>
        <v>Referral</v>
      </c>
      <c r="AD1067">
        <v>3334</v>
      </c>
      <c r="AE1067" s="7">
        <v>3334</v>
      </c>
      <c r="AF1067" s="7">
        <f t="shared" si="367"/>
        <v>3334</v>
      </c>
      <c r="AG1067" t="str">
        <f>_xlfn.XLOOKUP(H1067, 'Customer Data'!A1067,'Customer Data'!B1067)</f>
        <v>Customer_1067</v>
      </c>
      <c r="AH1067" t="str">
        <f>_xlfn.XLOOKUP(H1067,'Customer Data'!A1067,'Customer Data'!C1067)</f>
        <v>Female</v>
      </c>
      <c r="AI1067">
        <f>_xlfn.XLOOKUP(H1067,'Customer Data'!A1067,'Customer Data'!D1067)</f>
        <v>60</v>
      </c>
      <c r="AJ1067" t="str">
        <f>_xlfn.XLOOKUP(H1067,'Customer Data'!A1067,'Customer Data'!E1067)</f>
        <v>Kano</v>
      </c>
      <c r="AK1067" t="str">
        <f>VLOOKUP(K1067,'Product Category'!A:B,2,FALSE)</f>
        <v>Electronics</v>
      </c>
      <c r="AL1067">
        <f>VLOOKUP(Z1067,Coupons!A:B,2,FALSE)</f>
        <v>0.1</v>
      </c>
      <c r="AM1067" s="7">
        <f t="shared" si="368"/>
        <v>333.40000000000003</v>
      </c>
      <c r="AN1067" s="7">
        <f t="shared" si="369"/>
        <v>466.75999999999993</v>
      </c>
      <c r="AO1067" s="7">
        <f t="shared" si="370"/>
        <v>2333.7999999999997</v>
      </c>
      <c r="AP1067" s="7">
        <f t="shared" si="371"/>
        <v>3000.6</v>
      </c>
      <c r="AQ1067" s="7">
        <f t="shared" si="372"/>
        <v>666.80000000000018</v>
      </c>
      <c r="AR1067" s="12">
        <f t="shared" si="373"/>
        <v>1.2857142857142858</v>
      </c>
    </row>
    <row r="1068" spans="1:44" x14ac:dyDescent="0.35">
      <c r="A1068" t="s">
        <v>1080</v>
      </c>
      <c r="B1068">
        <f t="shared" si="352"/>
        <v>201066</v>
      </c>
      <c r="C1068" s="2">
        <v>45280</v>
      </c>
      <c r="D1068" s="4">
        <v>45280</v>
      </c>
      <c r="E1068">
        <f t="shared" si="353"/>
        <v>2023</v>
      </c>
      <c r="F1068" s="4" t="str">
        <f t="shared" si="354"/>
        <v>December</v>
      </c>
      <c r="G1068" s="4" t="str">
        <f t="shared" si="355"/>
        <v>Wednesday</v>
      </c>
      <c r="H1068" t="s">
        <v>2272</v>
      </c>
      <c r="I1068">
        <f t="shared" si="356"/>
        <v>10791</v>
      </c>
      <c r="J1068" t="s">
        <v>2409</v>
      </c>
      <c r="K1068" t="str">
        <f t="shared" si="358"/>
        <v>Desk</v>
      </c>
      <c r="L1068">
        <v>1</v>
      </c>
      <c r="M1068">
        <v>355.09</v>
      </c>
      <c r="N1068" s="7">
        <f t="shared" si="357"/>
        <v>355.09</v>
      </c>
      <c r="O1068" t="s">
        <v>2878</v>
      </c>
      <c r="P1068" t="str">
        <f t="shared" si="359"/>
        <v>674</v>
      </c>
      <c r="Q1068" t="str">
        <f t="shared" si="360"/>
        <v>Main St</v>
      </c>
      <c r="R1068" t="s">
        <v>3065</v>
      </c>
      <c r="S1068" t="str">
        <f t="shared" si="361"/>
        <v>Debit Card</v>
      </c>
      <c r="T1068" t="s">
        <v>3071</v>
      </c>
      <c r="U1068" t="str">
        <f t="shared" si="362"/>
        <v>Cancelled</v>
      </c>
      <c r="V1068" t="s">
        <v>4141</v>
      </c>
      <c r="W1068" t="str">
        <f t="shared" si="363"/>
        <v>20321248</v>
      </c>
      <c r="X1068">
        <v>5</v>
      </c>
      <c r="Y1068" t="s">
        <v>4275</v>
      </c>
      <c r="Z1068" t="str">
        <f t="shared" si="364"/>
        <v>SAVE10</v>
      </c>
      <c r="AA1068" t="str">
        <f t="shared" si="365"/>
        <v>YES</v>
      </c>
      <c r="AB1068" t="s">
        <v>4278</v>
      </c>
      <c r="AC1068" t="str">
        <f t="shared" si="366"/>
        <v>Instagram</v>
      </c>
      <c r="AD1068">
        <v>355.09</v>
      </c>
      <c r="AE1068" s="7">
        <v>355.09</v>
      </c>
      <c r="AF1068" s="7">
        <f t="shared" si="367"/>
        <v>355.09</v>
      </c>
      <c r="AG1068" t="str">
        <f>_xlfn.XLOOKUP(H1068, 'Customer Data'!A1068,'Customer Data'!B1068)</f>
        <v>Customer_1068</v>
      </c>
      <c r="AH1068" t="str">
        <f>_xlfn.XLOOKUP(H1068,'Customer Data'!A1068,'Customer Data'!C1068)</f>
        <v>Male</v>
      </c>
      <c r="AI1068">
        <f>_xlfn.XLOOKUP(H1068,'Customer Data'!A1068,'Customer Data'!D1068)</f>
        <v>34</v>
      </c>
      <c r="AJ1068" t="str">
        <f>_xlfn.XLOOKUP(H1068,'Customer Data'!A1068,'Customer Data'!E1068)</f>
        <v>Owerri</v>
      </c>
      <c r="AK1068" t="str">
        <f>VLOOKUP(K1068,'Product Category'!A:B,2,FALSE)</f>
        <v>Furniture</v>
      </c>
      <c r="AL1068">
        <f>VLOOKUP(Z1068,Coupons!A:B,2,FALSE)</f>
        <v>0.1</v>
      </c>
      <c r="AM1068" s="7">
        <f t="shared" si="368"/>
        <v>35.509</v>
      </c>
      <c r="AN1068" s="7">
        <f t="shared" si="369"/>
        <v>248.56299999999996</v>
      </c>
      <c r="AO1068" s="7">
        <f t="shared" si="370"/>
        <v>248.56299999999996</v>
      </c>
      <c r="AP1068" s="7">
        <f t="shared" si="371"/>
        <v>319.58099999999996</v>
      </c>
      <c r="AQ1068" s="7">
        <f t="shared" si="372"/>
        <v>71.018000000000001</v>
      </c>
      <c r="AR1068" s="12">
        <f t="shared" si="373"/>
        <v>1.2857142857142858</v>
      </c>
    </row>
    <row r="1069" spans="1:44" x14ac:dyDescent="0.35">
      <c r="A1069" t="s">
        <v>1081</v>
      </c>
      <c r="B1069">
        <f t="shared" si="352"/>
        <v>201067</v>
      </c>
      <c r="C1069" s="2">
        <v>45083</v>
      </c>
      <c r="D1069" s="4">
        <v>45083</v>
      </c>
      <c r="E1069">
        <f t="shared" si="353"/>
        <v>2023</v>
      </c>
      <c r="F1069" s="4" t="str">
        <f t="shared" si="354"/>
        <v>June</v>
      </c>
      <c r="G1069" s="4" t="str">
        <f t="shared" si="355"/>
        <v>Tuesday</v>
      </c>
      <c r="H1069" t="s">
        <v>2273</v>
      </c>
      <c r="I1069">
        <f t="shared" si="356"/>
        <v>78959</v>
      </c>
      <c r="J1069" t="s">
        <v>2404</v>
      </c>
      <c r="K1069" t="str">
        <f t="shared" si="358"/>
        <v>Phone</v>
      </c>
      <c r="L1069">
        <v>2</v>
      </c>
      <c r="M1069">
        <v>316.2</v>
      </c>
      <c r="N1069" s="7">
        <f t="shared" si="357"/>
        <v>316.2</v>
      </c>
      <c r="O1069" t="s">
        <v>2475</v>
      </c>
      <c r="P1069" t="str">
        <f t="shared" si="359"/>
        <v>384</v>
      </c>
      <c r="Q1069" t="str">
        <f t="shared" si="360"/>
        <v>Main St</v>
      </c>
      <c r="R1069" t="s">
        <v>3066</v>
      </c>
      <c r="S1069" t="str">
        <f t="shared" si="361"/>
        <v>Online</v>
      </c>
      <c r="T1069" t="s">
        <v>3072</v>
      </c>
      <c r="U1069" t="str">
        <f t="shared" si="362"/>
        <v>Returned</v>
      </c>
      <c r="V1069" t="s">
        <v>4142</v>
      </c>
      <c r="W1069" t="str">
        <f t="shared" si="363"/>
        <v>37426359</v>
      </c>
      <c r="X1069">
        <v>2</v>
      </c>
      <c r="Z1069" t="str">
        <f t="shared" si="364"/>
        <v>NO COUPON</v>
      </c>
      <c r="AA1069" t="str">
        <f t="shared" si="365"/>
        <v>NO</v>
      </c>
      <c r="AB1069" t="s">
        <v>4278</v>
      </c>
      <c r="AC1069" t="str">
        <f t="shared" si="366"/>
        <v>Instagram</v>
      </c>
      <c r="AD1069">
        <v>632.4</v>
      </c>
      <c r="AE1069" s="7">
        <v>632.4</v>
      </c>
      <c r="AF1069" s="7">
        <f t="shared" si="367"/>
        <v>632.4</v>
      </c>
      <c r="AG1069" t="str">
        <f>_xlfn.XLOOKUP(H1069, 'Customer Data'!A1069,'Customer Data'!B1069)</f>
        <v>Customer_1069</v>
      </c>
      <c r="AH1069" t="str">
        <f>_xlfn.XLOOKUP(H1069,'Customer Data'!A1069,'Customer Data'!C1069)</f>
        <v>Female</v>
      </c>
      <c r="AI1069">
        <f>_xlfn.XLOOKUP(H1069,'Customer Data'!A1069,'Customer Data'!D1069)</f>
        <v>50</v>
      </c>
      <c r="AJ1069" t="str">
        <f>_xlfn.XLOOKUP(H1069,'Customer Data'!A1069,'Customer Data'!E1069)</f>
        <v>Lagos</v>
      </c>
      <c r="AK1069" t="str">
        <f>VLOOKUP(K1069,'Product Category'!A:B,2,FALSE)</f>
        <v>Electronics</v>
      </c>
      <c r="AL1069">
        <f>VLOOKUP(Z1069,Coupons!A:B,2,FALSE)</f>
        <v>0</v>
      </c>
      <c r="AM1069" s="7">
        <f t="shared" si="368"/>
        <v>0</v>
      </c>
      <c r="AN1069" s="7">
        <f t="shared" si="369"/>
        <v>221.33999999999997</v>
      </c>
      <c r="AO1069" s="7">
        <f t="shared" si="370"/>
        <v>442.67999999999995</v>
      </c>
      <c r="AP1069" s="7">
        <f t="shared" si="371"/>
        <v>632.4</v>
      </c>
      <c r="AQ1069" s="7">
        <f t="shared" si="372"/>
        <v>189.72000000000003</v>
      </c>
      <c r="AR1069" s="12">
        <f t="shared" si="373"/>
        <v>1.4285714285714286</v>
      </c>
    </row>
    <row r="1070" spans="1:44" x14ac:dyDescent="0.35">
      <c r="A1070" t="s">
        <v>1082</v>
      </c>
      <c r="B1070">
        <f t="shared" si="352"/>
        <v>201068</v>
      </c>
      <c r="C1070" s="2">
        <v>45507</v>
      </c>
      <c r="D1070" s="4">
        <v>45507</v>
      </c>
      <c r="E1070">
        <f t="shared" si="353"/>
        <v>2024</v>
      </c>
      <c r="F1070" s="4" t="str">
        <f t="shared" si="354"/>
        <v>August</v>
      </c>
      <c r="G1070" s="4" t="str">
        <f t="shared" si="355"/>
        <v>Saturday</v>
      </c>
      <c r="H1070" t="s">
        <v>2274</v>
      </c>
      <c r="I1070">
        <f t="shared" si="356"/>
        <v>29914</v>
      </c>
      <c r="J1070" t="s">
        <v>2408</v>
      </c>
      <c r="K1070" t="str">
        <f t="shared" si="358"/>
        <v>Laptop</v>
      </c>
      <c r="L1070">
        <v>1</v>
      </c>
      <c r="M1070">
        <v>133.38999999999999</v>
      </c>
      <c r="N1070" s="7">
        <f t="shared" si="357"/>
        <v>133.38999999999999</v>
      </c>
      <c r="O1070" t="s">
        <v>3020</v>
      </c>
      <c r="P1070" t="str">
        <f t="shared" si="359"/>
        <v>469</v>
      </c>
      <c r="Q1070" t="str">
        <f t="shared" si="360"/>
        <v>Main St</v>
      </c>
      <c r="R1070" t="s">
        <v>3065</v>
      </c>
      <c r="S1070" t="str">
        <f t="shared" si="361"/>
        <v>Debit Card</v>
      </c>
      <c r="T1070" t="s">
        <v>3070</v>
      </c>
      <c r="U1070" t="str">
        <f t="shared" si="362"/>
        <v>Shipped</v>
      </c>
      <c r="V1070" t="s">
        <v>4143</v>
      </c>
      <c r="W1070" t="str">
        <f t="shared" si="363"/>
        <v>22073506</v>
      </c>
      <c r="X1070">
        <v>2</v>
      </c>
      <c r="Y1070" t="s">
        <v>4275</v>
      </c>
      <c r="Z1070" t="str">
        <f t="shared" si="364"/>
        <v>SAVE10</v>
      </c>
      <c r="AA1070" t="str">
        <f t="shared" si="365"/>
        <v>YES</v>
      </c>
      <c r="AB1070" t="s">
        <v>4279</v>
      </c>
      <c r="AC1070" t="str">
        <f t="shared" si="366"/>
        <v>Referral</v>
      </c>
      <c r="AD1070">
        <v>133.38999999999999</v>
      </c>
      <c r="AE1070" s="7">
        <v>133.38999999999999</v>
      </c>
      <c r="AF1070" s="7">
        <f t="shared" si="367"/>
        <v>133.38999999999999</v>
      </c>
      <c r="AG1070" t="str">
        <f>_xlfn.XLOOKUP(H1070, 'Customer Data'!A1070,'Customer Data'!B1070)</f>
        <v>Customer_1070</v>
      </c>
      <c r="AH1070" t="str">
        <f>_xlfn.XLOOKUP(H1070,'Customer Data'!A1070,'Customer Data'!C1070)</f>
        <v>Female</v>
      </c>
      <c r="AI1070">
        <f>_xlfn.XLOOKUP(H1070,'Customer Data'!A1070,'Customer Data'!D1070)</f>
        <v>22</v>
      </c>
      <c r="AJ1070" t="str">
        <f>_xlfn.XLOOKUP(H1070,'Customer Data'!A1070,'Customer Data'!E1070)</f>
        <v>Owerri</v>
      </c>
      <c r="AK1070" t="str">
        <f>VLOOKUP(K1070,'Product Category'!A:B,2,FALSE)</f>
        <v>Electronics</v>
      </c>
      <c r="AL1070">
        <f>VLOOKUP(Z1070,Coupons!A:B,2,FALSE)</f>
        <v>0.1</v>
      </c>
      <c r="AM1070" s="7">
        <f t="shared" si="368"/>
        <v>13.338999999999999</v>
      </c>
      <c r="AN1070" s="7">
        <f t="shared" si="369"/>
        <v>93.37299999999999</v>
      </c>
      <c r="AO1070" s="7">
        <f t="shared" si="370"/>
        <v>93.37299999999999</v>
      </c>
      <c r="AP1070" s="7">
        <f t="shared" si="371"/>
        <v>120.05099999999999</v>
      </c>
      <c r="AQ1070" s="7">
        <f t="shared" si="372"/>
        <v>26.677999999999997</v>
      </c>
      <c r="AR1070" s="12">
        <f t="shared" si="373"/>
        <v>1.2857142857142858</v>
      </c>
    </row>
    <row r="1071" spans="1:44" x14ac:dyDescent="0.35">
      <c r="A1071" t="s">
        <v>1083</v>
      </c>
      <c r="B1071">
        <f t="shared" si="352"/>
        <v>201069</v>
      </c>
      <c r="C1071" s="2">
        <v>44982</v>
      </c>
      <c r="D1071" s="4">
        <v>44982</v>
      </c>
      <c r="E1071">
        <f t="shared" si="353"/>
        <v>2023</v>
      </c>
      <c r="F1071" s="4" t="str">
        <f t="shared" si="354"/>
        <v>February</v>
      </c>
      <c r="G1071" s="4" t="str">
        <f t="shared" si="355"/>
        <v>Saturday</v>
      </c>
      <c r="H1071" t="s">
        <v>2275</v>
      </c>
      <c r="I1071">
        <f t="shared" si="356"/>
        <v>70506</v>
      </c>
      <c r="J1071" t="s">
        <v>2403</v>
      </c>
      <c r="K1071" t="str">
        <f t="shared" si="358"/>
        <v>Monitor</v>
      </c>
      <c r="L1071">
        <v>1</v>
      </c>
      <c r="M1071">
        <v>454.23</v>
      </c>
      <c r="N1071" s="7">
        <f t="shared" si="357"/>
        <v>454.23</v>
      </c>
      <c r="O1071" t="s">
        <v>2617</v>
      </c>
      <c r="P1071" t="str">
        <f t="shared" si="359"/>
        <v>255</v>
      </c>
      <c r="Q1071" t="str">
        <f t="shared" si="360"/>
        <v>Main St</v>
      </c>
      <c r="R1071" t="s">
        <v>3068</v>
      </c>
      <c r="S1071" t="str">
        <f t="shared" si="361"/>
        <v>Gift Card</v>
      </c>
      <c r="T1071" t="s">
        <v>3072</v>
      </c>
      <c r="U1071" t="str">
        <f t="shared" si="362"/>
        <v>Returned</v>
      </c>
      <c r="V1071" t="s">
        <v>4144</v>
      </c>
      <c r="W1071" t="str">
        <f t="shared" si="363"/>
        <v>12518384</v>
      </c>
      <c r="X1071">
        <v>3</v>
      </c>
      <c r="Z1071" t="str">
        <f t="shared" si="364"/>
        <v>NO COUPON</v>
      </c>
      <c r="AA1071" t="str">
        <f t="shared" si="365"/>
        <v>NO</v>
      </c>
      <c r="AB1071" t="s">
        <v>4281</v>
      </c>
      <c r="AC1071" t="str">
        <f t="shared" si="366"/>
        <v>Facebook</v>
      </c>
      <c r="AD1071">
        <v>454.23</v>
      </c>
      <c r="AE1071" s="7">
        <v>454.23</v>
      </c>
      <c r="AF1071" s="7">
        <f t="shared" si="367"/>
        <v>454.23</v>
      </c>
      <c r="AG1071" t="str">
        <f>_xlfn.XLOOKUP(H1071, 'Customer Data'!A1071,'Customer Data'!B1071)</f>
        <v>Customer_1071</v>
      </c>
      <c r="AH1071" t="str">
        <f>_xlfn.XLOOKUP(H1071,'Customer Data'!A1071,'Customer Data'!C1071)</f>
        <v>Female</v>
      </c>
      <c r="AI1071">
        <f>_xlfn.XLOOKUP(H1071,'Customer Data'!A1071,'Customer Data'!D1071)</f>
        <v>28</v>
      </c>
      <c r="AJ1071" t="str">
        <f>_xlfn.XLOOKUP(H1071,'Customer Data'!A1071,'Customer Data'!E1071)</f>
        <v>Kano</v>
      </c>
      <c r="AK1071" t="str">
        <f>VLOOKUP(K1071,'Product Category'!A:B,2,FALSE)</f>
        <v>Electronics</v>
      </c>
      <c r="AL1071">
        <f>VLOOKUP(Z1071,Coupons!A:B,2,FALSE)</f>
        <v>0</v>
      </c>
      <c r="AM1071" s="7">
        <f t="shared" si="368"/>
        <v>0</v>
      </c>
      <c r="AN1071" s="7">
        <f t="shared" si="369"/>
        <v>317.96100000000001</v>
      </c>
      <c r="AO1071" s="7">
        <f t="shared" si="370"/>
        <v>317.96100000000001</v>
      </c>
      <c r="AP1071" s="7">
        <f t="shared" si="371"/>
        <v>454.23</v>
      </c>
      <c r="AQ1071" s="7">
        <f t="shared" si="372"/>
        <v>136.26900000000001</v>
      </c>
      <c r="AR1071" s="12">
        <f t="shared" si="373"/>
        <v>1.4285714285714286</v>
      </c>
    </row>
    <row r="1072" spans="1:44" x14ac:dyDescent="0.35">
      <c r="A1072" t="s">
        <v>1084</v>
      </c>
      <c r="B1072">
        <f t="shared" si="352"/>
        <v>201070</v>
      </c>
      <c r="C1072" s="2">
        <v>45541</v>
      </c>
      <c r="D1072" s="4">
        <v>45541</v>
      </c>
      <c r="E1072">
        <f t="shared" si="353"/>
        <v>2024</v>
      </c>
      <c r="F1072" s="4" t="str">
        <f t="shared" si="354"/>
        <v>September</v>
      </c>
      <c r="G1072" s="4" t="str">
        <f t="shared" si="355"/>
        <v>Friday</v>
      </c>
      <c r="H1072" t="s">
        <v>2276</v>
      </c>
      <c r="I1072">
        <f t="shared" si="356"/>
        <v>46873</v>
      </c>
      <c r="J1072" t="s">
        <v>2409</v>
      </c>
      <c r="K1072" t="str">
        <f t="shared" si="358"/>
        <v>Desk</v>
      </c>
      <c r="L1072">
        <v>4</v>
      </c>
      <c r="M1072">
        <v>491.29</v>
      </c>
      <c r="N1072" s="7">
        <f t="shared" si="357"/>
        <v>491.29</v>
      </c>
      <c r="O1072" t="s">
        <v>2485</v>
      </c>
      <c r="P1072" t="str">
        <f t="shared" si="359"/>
        <v>496</v>
      </c>
      <c r="Q1072" t="str">
        <f t="shared" si="360"/>
        <v>Main St</v>
      </c>
      <c r="R1072" t="s">
        <v>3065</v>
      </c>
      <c r="S1072" t="str">
        <f t="shared" si="361"/>
        <v>Debit Card</v>
      </c>
      <c r="T1072" t="s">
        <v>3074</v>
      </c>
      <c r="U1072" t="str">
        <f t="shared" si="362"/>
        <v>Pending</v>
      </c>
      <c r="V1072" t="s">
        <v>4145</v>
      </c>
      <c r="W1072" t="str">
        <f t="shared" si="363"/>
        <v>10926575</v>
      </c>
      <c r="X1072">
        <v>6</v>
      </c>
      <c r="Z1072" t="str">
        <f t="shared" si="364"/>
        <v>NO COUPON</v>
      </c>
      <c r="AA1072" t="str">
        <f t="shared" si="365"/>
        <v>NO</v>
      </c>
      <c r="AB1072" t="s">
        <v>4280</v>
      </c>
      <c r="AC1072" t="str">
        <f t="shared" si="366"/>
        <v>Email</v>
      </c>
      <c r="AD1072">
        <v>1965.16</v>
      </c>
      <c r="AE1072" s="7">
        <v>1965.16</v>
      </c>
      <c r="AF1072" s="7">
        <f t="shared" si="367"/>
        <v>1965.16</v>
      </c>
      <c r="AG1072" t="str">
        <f>_xlfn.XLOOKUP(H1072, 'Customer Data'!A1072,'Customer Data'!B1072)</f>
        <v>Customer_1072</v>
      </c>
      <c r="AH1072" t="str">
        <f>_xlfn.XLOOKUP(H1072,'Customer Data'!A1072,'Customer Data'!C1072)</f>
        <v>Female</v>
      </c>
      <c r="AI1072">
        <f>_xlfn.XLOOKUP(H1072,'Customer Data'!A1072,'Customer Data'!D1072)</f>
        <v>18</v>
      </c>
      <c r="AJ1072" t="str">
        <f>_xlfn.XLOOKUP(H1072,'Customer Data'!A1072,'Customer Data'!E1072)</f>
        <v>Kano</v>
      </c>
      <c r="AK1072" t="str">
        <f>VLOOKUP(K1072,'Product Category'!A:B,2,FALSE)</f>
        <v>Furniture</v>
      </c>
      <c r="AL1072">
        <f>VLOOKUP(Z1072,Coupons!A:B,2,FALSE)</f>
        <v>0</v>
      </c>
      <c r="AM1072" s="7">
        <f t="shared" si="368"/>
        <v>0</v>
      </c>
      <c r="AN1072" s="7">
        <f t="shared" si="369"/>
        <v>343.90300000000002</v>
      </c>
      <c r="AO1072" s="7">
        <f t="shared" si="370"/>
        <v>1375.6120000000001</v>
      </c>
      <c r="AP1072" s="7">
        <f t="shared" si="371"/>
        <v>1965.16</v>
      </c>
      <c r="AQ1072" s="7">
        <f t="shared" si="372"/>
        <v>589.548</v>
      </c>
      <c r="AR1072" s="12">
        <f t="shared" si="373"/>
        <v>1.4285714285714286</v>
      </c>
    </row>
    <row r="1073" spans="1:44" x14ac:dyDescent="0.35">
      <c r="A1073" t="s">
        <v>1085</v>
      </c>
      <c r="B1073">
        <f t="shared" si="352"/>
        <v>201071</v>
      </c>
      <c r="C1073" s="2">
        <v>45832</v>
      </c>
      <c r="D1073" s="4">
        <v>45832</v>
      </c>
      <c r="E1073">
        <f t="shared" si="353"/>
        <v>2025</v>
      </c>
      <c r="F1073" s="4" t="str">
        <f t="shared" si="354"/>
        <v>June</v>
      </c>
      <c r="G1073" s="4" t="str">
        <f t="shared" si="355"/>
        <v>Tuesday</v>
      </c>
      <c r="H1073" t="s">
        <v>2277</v>
      </c>
      <c r="I1073">
        <f t="shared" si="356"/>
        <v>94037</v>
      </c>
      <c r="J1073" t="s">
        <v>2404</v>
      </c>
      <c r="K1073" t="str">
        <f t="shared" si="358"/>
        <v>Phone</v>
      </c>
      <c r="L1073">
        <v>2</v>
      </c>
      <c r="M1073">
        <v>255.14</v>
      </c>
      <c r="N1073" s="7">
        <f t="shared" si="357"/>
        <v>255.14</v>
      </c>
      <c r="O1073" t="s">
        <v>2717</v>
      </c>
      <c r="P1073" t="str">
        <f t="shared" si="359"/>
        <v>216</v>
      </c>
      <c r="Q1073" t="str">
        <f t="shared" si="360"/>
        <v>Main St</v>
      </c>
      <c r="R1073" t="s">
        <v>3069</v>
      </c>
      <c r="S1073" t="str">
        <f t="shared" si="361"/>
        <v>Cash</v>
      </c>
      <c r="T1073" t="s">
        <v>3070</v>
      </c>
      <c r="U1073" t="str">
        <f t="shared" si="362"/>
        <v>Shipped</v>
      </c>
      <c r="V1073" t="s">
        <v>4146</v>
      </c>
      <c r="W1073" t="str">
        <f t="shared" si="363"/>
        <v>47536985</v>
      </c>
      <c r="X1073">
        <v>2</v>
      </c>
      <c r="Z1073" t="str">
        <f t="shared" si="364"/>
        <v>NO COUPON</v>
      </c>
      <c r="AA1073" t="str">
        <f t="shared" si="365"/>
        <v>NO</v>
      </c>
      <c r="AB1073" t="s">
        <v>4282</v>
      </c>
      <c r="AC1073" t="str">
        <f t="shared" si="366"/>
        <v>Google</v>
      </c>
      <c r="AD1073">
        <v>510.28</v>
      </c>
      <c r="AE1073" s="7">
        <v>510.28</v>
      </c>
      <c r="AF1073" s="7">
        <f t="shared" si="367"/>
        <v>510.28</v>
      </c>
      <c r="AG1073" t="str">
        <f>_xlfn.XLOOKUP(H1073, 'Customer Data'!A1073,'Customer Data'!B1073)</f>
        <v>Customer_1073</v>
      </c>
      <c r="AH1073" t="str">
        <f>_xlfn.XLOOKUP(H1073,'Customer Data'!A1073,'Customer Data'!C1073)</f>
        <v>Female</v>
      </c>
      <c r="AI1073">
        <f>_xlfn.XLOOKUP(H1073,'Customer Data'!A1073,'Customer Data'!D1073)</f>
        <v>29</v>
      </c>
      <c r="AJ1073" t="str">
        <f>_xlfn.XLOOKUP(H1073,'Customer Data'!A1073,'Customer Data'!E1073)</f>
        <v>Owerri</v>
      </c>
      <c r="AK1073" t="str">
        <f>VLOOKUP(K1073,'Product Category'!A:B,2,FALSE)</f>
        <v>Electronics</v>
      </c>
      <c r="AL1073">
        <f>VLOOKUP(Z1073,Coupons!A:B,2,FALSE)</f>
        <v>0</v>
      </c>
      <c r="AM1073" s="7">
        <f t="shared" si="368"/>
        <v>0</v>
      </c>
      <c r="AN1073" s="7">
        <f t="shared" si="369"/>
        <v>178.59799999999998</v>
      </c>
      <c r="AO1073" s="7">
        <f t="shared" si="370"/>
        <v>357.19599999999997</v>
      </c>
      <c r="AP1073" s="7">
        <f t="shared" si="371"/>
        <v>510.28</v>
      </c>
      <c r="AQ1073" s="7">
        <f t="shared" si="372"/>
        <v>153.084</v>
      </c>
      <c r="AR1073" s="12">
        <f t="shared" si="373"/>
        <v>1.4285714285714286</v>
      </c>
    </row>
    <row r="1074" spans="1:44" x14ac:dyDescent="0.35">
      <c r="A1074" t="s">
        <v>1086</v>
      </c>
      <c r="B1074">
        <f t="shared" si="352"/>
        <v>201072</v>
      </c>
      <c r="C1074" s="2">
        <v>44983</v>
      </c>
      <c r="D1074" s="4">
        <v>44983</v>
      </c>
      <c r="E1074">
        <f t="shared" si="353"/>
        <v>2023</v>
      </c>
      <c r="F1074" s="4" t="str">
        <f t="shared" si="354"/>
        <v>February</v>
      </c>
      <c r="G1074" s="4" t="str">
        <f t="shared" si="355"/>
        <v>Sunday</v>
      </c>
      <c r="H1074" t="s">
        <v>2278</v>
      </c>
      <c r="I1074">
        <f t="shared" si="356"/>
        <v>88644</v>
      </c>
      <c r="J1074" t="s">
        <v>2403</v>
      </c>
      <c r="K1074" t="str">
        <f t="shared" si="358"/>
        <v>Monitor</v>
      </c>
      <c r="L1074">
        <v>1</v>
      </c>
      <c r="M1074">
        <v>392.61</v>
      </c>
      <c r="N1074" s="7">
        <f t="shared" si="357"/>
        <v>392.61</v>
      </c>
      <c r="O1074" t="s">
        <v>2635</v>
      </c>
      <c r="P1074" t="str">
        <f t="shared" si="359"/>
        <v>977</v>
      </c>
      <c r="Q1074" t="str">
        <f t="shared" si="360"/>
        <v>Main St</v>
      </c>
      <c r="R1074" t="s">
        <v>3068</v>
      </c>
      <c r="S1074" t="str">
        <f t="shared" si="361"/>
        <v>Gift Card</v>
      </c>
      <c r="T1074" t="s">
        <v>3071</v>
      </c>
      <c r="U1074" t="str">
        <f t="shared" si="362"/>
        <v>Cancelled</v>
      </c>
      <c r="V1074" t="s">
        <v>4147</v>
      </c>
      <c r="W1074" t="str">
        <f t="shared" si="363"/>
        <v>14900878</v>
      </c>
      <c r="X1074">
        <v>4</v>
      </c>
      <c r="Y1074" t="s">
        <v>4275</v>
      </c>
      <c r="Z1074" t="str">
        <f t="shared" si="364"/>
        <v>SAVE10</v>
      </c>
      <c r="AA1074" t="str">
        <f t="shared" si="365"/>
        <v>YES</v>
      </c>
      <c r="AB1074" t="s">
        <v>4279</v>
      </c>
      <c r="AC1074" t="str">
        <f t="shared" si="366"/>
        <v>Referral</v>
      </c>
      <c r="AD1074">
        <v>392.61</v>
      </c>
      <c r="AE1074" s="7">
        <v>392.61</v>
      </c>
      <c r="AF1074" s="7">
        <f t="shared" si="367"/>
        <v>392.61</v>
      </c>
      <c r="AG1074" t="str">
        <f>_xlfn.XLOOKUP(H1074, 'Customer Data'!A1074,'Customer Data'!B1074)</f>
        <v>Customer_1074</v>
      </c>
      <c r="AH1074" t="str">
        <f>_xlfn.XLOOKUP(H1074,'Customer Data'!A1074,'Customer Data'!C1074)</f>
        <v>Female</v>
      </c>
      <c r="AI1074">
        <f>_xlfn.XLOOKUP(H1074,'Customer Data'!A1074,'Customer Data'!D1074)</f>
        <v>42</v>
      </c>
      <c r="AJ1074" t="str">
        <f>_xlfn.XLOOKUP(H1074,'Customer Data'!A1074,'Customer Data'!E1074)</f>
        <v>Enugu</v>
      </c>
      <c r="AK1074" t="str">
        <f>VLOOKUP(K1074,'Product Category'!A:B,2,FALSE)</f>
        <v>Electronics</v>
      </c>
      <c r="AL1074">
        <f>VLOOKUP(Z1074,Coupons!A:B,2,FALSE)</f>
        <v>0.1</v>
      </c>
      <c r="AM1074" s="7">
        <f t="shared" si="368"/>
        <v>39.261000000000003</v>
      </c>
      <c r="AN1074" s="7">
        <f t="shared" si="369"/>
        <v>274.827</v>
      </c>
      <c r="AO1074" s="7">
        <f t="shared" si="370"/>
        <v>274.827</v>
      </c>
      <c r="AP1074" s="7">
        <f t="shared" si="371"/>
        <v>353.34899999999999</v>
      </c>
      <c r="AQ1074" s="7">
        <f t="shared" si="372"/>
        <v>78.521999999999991</v>
      </c>
      <c r="AR1074" s="12">
        <f t="shared" si="373"/>
        <v>1.2857142857142856</v>
      </c>
    </row>
    <row r="1075" spans="1:44" x14ac:dyDescent="0.35">
      <c r="A1075" t="s">
        <v>1087</v>
      </c>
      <c r="B1075">
        <f t="shared" si="352"/>
        <v>201073</v>
      </c>
      <c r="C1075" s="2">
        <v>45576</v>
      </c>
      <c r="D1075" s="4">
        <v>45576</v>
      </c>
      <c r="E1075">
        <f t="shared" si="353"/>
        <v>2024</v>
      </c>
      <c r="F1075" s="4" t="str">
        <f t="shared" si="354"/>
        <v>October</v>
      </c>
      <c r="G1075" s="4" t="str">
        <f t="shared" si="355"/>
        <v>Friday</v>
      </c>
      <c r="H1075" t="s">
        <v>2279</v>
      </c>
      <c r="I1075">
        <f t="shared" si="356"/>
        <v>69471</v>
      </c>
      <c r="J1075" t="s">
        <v>2405</v>
      </c>
      <c r="K1075" t="str">
        <f t="shared" si="358"/>
        <v>Tablet</v>
      </c>
      <c r="L1075">
        <v>4</v>
      </c>
      <c r="M1075">
        <v>362.06</v>
      </c>
      <c r="N1075" s="7">
        <f t="shared" si="357"/>
        <v>362.06</v>
      </c>
      <c r="O1075" t="s">
        <v>2631</v>
      </c>
      <c r="P1075" t="str">
        <f t="shared" si="359"/>
        <v>294</v>
      </c>
      <c r="Q1075" t="str">
        <f t="shared" si="360"/>
        <v>Main St</v>
      </c>
      <c r="R1075" t="s">
        <v>3065</v>
      </c>
      <c r="S1075" t="str">
        <f t="shared" si="361"/>
        <v>Debit Card</v>
      </c>
      <c r="T1075" t="s">
        <v>3072</v>
      </c>
      <c r="U1075" t="str">
        <f t="shared" si="362"/>
        <v>Returned</v>
      </c>
      <c r="V1075" t="s">
        <v>4148</v>
      </c>
      <c r="W1075" t="str">
        <f t="shared" si="363"/>
        <v>11107152</v>
      </c>
      <c r="X1075">
        <v>4</v>
      </c>
      <c r="Z1075" t="str">
        <f t="shared" si="364"/>
        <v>NO COUPON</v>
      </c>
      <c r="AA1075" t="str">
        <f t="shared" si="365"/>
        <v>NO</v>
      </c>
      <c r="AB1075" t="s">
        <v>4281</v>
      </c>
      <c r="AC1075" t="str">
        <f t="shared" si="366"/>
        <v>Facebook</v>
      </c>
      <c r="AD1075">
        <v>1448.24</v>
      </c>
      <c r="AE1075" s="7">
        <v>1448.24</v>
      </c>
      <c r="AF1075" s="7">
        <f t="shared" si="367"/>
        <v>1448.24</v>
      </c>
      <c r="AG1075" t="str">
        <f>_xlfn.XLOOKUP(H1075, 'Customer Data'!A1075,'Customer Data'!B1075)</f>
        <v>Customer_1075</v>
      </c>
      <c r="AH1075" t="str">
        <f>_xlfn.XLOOKUP(H1075,'Customer Data'!A1075,'Customer Data'!C1075)</f>
        <v>Male</v>
      </c>
      <c r="AI1075">
        <f>_xlfn.XLOOKUP(H1075,'Customer Data'!A1075,'Customer Data'!D1075)</f>
        <v>18</v>
      </c>
      <c r="AJ1075" t="str">
        <f>_xlfn.XLOOKUP(H1075,'Customer Data'!A1075,'Customer Data'!E1075)</f>
        <v>Kano</v>
      </c>
      <c r="AK1075" t="str">
        <f>VLOOKUP(K1075,'Product Category'!A:B,2,FALSE)</f>
        <v>Electronics</v>
      </c>
      <c r="AL1075">
        <f>VLOOKUP(Z1075,Coupons!A:B,2,FALSE)</f>
        <v>0</v>
      </c>
      <c r="AM1075" s="7">
        <f t="shared" si="368"/>
        <v>0</v>
      </c>
      <c r="AN1075" s="7">
        <f t="shared" si="369"/>
        <v>253.44199999999998</v>
      </c>
      <c r="AO1075" s="7">
        <f t="shared" si="370"/>
        <v>1013.7679999999999</v>
      </c>
      <c r="AP1075" s="7">
        <f t="shared" si="371"/>
        <v>1448.24</v>
      </c>
      <c r="AQ1075" s="7">
        <f t="shared" si="372"/>
        <v>434.47200000000009</v>
      </c>
      <c r="AR1075" s="12">
        <f t="shared" si="373"/>
        <v>1.4285714285714286</v>
      </c>
    </row>
    <row r="1076" spans="1:44" x14ac:dyDescent="0.35">
      <c r="A1076" t="s">
        <v>1088</v>
      </c>
      <c r="B1076">
        <f t="shared" si="352"/>
        <v>201074</v>
      </c>
      <c r="C1076" s="2">
        <v>45422</v>
      </c>
      <c r="D1076" s="4">
        <v>45422</v>
      </c>
      <c r="E1076">
        <f t="shared" si="353"/>
        <v>2024</v>
      </c>
      <c r="F1076" s="4" t="str">
        <f t="shared" si="354"/>
        <v>May</v>
      </c>
      <c r="G1076" s="4" t="str">
        <f t="shared" si="355"/>
        <v>Friday</v>
      </c>
      <c r="H1076" t="s">
        <v>2280</v>
      </c>
      <c r="I1076">
        <f t="shared" si="356"/>
        <v>21437</v>
      </c>
      <c r="J1076" t="s">
        <v>2404</v>
      </c>
      <c r="K1076" t="str">
        <f t="shared" si="358"/>
        <v>Phone</v>
      </c>
      <c r="L1076">
        <v>1</v>
      </c>
      <c r="M1076">
        <v>222.73</v>
      </c>
      <c r="N1076" s="7">
        <f t="shared" si="357"/>
        <v>222.73</v>
      </c>
      <c r="O1076" t="s">
        <v>3021</v>
      </c>
      <c r="P1076" t="str">
        <f t="shared" si="359"/>
        <v>120</v>
      </c>
      <c r="Q1076" t="str">
        <f t="shared" si="360"/>
        <v>Main St</v>
      </c>
      <c r="R1076" t="s">
        <v>3066</v>
      </c>
      <c r="S1076" t="str">
        <f t="shared" si="361"/>
        <v>Online</v>
      </c>
      <c r="T1076" t="s">
        <v>3072</v>
      </c>
      <c r="U1076" t="str">
        <f t="shared" si="362"/>
        <v>Returned</v>
      </c>
      <c r="V1076" t="s">
        <v>4149</v>
      </c>
      <c r="W1076" t="str">
        <f t="shared" si="363"/>
        <v>81624772</v>
      </c>
      <c r="X1076">
        <v>4</v>
      </c>
      <c r="Z1076" t="str">
        <f t="shared" si="364"/>
        <v>NO COUPON</v>
      </c>
      <c r="AA1076" t="str">
        <f t="shared" si="365"/>
        <v>NO</v>
      </c>
      <c r="AB1076" t="s">
        <v>4282</v>
      </c>
      <c r="AC1076" t="str">
        <f t="shared" si="366"/>
        <v>Google</v>
      </c>
      <c r="AD1076">
        <v>222.73</v>
      </c>
      <c r="AE1076" s="7">
        <v>222.73</v>
      </c>
      <c r="AF1076" s="7">
        <f t="shared" si="367"/>
        <v>222.73</v>
      </c>
      <c r="AG1076" t="str">
        <f>_xlfn.XLOOKUP(H1076, 'Customer Data'!A1076,'Customer Data'!B1076)</f>
        <v>Customer_1076</v>
      </c>
      <c r="AH1076" t="str">
        <f>_xlfn.XLOOKUP(H1076,'Customer Data'!A1076,'Customer Data'!C1076)</f>
        <v>Male</v>
      </c>
      <c r="AI1076">
        <f>_xlfn.XLOOKUP(H1076,'Customer Data'!A1076,'Customer Data'!D1076)</f>
        <v>42</v>
      </c>
      <c r="AJ1076" t="str">
        <f>_xlfn.XLOOKUP(H1076,'Customer Data'!A1076,'Customer Data'!E1076)</f>
        <v>Port-Harcourt</v>
      </c>
      <c r="AK1076" t="str">
        <f>VLOOKUP(K1076,'Product Category'!A:B,2,FALSE)</f>
        <v>Electronics</v>
      </c>
      <c r="AL1076">
        <f>VLOOKUP(Z1076,Coupons!A:B,2,FALSE)</f>
        <v>0</v>
      </c>
      <c r="AM1076" s="7">
        <f t="shared" si="368"/>
        <v>0</v>
      </c>
      <c r="AN1076" s="7">
        <f t="shared" si="369"/>
        <v>155.91099999999997</v>
      </c>
      <c r="AO1076" s="7">
        <f t="shared" si="370"/>
        <v>155.91099999999997</v>
      </c>
      <c r="AP1076" s="7">
        <f t="shared" si="371"/>
        <v>222.73</v>
      </c>
      <c r="AQ1076" s="7">
        <f t="shared" si="372"/>
        <v>66.819000000000017</v>
      </c>
      <c r="AR1076" s="12">
        <f t="shared" si="373"/>
        <v>1.4285714285714288</v>
      </c>
    </row>
    <row r="1077" spans="1:44" x14ac:dyDescent="0.35">
      <c r="A1077" t="s">
        <v>1089</v>
      </c>
      <c r="B1077">
        <f t="shared" si="352"/>
        <v>201075</v>
      </c>
      <c r="C1077" s="2">
        <v>45535</v>
      </c>
      <c r="D1077" s="4">
        <v>45535</v>
      </c>
      <c r="E1077">
        <f t="shared" si="353"/>
        <v>2024</v>
      </c>
      <c r="F1077" s="4" t="str">
        <f t="shared" si="354"/>
        <v>August</v>
      </c>
      <c r="G1077" s="4" t="str">
        <f t="shared" si="355"/>
        <v>Saturday</v>
      </c>
      <c r="H1077" t="s">
        <v>2281</v>
      </c>
      <c r="I1077">
        <f t="shared" si="356"/>
        <v>40949</v>
      </c>
      <c r="J1077" t="s">
        <v>2403</v>
      </c>
      <c r="K1077" t="str">
        <f t="shared" si="358"/>
        <v>Monitor</v>
      </c>
      <c r="L1077">
        <v>2</v>
      </c>
      <c r="M1077">
        <v>552.63</v>
      </c>
      <c r="N1077" s="7">
        <f t="shared" si="357"/>
        <v>552.63</v>
      </c>
      <c r="O1077" t="s">
        <v>2591</v>
      </c>
      <c r="P1077" t="str">
        <f t="shared" si="359"/>
        <v>609</v>
      </c>
      <c r="Q1077" t="str">
        <f t="shared" si="360"/>
        <v>Main St</v>
      </c>
      <c r="R1077" t="s">
        <v>3065</v>
      </c>
      <c r="S1077" t="str">
        <f t="shared" si="361"/>
        <v>Debit Card</v>
      </c>
      <c r="T1077" t="s">
        <v>3073</v>
      </c>
      <c r="U1077" t="str">
        <f t="shared" si="362"/>
        <v>Delivered</v>
      </c>
      <c r="V1077" t="s">
        <v>4150</v>
      </c>
      <c r="W1077" t="str">
        <f t="shared" si="363"/>
        <v>43066749</v>
      </c>
      <c r="X1077">
        <v>7</v>
      </c>
      <c r="Y1077" t="s">
        <v>4277</v>
      </c>
      <c r="Z1077" t="str">
        <f t="shared" si="364"/>
        <v>WINTER15</v>
      </c>
      <c r="AA1077" t="str">
        <f t="shared" si="365"/>
        <v>YES</v>
      </c>
      <c r="AB1077" t="s">
        <v>4278</v>
      </c>
      <c r="AC1077" t="str">
        <f t="shared" si="366"/>
        <v>Instagram</v>
      </c>
      <c r="AD1077">
        <v>1105.26</v>
      </c>
      <c r="AE1077" s="7">
        <v>1105.26</v>
      </c>
      <c r="AF1077" s="7">
        <f t="shared" si="367"/>
        <v>1105.26</v>
      </c>
      <c r="AG1077" t="str">
        <f>_xlfn.XLOOKUP(H1077, 'Customer Data'!A1077,'Customer Data'!B1077)</f>
        <v>Customer_1077</v>
      </c>
      <c r="AH1077" t="str">
        <f>_xlfn.XLOOKUP(H1077,'Customer Data'!A1077,'Customer Data'!C1077)</f>
        <v>Male</v>
      </c>
      <c r="AI1077">
        <f>_xlfn.XLOOKUP(H1077,'Customer Data'!A1077,'Customer Data'!D1077)</f>
        <v>43</v>
      </c>
      <c r="AJ1077" t="str">
        <f>_xlfn.XLOOKUP(H1077,'Customer Data'!A1077,'Customer Data'!E1077)</f>
        <v>Owerri</v>
      </c>
      <c r="AK1077" t="str">
        <f>VLOOKUP(K1077,'Product Category'!A:B,2,FALSE)</f>
        <v>Electronics</v>
      </c>
      <c r="AL1077">
        <f>VLOOKUP(Z1077,Coupons!A:B,2,FALSE)</f>
        <v>0.15</v>
      </c>
      <c r="AM1077" s="7">
        <f t="shared" si="368"/>
        <v>165.78899999999999</v>
      </c>
      <c r="AN1077" s="7">
        <f t="shared" si="369"/>
        <v>386.84099999999995</v>
      </c>
      <c r="AO1077" s="7">
        <f t="shared" si="370"/>
        <v>773.6819999999999</v>
      </c>
      <c r="AP1077" s="7">
        <f t="shared" si="371"/>
        <v>939.471</v>
      </c>
      <c r="AQ1077" s="7">
        <f t="shared" si="372"/>
        <v>165.7890000000001</v>
      </c>
      <c r="AR1077" s="12">
        <f t="shared" si="373"/>
        <v>1.2142857142857144</v>
      </c>
    </row>
    <row r="1078" spans="1:44" x14ac:dyDescent="0.35">
      <c r="A1078" t="s">
        <v>1090</v>
      </c>
      <c r="B1078">
        <f t="shared" si="352"/>
        <v>201076</v>
      </c>
      <c r="C1078" s="2">
        <v>45054</v>
      </c>
      <c r="D1078" s="4">
        <v>45054</v>
      </c>
      <c r="E1078">
        <f t="shared" si="353"/>
        <v>2023</v>
      </c>
      <c r="F1078" s="4" t="str">
        <f t="shared" si="354"/>
        <v>May</v>
      </c>
      <c r="G1078" s="4" t="str">
        <f t="shared" si="355"/>
        <v>Monday</v>
      </c>
      <c r="H1078" t="s">
        <v>2282</v>
      </c>
      <c r="I1078">
        <f t="shared" si="356"/>
        <v>99116</v>
      </c>
      <c r="J1078" t="s">
        <v>2408</v>
      </c>
      <c r="K1078" t="str">
        <f t="shared" si="358"/>
        <v>Laptop</v>
      </c>
      <c r="L1078">
        <v>4</v>
      </c>
      <c r="M1078">
        <v>686.61</v>
      </c>
      <c r="N1078" s="7">
        <f t="shared" si="357"/>
        <v>686.61</v>
      </c>
      <c r="O1078" t="s">
        <v>3005</v>
      </c>
      <c r="P1078" t="str">
        <f t="shared" si="359"/>
        <v>176</v>
      </c>
      <c r="Q1078" t="str">
        <f t="shared" si="360"/>
        <v>Main St</v>
      </c>
      <c r="R1078" t="s">
        <v>3069</v>
      </c>
      <c r="S1078" t="str">
        <f t="shared" si="361"/>
        <v>Cash</v>
      </c>
      <c r="T1078" t="s">
        <v>3070</v>
      </c>
      <c r="U1078" t="str">
        <f t="shared" si="362"/>
        <v>Shipped</v>
      </c>
      <c r="V1078" t="s">
        <v>4151</v>
      </c>
      <c r="W1078" t="str">
        <f t="shared" si="363"/>
        <v>52711973</v>
      </c>
      <c r="X1078">
        <v>6</v>
      </c>
      <c r="Z1078" t="str">
        <f t="shared" si="364"/>
        <v>NO COUPON</v>
      </c>
      <c r="AA1078" t="str">
        <f t="shared" si="365"/>
        <v>NO</v>
      </c>
      <c r="AB1078" t="s">
        <v>4279</v>
      </c>
      <c r="AC1078" t="str">
        <f t="shared" si="366"/>
        <v>Referral</v>
      </c>
      <c r="AD1078">
        <v>2746.44</v>
      </c>
      <c r="AE1078" s="7">
        <v>2746.44</v>
      </c>
      <c r="AF1078" s="7">
        <f t="shared" si="367"/>
        <v>2746.44</v>
      </c>
      <c r="AG1078" t="str">
        <f>_xlfn.XLOOKUP(H1078, 'Customer Data'!A1078,'Customer Data'!B1078)</f>
        <v>Customer_1078</v>
      </c>
      <c r="AH1078" t="str">
        <f>_xlfn.XLOOKUP(H1078,'Customer Data'!A1078,'Customer Data'!C1078)</f>
        <v>Female</v>
      </c>
      <c r="AI1078">
        <f>_xlfn.XLOOKUP(H1078,'Customer Data'!A1078,'Customer Data'!D1078)</f>
        <v>35</v>
      </c>
      <c r="AJ1078" t="str">
        <f>_xlfn.XLOOKUP(H1078,'Customer Data'!A1078,'Customer Data'!E1078)</f>
        <v>Abuja</v>
      </c>
      <c r="AK1078" t="str">
        <f>VLOOKUP(K1078,'Product Category'!A:B,2,FALSE)</f>
        <v>Electronics</v>
      </c>
      <c r="AL1078">
        <f>VLOOKUP(Z1078,Coupons!A:B,2,FALSE)</f>
        <v>0</v>
      </c>
      <c r="AM1078" s="7">
        <f t="shared" si="368"/>
        <v>0</v>
      </c>
      <c r="AN1078" s="7">
        <f t="shared" si="369"/>
        <v>480.62699999999995</v>
      </c>
      <c r="AO1078" s="7">
        <f t="shared" si="370"/>
        <v>1922.5079999999998</v>
      </c>
      <c r="AP1078" s="7">
        <f t="shared" si="371"/>
        <v>2746.44</v>
      </c>
      <c r="AQ1078" s="7">
        <f t="shared" si="372"/>
        <v>823.93200000000024</v>
      </c>
      <c r="AR1078" s="12">
        <f t="shared" si="373"/>
        <v>1.4285714285714288</v>
      </c>
    </row>
    <row r="1079" spans="1:44" x14ac:dyDescent="0.35">
      <c r="A1079" t="s">
        <v>1091</v>
      </c>
      <c r="B1079">
        <f t="shared" si="352"/>
        <v>201077</v>
      </c>
      <c r="C1079" s="2">
        <v>45723</v>
      </c>
      <c r="D1079" s="4">
        <v>45723</v>
      </c>
      <c r="E1079">
        <f t="shared" si="353"/>
        <v>2025</v>
      </c>
      <c r="F1079" s="4" t="str">
        <f t="shared" si="354"/>
        <v>March</v>
      </c>
      <c r="G1079" s="4" t="str">
        <f t="shared" si="355"/>
        <v>Friday</v>
      </c>
      <c r="H1079" t="s">
        <v>2283</v>
      </c>
      <c r="I1079">
        <f t="shared" si="356"/>
        <v>57861</v>
      </c>
      <c r="J1079" t="s">
        <v>2407</v>
      </c>
      <c r="K1079" t="str">
        <f t="shared" si="358"/>
        <v>Printer</v>
      </c>
      <c r="L1079">
        <v>3</v>
      </c>
      <c r="M1079">
        <v>305.16000000000003</v>
      </c>
      <c r="N1079" s="7">
        <f t="shared" si="357"/>
        <v>305.16000000000003</v>
      </c>
      <c r="O1079" t="s">
        <v>2517</v>
      </c>
      <c r="P1079" t="str">
        <f t="shared" si="359"/>
        <v>115</v>
      </c>
      <c r="Q1079" t="str">
        <f t="shared" si="360"/>
        <v>Main St</v>
      </c>
      <c r="R1079" t="s">
        <v>3067</v>
      </c>
      <c r="S1079" t="str">
        <f t="shared" si="361"/>
        <v>Credit Card</v>
      </c>
      <c r="T1079" t="s">
        <v>3071</v>
      </c>
      <c r="U1079" t="str">
        <f t="shared" si="362"/>
        <v>Cancelled</v>
      </c>
      <c r="V1079" t="s">
        <v>4152</v>
      </c>
      <c r="W1079" t="str">
        <f t="shared" si="363"/>
        <v>47775217</v>
      </c>
      <c r="X1079">
        <v>8</v>
      </c>
      <c r="Y1079" t="s">
        <v>4275</v>
      </c>
      <c r="Z1079" t="str">
        <f t="shared" si="364"/>
        <v>SAVE10</v>
      </c>
      <c r="AA1079" t="str">
        <f t="shared" si="365"/>
        <v>YES</v>
      </c>
      <c r="AB1079" t="s">
        <v>4279</v>
      </c>
      <c r="AC1079" t="str">
        <f t="shared" si="366"/>
        <v>Referral</v>
      </c>
      <c r="AD1079">
        <v>915.48</v>
      </c>
      <c r="AE1079" s="7">
        <v>915.48</v>
      </c>
      <c r="AF1079" s="7">
        <f t="shared" si="367"/>
        <v>915.48</v>
      </c>
      <c r="AG1079" t="str">
        <f>_xlfn.XLOOKUP(H1079, 'Customer Data'!A1079,'Customer Data'!B1079)</f>
        <v>Customer_1079</v>
      </c>
      <c r="AH1079" t="str">
        <f>_xlfn.XLOOKUP(H1079,'Customer Data'!A1079,'Customer Data'!C1079)</f>
        <v>Female</v>
      </c>
      <c r="AI1079">
        <f>_xlfn.XLOOKUP(H1079,'Customer Data'!A1079,'Customer Data'!D1079)</f>
        <v>33</v>
      </c>
      <c r="AJ1079" t="str">
        <f>_xlfn.XLOOKUP(H1079,'Customer Data'!A1079,'Customer Data'!E1079)</f>
        <v>Abuja</v>
      </c>
      <c r="AK1079" t="str">
        <f>VLOOKUP(K1079,'Product Category'!A:B,2,FALSE)</f>
        <v>Electronics</v>
      </c>
      <c r="AL1079">
        <f>VLOOKUP(Z1079,Coupons!A:B,2,FALSE)</f>
        <v>0.1</v>
      </c>
      <c r="AM1079" s="7">
        <f t="shared" si="368"/>
        <v>91.548000000000002</v>
      </c>
      <c r="AN1079" s="7">
        <f t="shared" si="369"/>
        <v>213.61199999999999</v>
      </c>
      <c r="AO1079" s="7">
        <f t="shared" si="370"/>
        <v>640.83600000000001</v>
      </c>
      <c r="AP1079" s="7">
        <f t="shared" si="371"/>
        <v>823.93200000000002</v>
      </c>
      <c r="AQ1079" s="7">
        <f t="shared" si="372"/>
        <v>183.096</v>
      </c>
      <c r="AR1079" s="12">
        <f t="shared" si="373"/>
        <v>1.2857142857142858</v>
      </c>
    </row>
    <row r="1080" spans="1:44" x14ac:dyDescent="0.35">
      <c r="A1080" t="s">
        <v>1092</v>
      </c>
      <c r="B1080">
        <f t="shared" si="352"/>
        <v>201078</v>
      </c>
      <c r="C1080" s="2">
        <v>45003</v>
      </c>
      <c r="D1080" s="4">
        <v>45003</v>
      </c>
      <c r="E1080">
        <f t="shared" si="353"/>
        <v>2023</v>
      </c>
      <c r="F1080" s="4" t="str">
        <f t="shared" si="354"/>
        <v>March</v>
      </c>
      <c r="G1080" s="4" t="str">
        <f t="shared" si="355"/>
        <v>Saturday</v>
      </c>
      <c r="H1080" t="s">
        <v>2284</v>
      </c>
      <c r="I1080">
        <f t="shared" si="356"/>
        <v>62627</v>
      </c>
      <c r="J1080" t="s">
        <v>2409</v>
      </c>
      <c r="K1080" t="str">
        <f t="shared" si="358"/>
        <v>Desk</v>
      </c>
      <c r="L1080">
        <v>1</v>
      </c>
      <c r="M1080">
        <v>41.09</v>
      </c>
      <c r="N1080" s="7">
        <f t="shared" si="357"/>
        <v>41.09</v>
      </c>
      <c r="O1080" t="s">
        <v>2437</v>
      </c>
      <c r="P1080" t="str">
        <f t="shared" si="359"/>
        <v>881</v>
      </c>
      <c r="Q1080" t="str">
        <f t="shared" si="360"/>
        <v>Main St</v>
      </c>
      <c r="R1080" t="s">
        <v>3066</v>
      </c>
      <c r="S1080" t="str">
        <f t="shared" si="361"/>
        <v>Online</v>
      </c>
      <c r="T1080" t="s">
        <v>3072</v>
      </c>
      <c r="U1080" t="str">
        <f t="shared" si="362"/>
        <v>Returned</v>
      </c>
      <c r="V1080" t="s">
        <v>4153</v>
      </c>
      <c r="W1080" t="str">
        <f t="shared" si="363"/>
        <v>90060232</v>
      </c>
      <c r="X1080">
        <v>4</v>
      </c>
      <c r="Y1080" t="s">
        <v>4277</v>
      </c>
      <c r="Z1080" t="str">
        <f t="shared" si="364"/>
        <v>WINTER15</v>
      </c>
      <c r="AA1080" t="str">
        <f t="shared" si="365"/>
        <v>YES</v>
      </c>
      <c r="AB1080" t="s">
        <v>4280</v>
      </c>
      <c r="AC1080" t="str">
        <f t="shared" si="366"/>
        <v>Email</v>
      </c>
      <c r="AD1080">
        <v>41.09</v>
      </c>
      <c r="AE1080" s="7">
        <v>41.09</v>
      </c>
      <c r="AF1080" s="7">
        <f t="shared" si="367"/>
        <v>41.09</v>
      </c>
      <c r="AG1080" t="str">
        <f>_xlfn.XLOOKUP(H1080, 'Customer Data'!A1080,'Customer Data'!B1080)</f>
        <v>Customer_1080</v>
      </c>
      <c r="AH1080" t="str">
        <f>_xlfn.XLOOKUP(H1080,'Customer Data'!A1080,'Customer Data'!C1080)</f>
        <v>Female</v>
      </c>
      <c r="AI1080">
        <f>_xlfn.XLOOKUP(H1080,'Customer Data'!A1080,'Customer Data'!D1080)</f>
        <v>58</v>
      </c>
      <c r="AJ1080" t="str">
        <f>_xlfn.XLOOKUP(H1080,'Customer Data'!A1080,'Customer Data'!E1080)</f>
        <v>Owerri</v>
      </c>
      <c r="AK1080" t="str">
        <f>VLOOKUP(K1080,'Product Category'!A:B,2,FALSE)</f>
        <v>Furniture</v>
      </c>
      <c r="AL1080">
        <f>VLOOKUP(Z1080,Coupons!A:B,2,FALSE)</f>
        <v>0.15</v>
      </c>
      <c r="AM1080" s="7">
        <f t="shared" si="368"/>
        <v>6.1635</v>
      </c>
      <c r="AN1080" s="7">
        <f t="shared" si="369"/>
        <v>28.763000000000002</v>
      </c>
      <c r="AO1080" s="7">
        <f t="shared" si="370"/>
        <v>28.763000000000002</v>
      </c>
      <c r="AP1080" s="7">
        <f t="shared" si="371"/>
        <v>34.926500000000004</v>
      </c>
      <c r="AQ1080" s="7">
        <f t="shared" si="372"/>
        <v>6.1635000000000026</v>
      </c>
      <c r="AR1080" s="12">
        <f t="shared" si="373"/>
        <v>1.2142857142857144</v>
      </c>
    </row>
    <row r="1081" spans="1:44" x14ac:dyDescent="0.35">
      <c r="A1081" t="s">
        <v>1093</v>
      </c>
      <c r="B1081">
        <f t="shared" si="352"/>
        <v>201079</v>
      </c>
      <c r="C1081" s="2">
        <v>45463</v>
      </c>
      <c r="D1081" s="4">
        <v>45463</v>
      </c>
      <c r="E1081">
        <f t="shared" si="353"/>
        <v>2024</v>
      </c>
      <c r="F1081" s="4" t="str">
        <f t="shared" si="354"/>
        <v>June</v>
      </c>
      <c r="G1081" s="4" t="str">
        <f t="shared" si="355"/>
        <v>Thursday</v>
      </c>
      <c r="H1081" t="s">
        <v>2285</v>
      </c>
      <c r="I1081">
        <f t="shared" si="356"/>
        <v>89979</v>
      </c>
      <c r="J1081" t="s">
        <v>2404</v>
      </c>
      <c r="K1081" t="str">
        <f t="shared" si="358"/>
        <v>Phone</v>
      </c>
      <c r="L1081">
        <v>5</v>
      </c>
      <c r="M1081">
        <v>634</v>
      </c>
      <c r="N1081" s="7">
        <f t="shared" si="357"/>
        <v>634</v>
      </c>
      <c r="O1081" t="s">
        <v>2980</v>
      </c>
      <c r="P1081" t="str">
        <f t="shared" si="359"/>
        <v>144</v>
      </c>
      <c r="Q1081" t="str">
        <f t="shared" si="360"/>
        <v>Main St</v>
      </c>
      <c r="R1081" t="s">
        <v>3068</v>
      </c>
      <c r="S1081" t="str">
        <f t="shared" si="361"/>
        <v>Gift Card</v>
      </c>
      <c r="T1081" t="s">
        <v>3073</v>
      </c>
      <c r="U1081" t="str">
        <f t="shared" si="362"/>
        <v>Delivered</v>
      </c>
      <c r="V1081" t="s">
        <v>4154</v>
      </c>
      <c r="W1081" t="str">
        <f t="shared" si="363"/>
        <v>99055909</v>
      </c>
      <c r="X1081">
        <v>8</v>
      </c>
      <c r="Z1081" t="str">
        <f t="shared" si="364"/>
        <v>NO COUPON</v>
      </c>
      <c r="AA1081" t="str">
        <f t="shared" si="365"/>
        <v>NO</v>
      </c>
      <c r="AB1081" t="s">
        <v>4280</v>
      </c>
      <c r="AC1081" t="str">
        <f t="shared" si="366"/>
        <v>Email</v>
      </c>
      <c r="AD1081">
        <v>3170</v>
      </c>
      <c r="AE1081" s="7">
        <v>3170</v>
      </c>
      <c r="AF1081" s="7">
        <f t="shared" si="367"/>
        <v>3170</v>
      </c>
      <c r="AG1081" t="str">
        <f>_xlfn.XLOOKUP(H1081, 'Customer Data'!A1081,'Customer Data'!B1081)</f>
        <v>Customer_1081</v>
      </c>
      <c r="AH1081" t="str">
        <f>_xlfn.XLOOKUP(H1081,'Customer Data'!A1081,'Customer Data'!C1081)</f>
        <v>Female</v>
      </c>
      <c r="AI1081">
        <f>_xlfn.XLOOKUP(H1081,'Customer Data'!A1081,'Customer Data'!D1081)</f>
        <v>30</v>
      </c>
      <c r="AJ1081" t="str">
        <f>_xlfn.XLOOKUP(H1081,'Customer Data'!A1081,'Customer Data'!E1081)</f>
        <v>Owerri</v>
      </c>
      <c r="AK1081" t="str">
        <f>VLOOKUP(K1081,'Product Category'!A:B,2,FALSE)</f>
        <v>Electronics</v>
      </c>
      <c r="AL1081">
        <f>VLOOKUP(Z1081,Coupons!A:B,2,FALSE)</f>
        <v>0</v>
      </c>
      <c r="AM1081" s="7">
        <f t="shared" si="368"/>
        <v>0</v>
      </c>
      <c r="AN1081" s="7">
        <f t="shared" si="369"/>
        <v>443.79999999999995</v>
      </c>
      <c r="AO1081" s="7">
        <f t="shared" si="370"/>
        <v>2219</v>
      </c>
      <c r="AP1081" s="7">
        <f t="shared" si="371"/>
        <v>3170</v>
      </c>
      <c r="AQ1081" s="7">
        <f t="shared" si="372"/>
        <v>951</v>
      </c>
      <c r="AR1081" s="12">
        <f t="shared" si="373"/>
        <v>1.4285714285714286</v>
      </c>
    </row>
    <row r="1082" spans="1:44" x14ac:dyDescent="0.35">
      <c r="A1082" t="s">
        <v>1094</v>
      </c>
      <c r="B1082">
        <f t="shared" si="352"/>
        <v>201080</v>
      </c>
      <c r="C1082" s="2">
        <v>44946</v>
      </c>
      <c r="D1082" s="4">
        <v>44946</v>
      </c>
      <c r="E1082">
        <f t="shared" si="353"/>
        <v>2023</v>
      </c>
      <c r="F1082" s="4" t="str">
        <f t="shared" si="354"/>
        <v>January</v>
      </c>
      <c r="G1082" s="4" t="str">
        <f t="shared" si="355"/>
        <v>Friday</v>
      </c>
      <c r="H1082" t="s">
        <v>2286</v>
      </c>
      <c r="I1082">
        <f t="shared" si="356"/>
        <v>70613</v>
      </c>
      <c r="J1082" t="s">
        <v>2408</v>
      </c>
      <c r="K1082" t="str">
        <f t="shared" si="358"/>
        <v>Laptop</v>
      </c>
      <c r="L1082">
        <v>5</v>
      </c>
      <c r="M1082">
        <v>464.74</v>
      </c>
      <c r="N1082" s="7">
        <f t="shared" si="357"/>
        <v>464.74</v>
      </c>
      <c r="O1082" t="s">
        <v>3022</v>
      </c>
      <c r="P1082" t="str">
        <f t="shared" si="359"/>
        <v>438</v>
      </c>
      <c r="Q1082" t="str">
        <f t="shared" si="360"/>
        <v>Main St</v>
      </c>
      <c r="R1082" t="s">
        <v>3068</v>
      </c>
      <c r="S1082" t="str">
        <f t="shared" si="361"/>
        <v>Gift Card</v>
      </c>
      <c r="T1082" t="s">
        <v>3073</v>
      </c>
      <c r="U1082" t="str">
        <f t="shared" si="362"/>
        <v>Delivered</v>
      </c>
      <c r="V1082" t="s">
        <v>4155</v>
      </c>
      <c r="W1082" t="str">
        <f t="shared" si="363"/>
        <v>33140293</v>
      </c>
      <c r="X1082">
        <v>7</v>
      </c>
      <c r="Z1082" t="str">
        <f t="shared" si="364"/>
        <v>NO COUPON</v>
      </c>
      <c r="AA1082" t="str">
        <f t="shared" si="365"/>
        <v>NO</v>
      </c>
      <c r="AB1082" t="s">
        <v>4279</v>
      </c>
      <c r="AC1082" t="str">
        <f t="shared" si="366"/>
        <v>Referral</v>
      </c>
      <c r="AD1082">
        <v>2323.6999999999998</v>
      </c>
      <c r="AE1082" s="7">
        <v>2323.6999999999998</v>
      </c>
      <c r="AF1082" s="7">
        <f t="shared" si="367"/>
        <v>2323.6999999999998</v>
      </c>
      <c r="AG1082" t="str">
        <f>_xlfn.XLOOKUP(H1082, 'Customer Data'!A1082,'Customer Data'!B1082)</f>
        <v>Customer_1082</v>
      </c>
      <c r="AH1082" t="str">
        <f>_xlfn.XLOOKUP(H1082,'Customer Data'!A1082,'Customer Data'!C1082)</f>
        <v>Female</v>
      </c>
      <c r="AI1082">
        <f>_xlfn.XLOOKUP(H1082,'Customer Data'!A1082,'Customer Data'!D1082)</f>
        <v>23</v>
      </c>
      <c r="AJ1082" t="str">
        <f>_xlfn.XLOOKUP(H1082,'Customer Data'!A1082,'Customer Data'!E1082)</f>
        <v>Kano</v>
      </c>
      <c r="AK1082" t="str">
        <f>VLOOKUP(K1082,'Product Category'!A:B,2,FALSE)</f>
        <v>Electronics</v>
      </c>
      <c r="AL1082">
        <f>VLOOKUP(Z1082,Coupons!A:B,2,FALSE)</f>
        <v>0</v>
      </c>
      <c r="AM1082" s="7">
        <f t="shared" si="368"/>
        <v>0</v>
      </c>
      <c r="AN1082" s="7">
        <f t="shared" si="369"/>
        <v>325.31799999999998</v>
      </c>
      <c r="AO1082" s="7">
        <f t="shared" si="370"/>
        <v>1626.59</v>
      </c>
      <c r="AP1082" s="7">
        <f t="shared" si="371"/>
        <v>2323.6999999999998</v>
      </c>
      <c r="AQ1082" s="7">
        <f t="shared" si="372"/>
        <v>697.1099999999999</v>
      </c>
      <c r="AR1082" s="12">
        <f t="shared" si="373"/>
        <v>1.4285714285714286</v>
      </c>
    </row>
    <row r="1083" spans="1:44" x14ac:dyDescent="0.35">
      <c r="A1083" t="s">
        <v>1095</v>
      </c>
      <c r="B1083">
        <f t="shared" si="352"/>
        <v>201081</v>
      </c>
      <c r="C1083" s="2">
        <v>45037</v>
      </c>
      <c r="D1083" s="4">
        <v>45037</v>
      </c>
      <c r="E1083">
        <f t="shared" si="353"/>
        <v>2023</v>
      </c>
      <c r="F1083" s="4" t="str">
        <f t="shared" si="354"/>
        <v>April</v>
      </c>
      <c r="G1083" s="4" t="str">
        <f t="shared" si="355"/>
        <v>Friday</v>
      </c>
      <c r="H1083" t="s">
        <v>2287</v>
      </c>
      <c r="I1083">
        <f t="shared" si="356"/>
        <v>55636</v>
      </c>
      <c r="J1083" t="s">
        <v>2403</v>
      </c>
      <c r="K1083" t="str">
        <f t="shared" si="358"/>
        <v>Monitor</v>
      </c>
      <c r="L1083">
        <v>4</v>
      </c>
      <c r="M1083">
        <v>425.6</v>
      </c>
      <c r="N1083" s="7">
        <f t="shared" si="357"/>
        <v>425.6</v>
      </c>
      <c r="O1083" t="s">
        <v>2704</v>
      </c>
      <c r="P1083" t="str">
        <f t="shared" si="359"/>
        <v>494</v>
      </c>
      <c r="Q1083" t="str">
        <f t="shared" si="360"/>
        <v>Main St</v>
      </c>
      <c r="R1083" t="s">
        <v>3067</v>
      </c>
      <c r="S1083" t="str">
        <f t="shared" si="361"/>
        <v>Credit Card</v>
      </c>
      <c r="T1083" t="s">
        <v>3074</v>
      </c>
      <c r="U1083" t="str">
        <f t="shared" si="362"/>
        <v>Pending</v>
      </c>
      <c r="V1083" t="s">
        <v>4156</v>
      </c>
      <c r="W1083" t="str">
        <f t="shared" si="363"/>
        <v>85897054</v>
      </c>
      <c r="X1083">
        <v>5</v>
      </c>
      <c r="Y1083" t="s">
        <v>4276</v>
      </c>
      <c r="Z1083" t="str">
        <f t="shared" si="364"/>
        <v>FREESHIP</v>
      </c>
      <c r="AA1083" t="str">
        <f t="shared" si="365"/>
        <v>YES</v>
      </c>
      <c r="AB1083" t="s">
        <v>4282</v>
      </c>
      <c r="AC1083" t="str">
        <f t="shared" si="366"/>
        <v>Google</v>
      </c>
      <c r="AD1083">
        <v>1702.4</v>
      </c>
      <c r="AE1083" s="7">
        <v>1702.4</v>
      </c>
      <c r="AF1083" s="7">
        <f t="shared" si="367"/>
        <v>1702.4</v>
      </c>
      <c r="AG1083" t="str">
        <f>_xlfn.XLOOKUP(H1083, 'Customer Data'!A1083,'Customer Data'!B1083)</f>
        <v>Customer_1083</v>
      </c>
      <c r="AH1083" t="str">
        <f>_xlfn.XLOOKUP(H1083,'Customer Data'!A1083,'Customer Data'!C1083)</f>
        <v>Male</v>
      </c>
      <c r="AI1083">
        <f>_xlfn.XLOOKUP(H1083,'Customer Data'!A1083,'Customer Data'!D1083)</f>
        <v>45</v>
      </c>
      <c r="AJ1083" t="str">
        <f>_xlfn.XLOOKUP(H1083,'Customer Data'!A1083,'Customer Data'!E1083)</f>
        <v>Abuja</v>
      </c>
      <c r="AK1083" t="str">
        <f>VLOOKUP(K1083,'Product Category'!A:B,2,FALSE)</f>
        <v>Electronics</v>
      </c>
      <c r="AL1083">
        <f>VLOOKUP(Z1083,Coupons!A:B,2,FALSE)</f>
        <v>0</v>
      </c>
      <c r="AM1083" s="7">
        <f t="shared" si="368"/>
        <v>0</v>
      </c>
      <c r="AN1083" s="7">
        <f t="shared" si="369"/>
        <v>297.92</v>
      </c>
      <c r="AO1083" s="7">
        <f t="shared" si="370"/>
        <v>1191.68</v>
      </c>
      <c r="AP1083" s="7">
        <f t="shared" si="371"/>
        <v>1702.4</v>
      </c>
      <c r="AQ1083" s="7">
        <f t="shared" si="372"/>
        <v>510.72</v>
      </c>
      <c r="AR1083" s="12">
        <f t="shared" si="373"/>
        <v>1.4285714285714286</v>
      </c>
    </row>
    <row r="1084" spans="1:44" x14ac:dyDescent="0.35">
      <c r="A1084" t="s">
        <v>1096</v>
      </c>
      <c r="B1084">
        <f t="shared" si="352"/>
        <v>201082</v>
      </c>
      <c r="C1084" s="2">
        <v>45205</v>
      </c>
      <c r="D1084" s="4">
        <v>45205</v>
      </c>
      <c r="E1084">
        <f t="shared" si="353"/>
        <v>2023</v>
      </c>
      <c r="F1084" s="4" t="str">
        <f t="shared" si="354"/>
        <v>October</v>
      </c>
      <c r="G1084" s="4" t="str">
        <f t="shared" si="355"/>
        <v>Friday</v>
      </c>
      <c r="H1084" t="s">
        <v>2288</v>
      </c>
      <c r="I1084">
        <f t="shared" si="356"/>
        <v>96595</v>
      </c>
      <c r="J1084" t="s">
        <v>2406</v>
      </c>
      <c r="K1084" t="str">
        <f t="shared" si="358"/>
        <v>Chair</v>
      </c>
      <c r="L1084">
        <v>3</v>
      </c>
      <c r="M1084">
        <v>573.22</v>
      </c>
      <c r="N1084" s="7">
        <f t="shared" si="357"/>
        <v>573.22</v>
      </c>
      <c r="O1084" t="s">
        <v>3011</v>
      </c>
      <c r="P1084" t="str">
        <f t="shared" si="359"/>
        <v>177</v>
      </c>
      <c r="Q1084" t="str">
        <f t="shared" si="360"/>
        <v>Main St</v>
      </c>
      <c r="R1084" t="s">
        <v>3065</v>
      </c>
      <c r="S1084" t="str">
        <f t="shared" si="361"/>
        <v>Debit Card</v>
      </c>
      <c r="T1084" t="s">
        <v>3074</v>
      </c>
      <c r="U1084" t="str">
        <f t="shared" si="362"/>
        <v>Pending</v>
      </c>
      <c r="V1084" t="s">
        <v>4157</v>
      </c>
      <c r="W1084" t="str">
        <f t="shared" si="363"/>
        <v>59779174</v>
      </c>
      <c r="X1084">
        <v>5</v>
      </c>
      <c r="Y1084" t="s">
        <v>4275</v>
      </c>
      <c r="Z1084" t="str">
        <f t="shared" si="364"/>
        <v>SAVE10</v>
      </c>
      <c r="AA1084" t="str">
        <f t="shared" si="365"/>
        <v>YES</v>
      </c>
      <c r="AB1084" t="s">
        <v>4280</v>
      </c>
      <c r="AC1084" t="str">
        <f t="shared" si="366"/>
        <v>Email</v>
      </c>
      <c r="AD1084">
        <v>1719.66</v>
      </c>
      <c r="AE1084" s="7">
        <v>1719.66</v>
      </c>
      <c r="AF1084" s="7">
        <f t="shared" si="367"/>
        <v>1719.66</v>
      </c>
      <c r="AG1084" t="str">
        <f>_xlfn.XLOOKUP(H1084, 'Customer Data'!A1084,'Customer Data'!B1084)</f>
        <v>Customer_1084</v>
      </c>
      <c r="AH1084" t="str">
        <f>_xlfn.XLOOKUP(H1084,'Customer Data'!A1084,'Customer Data'!C1084)</f>
        <v>Female</v>
      </c>
      <c r="AI1084">
        <f>_xlfn.XLOOKUP(H1084,'Customer Data'!A1084,'Customer Data'!D1084)</f>
        <v>42</v>
      </c>
      <c r="AJ1084" t="str">
        <f>_xlfn.XLOOKUP(H1084,'Customer Data'!A1084,'Customer Data'!E1084)</f>
        <v>Abuja</v>
      </c>
      <c r="AK1084" t="str">
        <f>VLOOKUP(K1084,'Product Category'!A:B,2,FALSE)</f>
        <v>Furniture</v>
      </c>
      <c r="AL1084">
        <f>VLOOKUP(Z1084,Coupons!A:B,2,FALSE)</f>
        <v>0.1</v>
      </c>
      <c r="AM1084" s="7">
        <f t="shared" si="368"/>
        <v>171.96600000000001</v>
      </c>
      <c r="AN1084" s="7">
        <f t="shared" si="369"/>
        <v>401.25400000000002</v>
      </c>
      <c r="AO1084" s="7">
        <f t="shared" si="370"/>
        <v>1203.7620000000002</v>
      </c>
      <c r="AP1084" s="7">
        <f t="shared" si="371"/>
        <v>1547.694</v>
      </c>
      <c r="AQ1084" s="7">
        <f t="shared" si="372"/>
        <v>343.93199999999979</v>
      </c>
      <c r="AR1084" s="12">
        <f t="shared" si="373"/>
        <v>1.2857142857142856</v>
      </c>
    </row>
    <row r="1085" spans="1:44" x14ac:dyDescent="0.35">
      <c r="A1085" t="s">
        <v>1097</v>
      </c>
      <c r="B1085">
        <f t="shared" si="352"/>
        <v>201083</v>
      </c>
      <c r="C1085" s="2">
        <v>45482</v>
      </c>
      <c r="D1085" s="4">
        <v>45482</v>
      </c>
      <c r="E1085">
        <f t="shared" si="353"/>
        <v>2024</v>
      </c>
      <c r="F1085" s="4" t="str">
        <f t="shared" si="354"/>
        <v>July</v>
      </c>
      <c r="G1085" s="4" t="str">
        <f t="shared" si="355"/>
        <v>Tuesday</v>
      </c>
      <c r="H1085" t="s">
        <v>2289</v>
      </c>
      <c r="I1085">
        <f t="shared" si="356"/>
        <v>68508</v>
      </c>
      <c r="J1085" t="s">
        <v>2406</v>
      </c>
      <c r="K1085" t="str">
        <f t="shared" si="358"/>
        <v>Chair</v>
      </c>
      <c r="L1085">
        <v>1</v>
      </c>
      <c r="M1085">
        <v>123.28</v>
      </c>
      <c r="N1085" s="7">
        <f t="shared" si="357"/>
        <v>123.28</v>
      </c>
      <c r="O1085" t="s">
        <v>2440</v>
      </c>
      <c r="P1085" t="str">
        <f t="shared" si="359"/>
        <v>895</v>
      </c>
      <c r="Q1085" t="str">
        <f t="shared" si="360"/>
        <v>Main St</v>
      </c>
      <c r="R1085" t="s">
        <v>3067</v>
      </c>
      <c r="S1085" t="str">
        <f t="shared" si="361"/>
        <v>Credit Card</v>
      </c>
      <c r="T1085" t="s">
        <v>3073</v>
      </c>
      <c r="U1085" t="str">
        <f t="shared" si="362"/>
        <v>Delivered</v>
      </c>
      <c r="V1085" t="s">
        <v>4158</v>
      </c>
      <c r="W1085" t="str">
        <f t="shared" si="363"/>
        <v>98960285</v>
      </c>
      <c r="X1085">
        <v>3</v>
      </c>
      <c r="Y1085" t="s">
        <v>4275</v>
      </c>
      <c r="Z1085" t="str">
        <f t="shared" si="364"/>
        <v>SAVE10</v>
      </c>
      <c r="AA1085" t="str">
        <f t="shared" si="365"/>
        <v>YES</v>
      </c>
      <c r="AB1085" t="s">
        <v>4280</v>
      </c>
      <c r="AC1085" t="str">
        <f t="shared" si="366"/>
        <v>Email</v>
      </c>
      <c r="AD1085">
        <v>123.28</v>
      </c>
      <c r="AE1085" s="7">
        <v>123.28</v>
      </c>
      <c r="AF1085" s="7">
        <f t="shared" si="367"/>
        <v>123.28</v>
      </c>
      <c r="AG1085" t="str">
        <f>_xlfn.XLOOKUP(H1085, 'Customer Data'!A1085,'Customer Data'!B1085)</f>
        <v>Customer_1085</v>
      </c>
      <c r="AH1085" t="str">
        <f>_xlfn.XLOOKUP(H1085,'Customer Data'!A1085,'Customer Data'!C1085)</f>
        <v>Male</v>
      </c>
      <c r="AI1085">
        <f>_xlfn.XLOOKUP(H1085,'Customer Data'!A1085,'Customer Data'!D1085)</f>
        <v>36</v>
      </c>
      <c r="AJ1085" t="str">
        <f>_xlfn.XLOOKUP(H1085,'Customer Data'!A1085,'Customer Data'!E1085)</f>
        <v>Abuja</v>
      </c>
      <c r="AK1085" t="str">
        <f>VLOOKUP(K1085,'Product Category'!A:B,2,FALSE)</f>
        <v>Furniture</v>
      </c>
      <c r="AL1085">
        <f>VLOOKUP(Z1085,Coupons!A:B,2,FALSE)</f>
        <v>0.1</v>
      </c>
      <c r="AM1085" s="7">
        <f t="shared" si="368"/>
        <v>12.328000000000001</v>
      </c>
      <c r="AN1085" s="7">
        <f t="shared" si="369"/>
        <v>86.295999999999992</v>
      </c>
      <c r="AO1085" s="7">
        <f t="shared" si="370"/>
        <v>86.295999999999992</v>
      </c>
      <c r="AP1085" s="7">
        <f t="shared" si="371"/>
        <v>110.952</v>
      </c>
      <c r="AQ1085" s="7">
        <f t="shared" si="372"/>
        <v>24.656000000000006</v>
      </c>
      <c r="AR1085" s="12">
        <f t="shared" si="373"/>
        <v>1.2857142857142858</v>
      </c>
    </row>
    <row r="1086" spans="1:44" x14ac:dyDescent="0.35">
      <c r="A1086" t="s">
        <v>1098</v>
      </c>
      <c r="B1086">
        <f t="shared" si="352"/>
        <v>201084</v>
      </c>
      <c r="C1086" s="2">
        <v>44934</v>
      </c>
      <c r="D1086" s="4">
        <v>44934</v>
      </c>
      <c r="E1086">
        <f t="shared" si="353"/>
        <v>2023</v>
      </c>
      <c r="F1086" s="4" t="str">
        <f t="shared" si="354"/>
        <v>January</v>
      </c>
      <c r="G1086" s="4" t="str">
        <f t="shared" si="355"/>
        <v>Sunday</v>
      </c>
      <c r="H1086" t="s">
        <v>2290</v>
      </c>
      <c r="I1086">
        <f t="shared" si="356"/>
        <v>45175</v>
      </c>
      <c r="J1086" t="s">
        <v>2404</v>
      </c>
      <c r="K1086" t="str">
        <f t="shared" si="358"/>
        <v>Phone</v>
      </c>
      <c r="L1086">
        <v>1</v>
      </c>
      <c r="M1086">
        <v>70.819999999999993</v>
      </c>
      <c r="N1086" s="7">
        <f t="shared" si="357"/>
        <v>70.819999999999993</v>
      </c>
      <c r="O1086" t="s">
        <v>2445</v>
      </c>
      <c r="P1086" t="str">
        <f t="shared" si="359"/>
        <v>128</v>
      </c>
      <c r="Q1086" t="str">
        <f t="shared" si="360"/>
        <v>Main St</v>
      </c>
      <c r="R1086" t="s">
        <v>3068</v>
      </c>
      <c r="S1086" t="str">
        <f t="shared" si="361"/>
        <v>Gift Card</v>
      </c>
      <c r="T1086" t="s">
        <v>3074</v>
      </c>
      <c r="U1086" t="str">
        <f t="shared" si="362"/>
        <v>Pending</v>
      </c>
      <c r="V1086" t="s">
        <v>4159</v>
      </c>
      <c r="W1086" t="str">
        <f t="shared" si="363"/>
        <v>41792296</v>
      </c>
      <c r="X1086">
        <v>1</v>
      </c>
      <c r="Y1086" t="s">
        <v>4277</v>
      </c>
      <c r="Z1086" t="str">
        <f t="shared" si="364"/>
        <v>WINTER15</v>
      </c>
      <c r="AA1086" t="str">
        <f t="shared" si="365"/>
        <v>YES</v>
      </c>
      <c r="AB1086" t="s">
        <v>4278</v>
      </c>
      <c r="AC1086" t="str">
        <f t="shared" si="366"/>
        <v>Instagram</v>
      </c>
      <c r="AD1086">
        <v>70.819999999999993</v>
      </c>
      <c r="AE1086" s="7">
        <v>70.819999999999993</v>
      </c>
      <c r="AF1086" s="7">
        <f t="shared" si="367"/>
        <v>70.819999999999993</v>
      </c>
      <c r="AG1086" t="str">
        <f>_xlfn.XLOOKUP(H1086, 'Customer Data'!A1086,'Customer Data'!B1086)</f>
        <v>Customer_1086</v>
      </c>
      <c r="AH1086" t="str">
        <f>_xlfn.XLOOKUP(H1086,'Customer Data'!A1086,'Customer Data'!C1086)</f>
        <v>Female</v>
      </c>
      <c r="AI1086">
        <f>_xlfn.XLOOKUP(H1086,'Customer Data'!A1086,'Customer Data'!D1086)</f>
        <v>18</v>
      </c>
      <c r="AJ1086" t="str">
        <f>_xlfn.XLOOKUP(H1086,'Customer Data'!A1086,'Customer Data'!E1086)</f>
        <v>Kano</v>
      </c>
      <c r="AK1086" t="str">
        <f>VLOOKUP(K1086,'Product Category'!A:B,2,FALSE)</f>
        <v>Electronics</v>
      </c>
      <c r="AL1086">
        <f>VLOOKUP(Z1086,Coupons!A:B,2,FALSE)</f>
        <v>0.15</v>
      </c>
      <c r="AM1086" s="7">
        <f t="shared" si="368"/>
        <v>10.622999999999999</v>
      </c>
      <c r="AN1086" s="7">
        <f t="shared" si="369"/>
        <v>49.573999999999991</v>
      </c>
      <c r="AO1086" s="7">
        <f t="shared" si="370"/>
        <v>49.573999999999991</v>
      </c>
      <c r="AP1086" s="7">
        <f t="shared" si="371"/>
        <v>60.196999999999996</v>
      </c>
      <c r="AQ1086" s="7">
        <f t="shared" si="372"/>
        <v>10.623000000000005</v>
      </c>
      <c r="AR1086" s="12">
        <f t="shared" si="373"/>
        <v>1.2142857142857144</v>
      </c>
    </row>
    <row r="1087" spans="1:44" x14ac:dyDescent="0.35">
      <c r="A1087" t="s">
        <v>1099</v>
      </c>
      <c r="B1087">
        <f t="shared" si="352"/>
        <v>201085</v>
      </c>
      <c r="C1087" s="2">
        <v>45067</v>
      </c>
      <c r="D1087" s="4">
        <v>45067</v>
      </c>
      <c r="E1087">
        <f t="shared" si="353"/>
        <v>2023</v>
      </c>
      <c r="F1087" s="4" t="str">
        <f t="shared" si="354"/>
        <v>May</v>
      </c>
      <c r="G1087" s="4" t="str">
        <f t="shared" si="355"/>
        <v>Sunday</v>
      </c>
      <c r="H1087" t="s">
        <v>2291</v>
      </c>
      <c r="I1087">
        <f t="shared" si="356"/>
        <v>28049</v>
      </c>
      <c r="J1087" t="s">
        <v>2407</v>
      </c>
      <c r="K1087" t="str">
        <f t="shared" si="358"/>
        <v>Printer</v>
      </c>
      <c r="L1087">
        <v>2</v>
      </c>
      <c r="M1087">
        <v>646.69000000000005</v>
      </c>
      <c r="N1087" s="7">
        <f t="shared" si="357"/>
        <v>646.69000000000005</v>
      </c>
      <c r="O1087" t="s">
        <v>2545</v>
      </c>
      <c r="P1087" t="str">
        <f t="shared" si="359"/>
        <v>404</v>
      </c>
      <c r="Q1087" t="str">
        <f t="shared" si="360"/>
        <v>Main St</v>
      </c>
      <c r="R1087" t="s">
        <v>3065</v>
      </c>
      <c r="S1087" t="str">
        <f t="shared" si="361"/>
        <v>Debit Card</v>
      </c>
      <c r="T1087" t="s">
        <v>3070</v>
      </c>
      <c r="U1087" t="str">
        <f t="shared" si="362"/>
        <v>Shipped</v>
      </c>
      <c r="V1087" t="s">
        <v>4160</v>
      </c>
      <c r="W1087" t="str">
        <f t="shared" si="363"/>
        <v>91426444</v>
      </c>
      <c r="X1087">
        <v>7</v>
      </c>
      <c r="Y1087" t="s">
        <v>4277</v>
      </c>
      <c r="Z1087" t="str">
        <f t="shared" si="364"/>
        <v>WINTER15</v>
      </c>
      <c r="AA1087" t="str">
        <f t="shared" si="365"/>
        <v>YES</v>
      </c>
      <c r="AB1087" t="s">
        <v>4278</v>
      </c>
      <c r="AC1087" t="str">
        <f t="shared" si="366"/>
        <v>Instagram</v>
      </c>
      <c r="AD1087">
        <v>1293.3800000000001</v>
      </c>
      <c r="AE1087" s="7">
        <v>1293.3800000000001</v>
      </c>
      <c r="AF1087" s="7">
        <f t="shared" si="367"/>
        <v>1293.3800000000001</v>
      </c>
      <c r="AG1087" t="str">
        <f>_xlfn.XLOOKUP(H1087, 'Customer Data'!A1087,'Customer Data'!B1087)</f>
        <v>Customer_1087</v>
      </c>
      <c r="AH1087" t="str">
        <f>_xlfn.XLOOKUP(H1087,'Customer Data'!A1087,'Customer Data'!C1087)</f>
        <v>Female</v>
      </c>
      <c r="AI1087">
        <f>_xlfn.XLOOKUP(H1087,'Customer Data'!A1087,'Customer Data'!D1087)</f>
        <v>32</v>
      </c>
      <c r="AJ1087" t="str">
        <f>_xlfn.XLOOKUP(H1087,'Customer Data'!A1087,'Customer Data'!E1087)</f>
        <v>Lagos</v>
      </c>
      <c r="AK1087" t="str">
        <f>VLOOKUP(K1087,'Product Category'!A:B,2,FALSE)</f>
        <v>Electronics</v>
      </c>
      <c r="AL1087">
        <f>VLOOKUP(Z1087,Coupons!A:B,2,FALSE)</f>
        <v>0.15</v>
      </c>
      <c r="AM1087" s="7">
        <f t="shared" si="368"/>
        <v>194.00700000000001</v>
      </c>
      <c r="AN1087" s="7">
        <f t="shared" si="369"/>
        <v>452.68299999999999</v>
      </c>
      <c r="AO1087" s="7">
        <f t="shared" si="370"/>
        <v>905.36599999999999</v>
      </c>
      <c r="AP1087" s="7">
        <f t="shared" si="371"/>
        <v>1099.373</v>
      </c>
      <c r="AQ1087" s="7">
        <f t="shared" si="372"/>
        <v>194.00700000000006</v>
      </c>
      <c r="AR1087" s="12">
        <f t="shared" si="373"/>
        <v>1.2142857142857144</v>
      </c>
    </row>
    <row r="1088" spans="1:44" x14ac:dyDescent="0.35">
      <c r="A1088" t="s">
        <v>1100</v>
      </c>
      <c r="B1088">
        <f t="shared" si="352"/>
        <v>201086</v>
      </c>
      <c r="C1088" s="2">
        <v>45283</v>
      </c>
      <c r="D1088" s="4">
        <v>45283</v>
      </c>
      <c r="E1088">
        <f t="shared" si="353"/>
        <v>2023</v>
      </c>
      <c r="F1088" s="4" t="str">
        <f t="shared" si="354"/>
        <v>December</v>
      </c>
      <c r="G1088" s="4" t="str">
        <f t="shared" si="355"/>
        <v>Saturday</v>
      </c>
      <c r="H1088" t="s">
        <v>2292</v>
      </c>
      <c r="I1088">
        <f t="shared" si="356"/>
        <v>46967</v>
      </c>
      <c r="J1088" t="s">
        <v>2405</v>
      </c>
      <c r="K1088" t="str">
        <f t="shared" si="358"/>
        <v>Tablet</v>
      </c>
      <c r="L1088">
        <v>2</v>
      </c>
      <c r="M1088">
        <v>513.41999999999996</v>
      </c>
      <c r="N1088" s="7">
        <f t="shared" si="357"/>
        <v>513.41999999999996</v>
      </c>
      <c r="O1088" t="s">
        <v>3023</v>
      </c>
      <c r="P1088" t="str">
        <f t="shared" si="359"/>
        <v>401</v>
      </c>
      <c r="Q1088" t="str">
        <f t="shared" si="360"/>
        <v>Main St</v>
      </c>
      <c r="R1088" t="s">
        <v>3066</v>
      </c>
      <c r="S1088" t="str">
        <f t="shared" si="361"/>
        <v>Online</v>
      </c>
      <c r="T1088" t="s">
        <v>3074</v>
      </c>
      <c r="U1088" t="str">
        <f t="shared" si="362"/>
        <v>Pending</v>
      </c>
      <c r="V1088" t="s">
        <v>4161</v>
      </c>
      <c r="W1088" t="str">
        <f t="shared" si="363"/>
        <v>91439791</v>
      </c>
      <c r="X1088">
        <v>5</v>
      </c>
      <c r="Y1088" t="s">
        <v>4277</v>
      </c>
      <c r="Z1088" t="str">
        <f t="shared" si="364"/>
        <v>WINTER15</v>
      </c>
      <c r="AA1088" t="str">
        <f t="shared" si="365"/>
        <v>YES</v>
      </c>
      <c r="AB1088" t="s">
        <v>4278</v>
      </c>
      <c r="AC1088" t="str">
        <f t="shared" si="366"/>
        <v>Instagram</v>
      </c>
      <c r="AD1088">
        <v>1026.8399999999999</v>
      </c>
      <c r="AE1088" s="7">
        <v>1026.8399999999999</v>
      </c>
      <c r="AF1088" s="7">
        <f t="shared" si="367"/>
        <v>1026.8399999999999</v>
      </c>
      <c r="AG1088" t="str">
        <f>_xlfn.XLOOKUP(H1088, 'Customer Data'!A1088,'Customer Data'!B1088)</f>
        <v>Customer_1088</v>
      </c>
      <c r="AH1088" t="str">
        <f>_xlfn.XLOOKUP(H1088,'Customer Data'!A1088,'Customer Data'!C1088)</f>
        <v>Female</v>
      </c>
      <c r="AI1088">
        <f>_xlfn.XLOOKUP(H1088,'Customer Data'!A1088,'Customer Data'!D1088)</f>
        <v>18</v>
      </c>
      <c r="AJ1088" t="str">
        <f>_xlfn.XLOOKUP(H1088,'Customer Data'!A1088,'Customer Data'!E1088)</f>
        <v>Kano</v>
      </c>
      <c r="AK1088" t="str">
        <f>VLOOKUP(K1088,'Product Category'!A:B,2,FALSE)</f>
        <v>Electronics</v>
      </c>
      <c r="AL1088">
        <f>VLOOKUP(Z1088,Coupons!A:B,2,FALSE)</f>
        <v>0.15</v>
      </c>
      <c r="AM1088" s="7">
        <f t="shared" si="368"/>
        <v>154.02599999999998</v>
      </c>
      <c r="AN1088" s="7">
        <f t="shared" si="369"/>
        <v>359.39399999999995</v>
      </c>
      <c r="AO1088" s="7">
        <f t="shared" si="370"/>
        <v>718.7879999999999</v>
      </c>
      <c r="AP1088" s="7">
        <f t="shared" si="371"/>
        <v>872.81399999999996</v>
      </c>
      <c r="AQ1088" s="7">
        <f t="shared" si="372"/>
        <v>154.02600000000007</v>
      </c>
      <c r="AR1088" s="12">
        <f t="shared" si="373"/>
        <v>1.2142857142857144</v>
      </c>
    </row>
    <row r="1089" spans="1:44" x14ac:dyDescent="0.35">
      <c r="A1089" t="s">
        <v>1101</v>
      </c>
      <c r="B1089">
        <f t="shared" si="352"/>
        <v>201087</v>
      </c>
      <c r="C1089" s="2">
        <v>45739</v>
      </c>
      <c r="D1089" s="4">
        <v>45739</v>
      </c>
      <c r="E1089">
        <f t="shared" si="353"/>
        <v>2025</v>
      </c>
      <c r="F1089" s="4" t="str">
        <f t="shared" si="354"/>
        <v>March</v>
      </c>
      <c r="G1089" s="4" t="str">
        <f t="shared" si="355"/>
        <v>Sunday</v>
      </c>
      <c r="H1089" t="s">
        <v>2293</v>
      </c>
      <c r="I1089">
        <f t="shared" si="356"/>
        <v>84134</v>
      </c>
      <c r="J1089" t="s">
        <v>2408</v>
      </c>
      <c r="K1089" t="str">
        <f t="shared" si="358"/>
        <v>Laptop</v>
      </c>
      <c r="L1089">
        <v>4</v>
      </c>
      <c r="M1089">
        <v>693.07</v>
      </c>
      <c r="N1089" s="7">
        <f t="shared" si="357"/>
        <v>693.07</v>
      </c>
      <c r="O1089" t="s">
        <v>3024</v>
      </c>
      <c r="P1089" t="str">
        <f t="shared" si="359"/>
        <v>530</v>
      </c>
      <c r="Q1089" t="str">
        <f t="shared" si="360"/>
        <v>Main St</v>
      </c>
      <c r="R1089" t="s">
        <v>3066</v>
      </c>
      <c r="S1089" t="str">
        <f t="shared" si="361"/>
        <v>Online</v>
      </c>
      <c r="T1089" t="s">
        <v>3070</v>
      </c>
      <c r="U1089" t="str">
        <f t="shared" si="362"/>
        <v>Shipped</v>
      </c>
      <c r="V1089" t="s">
        <v>4162</v>
      </c>
      <c r="W1089" t="str">
        <f t="shared" si="363"/>
        <v>48659380</v>
      </c>
      <c r="X1089">
        <v>8</v>
      </c>
      <c r="Y1089" t="s">
        <v>4275</v>
      </c>
      <c r="Z1089" t="str">
        <f t="shared" si="364"/>
        <v>SAVE10</v>
      </c>
      <c r="AA1089" t="str">
        <f t="shared" si="365"/>
        <v>YES</v>
      </c>
      <c r="AB1089" t="s">
        <v>4278</v>
      </c>
      <c r="AC1089" t="str">
        <f t="shared" si="366"/>
        <v>Instagram</v>
      </c>
      <c r="AD1089">
        <v>2772.28</v>
      </c>
      <c r="AE1089" s="7">
        <v>2772.28</v>
      </c>
      <c r="AF1089" s="7">
        <f t="shared" si="367"/>
        <v>2772.28</v>
      </c>
      <c r="AG1089" t="str">
        <f>_xlfn.XLOOKUP(H1089, 'Customer Data'!A1089,'Customer Data'!B1089)</f>
        <v>Customer_1089</v>
      </c>
      <c r="AH1089" t="str">
        <f>_xlfn.XLOOKUP(H1089,'Customer Data'!A1089,'Customer Data'!C1089)</f>
        <v>Female</v>
      </c>
      <c r="AI1089">
        <f>_xlfn.XLOOKUP(H1089,'Customer Data'!A1089,'Customer Data'!D1089)</f>
        <v>29</v>
      </c>
      <c r="AJ1089" t="str">
        <f>_xlfn.XLOOKUP(H1089,'Customer Data'!A1089,'Customer Data'!E1089)</f>
        <v>Kano</v>
      </c>
      <c r="AK1089" t="str">
        <f>VLOOKUP(K1089,'Product Category'!A:B,2,FALSE)</f>
        <v>Electronics</v>
      </c>
      <c r="AL1089">
        <f>VLOOKUP(Z1089,Coupons!A:B,2,FALSE)</f>
        <v>0.1</v>
      </c>
      <c r="AM1089" s="7">
        <f t="shared" si="368"/>
        <v>277.22800000000001</v>
      </c>
      <c r="AN1089" s="7">
        <f t="shared" si="369"/>
        <v>485.149</v>
      </c>
      <c r="AO1089" s="7">
        <f t="shared" si="370"/>
        <v>1940.596</v>
      </c>
      <c r="AP1089" s="7">
        <f t="shared" si="371"/>
        <v>2495.0520000000001</v>
      </c>
      <c r="AQ1089" s="7">
        <f t="shared" si="372"/>
        <v>554.45600000000013</v>
      </c>
      <c r="AR1089" s="12">
        <f t="shared" si="373"/>
        <v>1.2857142857142858</v>
      </c>
    </row>
    <row r="1090" spans="1:44" x14ac:dyDescent="0.35">
      <c r="A1090" t="s">
        <v>1102</v>
      </c>
      <c r="B1090">
        <f t="shared" ref="B1090:B1153" si="374">(RIGHT(A1090, LEN(A1090)-3))*1</f>
        <v>201088</v>
      </c>
      <c r="C1090" s="2">
        <v>45260</v>
      </c>
      <c r="D1090" s="4">
        <v>45260</v>
      </c>
      <c r="E1090">
        <f t="shared" ref="E1090:E1153" si="375">(TEXT(D1090, "yyyy"))*1</f>
        <v>2023</v>
      </c>
      <c r="F1090" s="4" t="str">
        <f t="shared" ref="F1090:F1153" si="376">TEXT(D1090, "mmmm")</f>
        <v>November</v>
      </c>
      <c r="G1090" s="4" t="str">
        <f t="shared" ref="G1090:G1153" si="377">TEXT(D1090, "dddd")</f>
        <v>Thursday</v>
      </c>
      <c r="H1090" t="s">
        <v>2294</v>
      </c>
      <c r="I1090">
        <f t="shared" ref="I1090:I1153" si="378">(RIGHT(H1090, LEN(H1090)-1))*1</f>
        <v>49831</v>
      </c>
      <c r="J1090" t="s">
        <v>2409</v>
      </c>
      <c r="K1090" t="str">
        <f t="shared" si="358"/>
        <v>Desk</v>
      </c>
      <c r="L1090">
        <v>3</v>
      </c>
      <c r="M1090">
        <v>491.43</v>
      </c>
      <c r="N1090" s="7">
        <f t="shared" ref="N1090:N1153" si="379">(TRIM(PROPER(M1090)))*1</f>
        <v>491.43</v>
      </c>
      <c r="O1090" t="s">
        <v>3025</v>
      </c>
      <c r="P1090" t="str">
        <f t="shared" si="359"/>
        <v>213</v>
      </c>
      <c r="Q1090" t="str">
        <f t="shared" si="360"/>
        <v>Main St</v>
      </c>
      <c r="R1090" t="s">
        <v>3068</v>
      </c>
      <c r="S1090" t="str">
        <f t="shared" si="361"/>
        <v>Gift Card</v>
      </c>
      <c r="T1090" t="s">
        <v>3070</v>
      </c>
      <c r="U1090" t="str">
        <f t="shared" si="362"/>
        <v>Shipped</v>
      </c>
      <c r="V1090" t="s">
        <v>4163</v>
      </c>
      <c r="W1090" t="str">
        <f t="shared" si="363"/>
        <v>21232601</v>
      </c>
      <c r="X1090">
        <v>6</v>
      </c>
      <c r="Y1090" t="s">
        <v>4277</v>
      </c>
      <c r="Z1090" t="str">
        <f t="shared" si="364"/>
        <v>WINTER15</v>
      </c>
      <c r="AA1090" t="str">
        <f t="shared" si="365"/>
        <v>YES</v>
      </c>
      <c r="AB1090" t="s">
        <v>4278</v>
      </c>
      <c r="AC1090" t="str">
        <f t="shared" si="366"/>
        <v>Instagram</v>
      </c>
      <c r="AD1090">
        <v>1474.29</v>
      </c>
      <c r="AE1090" s="7">
        <v>1474.29</v>
      </c>
      <c r="AF1090" s="7">
        <f t="shared" si="367"/>
        <v>1474.29</v>
      </c>
      <c r="AG1090" t="str">
        <f>_xlfn.XLOOKUP(H1090, 'Customer Data'!A1090,'Customer Data'!B1090)</f>
        <v>Customer_1090</v>
      </c>
      <c r="AH1090" t="str">
        <f>_xlfn.XLOOKUP(H1090,'Customer Data'!A1090,'Customer Data'!C1090)</f>
        <v>Female</v>
      </c>
      <c r="AI1090">
        <f>_xlfn.XLOOKUP(H1090,'Customer Data'!A1090,'Customer Data'!D1090)</f>
        <v>46</v>
      </c>
      <c r="AJ1090" t="str">
        <f>_xlfn.XLOOKUP(H1090,'Customer Data'!A1090,'Customer Data'!E1090)</f>
        <v>Kano</v>
      </c>
      <c r="AK1090" t="str">
        <f>VLOOKUP(K1090,'Product Category'!A:B,2,FALSE)</f>
        <v>Furniture</v>
      </c>
      <c r="AL1090">
        <f>VLOOKUP(Z1090,Coupons!A:B,2,FALSE)</f>
        <v>0.15</v>
      </c>
      <c r="AM1090" s="7">
        <f t="shared" si="368"/>
        <v>221.14349999999999</v>
      </c>
      <c r="AN1090" s="7">
        <f t="shared" si="369"/>
        <v>344.00099999999998</v>
      </c>
      <c r="AO1090" s="7">
        <f t="shared" si="370"/>
        <v>1032.0029999999999</v>
      </c>
      <c r="AP1090" s="7">
        <f t="shared" si="371"/>
        <v>1253.1465000000001</v>
      </c>
      <c r="AQ1090" s="7">
        <f t="shared" si="372"/>
        <v>221.14350000000013</v>
      </c>
      <c r="AR1090" s="12">
        <f t="shared" si="373"/>
        <v>1.2142857142857144</v>
      </c>
    </row>
    <row r="1091" spans="1:44" x14ac:dyDescent="0.35">
      <c r="A1091" t="s">
        <v>1103</v>
      </c>
      <c r="B1091">
        <f t="shared" si="374"/>
        <v>201089</v>
      </c>
      <c r="C1091" s="2">
        <v>45731</v>
      </c>
      <c r="D1091" s="4">
        <v>45731</v>
      </c>
      <c r="E1091">
        <f t="shared" si="375"/>
        <v>2025</v>
      </c>
      <c r="F1091" s="4" t="str">
        <f t="shared" si="376"/>
        <v>March</v>
      </c>
      <c r="G1091" s="4" t="str">
        <f t="shared" si="377"/>
        <v>Saturday</v>
      </c>
      <c r="H1091" t="s">
        <v>2295</v>
      </c>
      <c r="I1091">
        <f t="shared" si="378"/>
        <v>13324</v>
      </c>
      <c r="J1091" t="s">
        <v>2405</v>
      </c>
      <c r="K1091" t="str">
        <f t="shared" ref="K1091:K1154" si="380">TRIM(PROPER(J1091))</f>
        <v>Tablet</v>
      </c>
      <c r="L1091">
        <v>2</v>
      </c>
      <c r="M1091">
        <v>599.74</v>
      </c>
      <c r="N1091" s="7">
        <f t="shared" si="379"/>
        <v>599.74</v>
      </c>
      <c r="O1091" t="s">
        <v>2473</v>
      </c>
      <c r="P1091" t="str">
        <f t="shared" ref="P1091:P1154" si="381">LEFT(O1091, FIND(" ", O1091)-1)</f>
        <v>440</v>
      </c>
      <c r="Q1091" t="str">
        <f t="shared" ref="Q1091:Q1154" si="382">RIGHT(O1091, LEN(O1091) - FIND(" ", O1091))</f>
        <v>Main St</v>
      </c>
      <c r="R1091" t="s">
        <v>3068</v>
      </c>
      <c r="S1091" t="str">
        <f t="shared" ref="S1091:S1154" si="383">TRIM(PROPER(R1091))</f>
        <v>Gift Card</v>
      </c>
      <c r="T1091" t="s">
        <v>3070</v>
      </c>
      <c r="U1091" t="str">
        <f t="shared" ref="U1091:U1154" si="384">TRIM(PROPER(T1091))</f>
        <v>Shipped</v>
      </c>
      <c r="V1091" t="s">
        <v>4164</v>
      </c>
      <c r="W1091" t="str">
        <f t="shared" ref="W1091:W1154" si="385">RIGHT(V1091, LEN(V1091)-3)</f>
        <v>66967997</v>
      </c>
      <c r="X1091">
        <v>2</v>
      </c>
      <c r="Z1091" t="str">
        <f t="shared" ref="Z1091:Z1154" si="386">TRIM(UPPER(IF(Y1091="", "NO COUPON", Y1091)))</f>
        <v>NO COUPON</v>
      </c>
      <c r="AA1091" t="str">
        <f t="shared" ref="AA1091:AA1154" si="387">IF(Z1091="NO COUPON","NO","YES")</f>
        <v>NO</v>
      </c>
      <c r="AB1091" t="s">
        <v>4278</v>
      </c>
      <c r="AC1091" t="str">
        <f t="shared" ref="AC1091:AC1154" si="388">TRIM(PROPER(AB1091))</f>
        <v>Instagram</v>
      </c>
      <c r="AD1091">
        <v>1199.48</v>
      </c>
      <c r="AE1091" s="7">
        <v>1199.48</v>
      </c>
      <c r="AF1091" s="7">
        <f t="shared" ref="AF1091:AF1154" si="389">N1091*L1091</f>
        <v>1199.48</v>
      </c>
      <c r="AG1091" t="str">
        <f>_xlfn.XLOOKUP(H1091, 'Customer Data'!A1091,'Customer Data'!B1091)</f>
        <v>Customer_1091</v>
      </c>
      <c r="AH1091" t="str">
        <f>_xlfn.XLOOKUP(H1091,'Customer Data'!A1091,'Customer Data'!C1091)</f>
        <v>Female</v>
      </c>
      <c r="AI1091">
        <f>_xlfn.XLOOKUP(H1091,'Customer Data'!A1091,'Customer Data'!D1091)</f>
        <v>36</v>
      </c>
      <c r="AJ1091" t="str">
        <f>_xlfn.XLOOKUP(H1091,'Customer Data'!A1091,'Customer Data'!E1091)</f>
        <v>Port-Harcourt</v>
      </c>
      <c r="AK1091" t="str">
        <f>VLOOKUP(K1091,'Product Category'!A:B,2,FALSE)</f>
        <v>Electronics</v>
      </c>
      <c r="AL1091">
        <f>VLOOKUP(Z1091,Coupons!A:B,2,FALSE)</f>
        <v>0</v>
      </c>
      <c r="AM1091" s="7">
        <f t="shared" ref="AM1091:AM1154" si="390">AE1091*AL1091</f>
        <v>0</v>
      </c>
      <c r="AN1091" s="7">
        <f t="shared" ref="AN1091:AN1154" si="391">N1091*0.7</f>
        <v>419.81799999999998</v>
      </c>
      <c r="AO1091" s="7">
        <f t="shared" ref="AO1091:AO1154" si="392">AN1091*L1091</f>
        <v>839.63599999999997</v>
      </c>
      <c r="AP1091" s="7">
        <f t="shared" ref="AP1091:AP1154" si="393">AF1091-AM1091</f>
        <v>1199.48</v>
      </c>
      <c r="AQ1091" s="7">
        <f t="shared" ref="AQ1091:AQ1154" si="394">AP1091-AO1091</f>
        <v>359.84400000000005</v>
      </c>
      <c r="AR1091" s="12">
        <f t="shared" ref="AR1091:AR1154" si="395">AP1091/AO1091</f>
        <v>1.4285714285714286</v>
      </c>
    </row>
    <row r="1092" spans="1:44" x14ac:dyDescent="0.35">
      <c r="A1092" t="s">
        <v>1104</v>
      </c>
      <c r="B1092">
        <f t="shared" si="374"/>
        <v>201090</v>
      </c>
      <c r="C1092" s="2">
        <v>44982</v>
      </c>
      <c r="D1092" s="4">
        <v>44982</v>
      </c>
      <c r="E1092">
        <f t="shared" si="375"/>
        <v>2023</v>
      </c>
      <c r="F1092" s="4" t="str">
        <f t="shared" si="376"/>
        <v>February</v>
      </c>
      <c r="G1092" s="4" t="str">
        <f t="shared" si="377"/>
        <v>Saturday</v>
      </c>
      <c r="H1092" t="s">
        <v>2296</v>
      </c>
      <c r="I1092">
        <f t="shared" si="378"/>
        <v>61225</v>
      </c>
      <c r="J1092" t="s">
        <v>2403</v>
      </c>
      <c r="K1092" t="str">
        <f t="shared" si="380"/>
        <v>Monitor</v>
      </c>
      <c r="L1092">
        <v>2</v>
      </c>
      <c r="M1092">
        <v>650.25</v>
      </c>
      <c r="N1092" s="7">
        <f t="shared" si="379"/>
        <v>650.25</v>
      </c>
      <c r="O1092" t="s">
        <v>2441</v>
      </c>
      <c r="P1092" t="str">
        <f t="shared" si="381"/>
        <v>996</v>
      </c>
      <c r="Q1092" t="str">
        <f t="shared" si="382"/>
        <v>Main St</v>
      </c>
      <c r="R1092" t="s">
        <v>3068</v>
      </c>
      <c r="S1092" t="str">
        <f t="shared" si="383"/>
        <v>Gift Card</v>
      </c>
      <c r="T1092" t="s">
        <v>3072</v>
      </c>
      <c r="U1092" t="str">
        <f t="shared" si="384"/>
        <v>Returned</v>
      </c>
      <c r="V1092" t="s">
        <v>4165</v>
      </c>
      <c r="W1092" t="str">
        <f t="shared" si="385"/>
        <v>37022954</v>
      </c>
      <c r="X1092">
        <v>6</v>
      </c>
      <c r="Z1092" t="str">
        <f t="shared" si="386"/>
        <v>NO COUPON</v>
      </c>
      <c r="AA1092" t="str">
        <f t="shared" si="387"/>
        <v>NO</v>
      </c>
      <c r="AB1092" t="s">
        <v>4278</v>
      </c>
      <c r="AC1092" t="str">
        <f t="shared" si="388"/>
        <v>Instagram</v>
      </c>
      <c r="AD1092">
        <v>1300.5</v>
      </c>
      <c r="AE1092" s="7">
        <v>1300.5</v>
      </c>
      <c r="AF1092" s="7">
        <f t="shared" si="389"/>
        <v>1300.5</v>
      </c>
      <c r="AG1092" t="str">
        <f>_xlfn.XLOOKUP(H1092, 'Customer Data'!A1092,'Customer Data'!B1092)</f>
        <v>Customer_1092</v>
      </c>
      <c r="AH1092" t="str">
        <f>_xlfn.XLOOKUP(H1092,'Customer Data'!A1092,'Customer Data'!C1092)</f>
        <v>Male</v>
      </c>
      <c r="AI1092">
        <f>_xlfn.XLOOKUP(H1092,'Customer Data'!A1092,'Customer Data'!D1092)</f>
        <v>26</v>
      </c>
      <c r="AJ1092" t="str">
        <f>_xlfn.XLOOKUP(H1092,'Customer Data'!A1092,'Customer Data'!E1092)</f>
        <v>Kano</v>
      </c>
      <c r="AK1092" t="str">
        <f>VLOOKUP(K1092,'Product Category'!A:B,2,FALSE)</f>
        <v>Electronics</v>
      </c>
      <c r="AL1092">
        <f>VLOOKUP(Z1092,Coupons!A:B,2,FALSE)</f>
        <v>0</v>
      </c>
      <c r="AM1092" s="7">
        <f t="shared" si="390"/>
        <v>0</v>
      </c>
      <c r="AN1092" s="7">
        <f t="shared" si="391"/>
        <v>455.17499999999995</v>
      </c>
      <c r="AO1092" s="7">
        <f t="shared" si="392"/>
        <v>910.34999999999991</v>
      </c>
      <c r="AP1092" s="7">
        <f t="shared" si="393"/>
        <v>1300.5</v>
      </c>
      <c r="AQ1092" s="7">
        <f t="shared" si="394"/>
        <v>390.15000000000009</v>
      </c>
      <c r="AR1092" s="12">
        <f t="shared" si="395"/>
        <v>1.4285714285714288</v>
      </c>
    </row>
    <row r="1093" spans="1:44" x14ac:dyDescent="0.35">
      <c r="A1093" t="s">
        <v>1105</v>
      </c>
      <c r="B1093">
        <f t="shared" si="374"/>
        <v>201091</v>
      </c>
      <c r="C1093" s="2">
        <v>45573</v>
      </c>
      <c r="D1093" s="4">
        <v>45573</v>
      </c>
      <c r="E1093">
        <f t="shared" si="375"/>
        <v>2024</v>
      </c>
      <c r="F1093" s="4" t="str">
        <f t="shared" si="376"/>
        <v>October</v>
      </c>
      <c r="G1093" s="4" t="str">
        <f t="shared" si="377"/>
        <v>Tuesday</v>
      </c>
      <c r="H1093" t="s">
        <v>2297</v>
      </c>
      <c r="I1093">
        <f t="shared" si="378"/>
        <v>16400</v>
      </c>
      <c r="J1093" t="s">
        <v>2408</v>
      </c>
      <c r="K1093" t="str">
        <f t="shared" si="380"/>
        <v>Laptop</v>
      </c>
      <c r="L1093">
        <v>3</v>
      </c>
      <c r="M1093">
        <v>209.48</v>
      </c>
      <c r="N1093" s="7">
        <f t="shared" si="379"/>
        <v>209.48</v>
      </c>
      <c r="O1093" t="s">
        <v>2739</v>
      </c>
      <c r="P1093" t="str">
        <f t="shared" si="381"/>
        <v>123</v>
      </c>
      <c r="Q1093" t="str">
        <f t="shared" si="382"/>
        <v>Main St</v>
      </c>
      <c r="R1093" t="s">
        <v>3065</v>
      </c>
      <c r="S1093" t="str">
        <f t="shared" si="383"/>
        <v>Debit Card</v>
      </c>
      <c r="T1093" t="s">
        <v>3074</v>
      </c>
      <c r="U1093" t="str">
        <f t="shared" si="384"/>
        <v>Pending</v>
      </c>
      <c r="V1093" t="s">
        <v>4166</v>
      </c>
      <c r="W1093" t="str">
        <f t="shared" si="385"/>
        <v>57771859</v>
      </c>
      <c r="X1093">
        <v>4</v>
      </c>
      <c r="Z1093" t="str">
        <f t="shared" si="386"/>
        <v>NO COUPON</v>
      </c>
      <c r="AA1093" t="str">
        <f t="shared" si="387"/>
        <v>NO</v>
      </c>
      <c r="AB1093" t="s">
        <v>4280</v>
      </c>
      <c r="AC1093" t="str">
        <f t="shared" si="388"/>
        <v>Email</v>
      </c>
      <c r="AD1093">
        <v>628.43999999999994</v>
      </c>
      <c r="AE1093" s="7">
        <v>628.43999999999994</v>
      </c>
      <c r="AF1093" s="7">
        <f t="shared" si="389"/>
        <v>628.43999999999994</v>
      </c>
      <c r="AG1093" t="str">
        <f>_xlfn.XLOOKUP(H1093, 'Customer Data'!A1093,'Customer Data'!B1093)</f>
        <v>Customer_1093</v>
      </c>
      <c r="AH1093" t="str">
        <f>_xlfn.XLOOKUP(H1093,'Customer Data'!A1093,'Customer Data'!C1093)</f>
        <v>Female</v>
      </c>
      <c r="AI1093">
        <f>_xlfn.XLOOKUP(H1093,'Customer Data'!A1093,'Customer Data'!D1093)</f>
        <v>54</v>
      </c>
      <c r="AJ1093" t="str">
        <f>_xlfn.XLOOKUP(H1093,'Customer Data'!A1093,'Customer Data'!E1093)</f>
        <v>Kano</v>
      </c>
      <c r="AK1093" t="str">
        <f>VLOOKUP(K1093,'Product Category'!A:B,2,FALSE)</f>
        <v>Electronics</v>
      </c>
      <c r="AL1093">
        <f>VLOOKUP(Z1093,Coupons!A:B,2,FALSE)</f>
        <v>0</v>
      </c>
      <c r="AM1093" s="7">
        <f t="shared" si="390"/>
        <v>0</v>
      </c>
      <c r="AN1093" s="7">
        <f t="shared" si="391"/>
        <v>146.636</v>
      </c>
      <c r="AO1093" s="7">
        <f t="shared" si="392"/>
        <v>439.90800000000002</v>
      </c>
      <c r="AP1093" s="7">
        <f t="shared" si="393"/>
        <v>628.43999999999994</v>
      </c>
      <c r="AQ1093" s="7">
        <f t="shared" si="394"/>
        <v>188.53199999999993</v>
      </c>
      <c r="AR1093" s="12">
        <f t="shared" si="395"/>
        <v>1.4285714285714284</v>
      </c>
    </row>
    <row r="1094" spans="1:44" x14ac:dyDescent="0.35">
      <c r="A1094" t="s">
        <v>1106</v>
      </c>
      <c r="B1094">
        <f t="shared" si="374"/>
        <v>201092</v>
      </c>
      <c r="C1094" s="2">
        <v>45159</v>
      </c>
      <c r="D1094" s="4">
        <v>45159</v>
      </c>
      <c r="E1094">
        <f t="shared" si="375"/>
        <v>2023</v>
      </c>
      <c r="F1094" s="4" t="str">
        <f t="shared" si="376"/>
        <v>August</v>
      </c>
      <c r="G1094" s="4" t="str">
        <f t="shared" si="377"/>
        <v>Monday</v>
      </c>
      <c r="H1094" t="s">
        <v>2298</v>
      </c>
      <c r="I1094">
        <f t="shared" si="378"/>
        <v>38642</v>
      </c>
      <c r="J1094" t="s">
        <v>2408</v>
      </c>
      <c r="K1094" t="str">
        <f t="shared" si="380"/>
        <v>Laptop</v>
      </c>
      <c r="L1094">
        <v>5</v>
      </c>
      <c r="M1094">
        <v>209.2</v>
      </c>
      <c r="N1094" s="7">
        <f t="shared" si="379"/>
        <v>209.2</v>
      </c>
      <c r="O1094" t="s">
        <v>2439</v>
      </c>
      <c r="P1094" t="str">
        <f t="shared" si="381"/>
        <v>930</v>
      </c>
      <c r="Q1094" t="str">
        <f t="shared" si="382"/>
        <v>Main St</v>
      </c>
      <c r="R1094" t="s">
        <v>3065</v>
      </c>
      <c r="S1094" t="str">
        <f t="shared" si="383"/>
        <v>Debit Card</v>
      </c>
      <c r="T1094" t="s">
        <v>3073</v>
      </c>
      <c r="U1094" t="str">
        <f t="shared" si="384"/>
        <v>Delivered</v>
      </c>
      <c r="V1094" t="s">
        <v>4167</v>
      </c>
      <c r="W1094" t="str">
        <f t="shared" si="385"/>
        <v>47744396</v>
      </c>
      <c r="X1094">
        <v>6</v>
      </c>
      <c r="Y1094" t="s">
        <v>4277</v>
      </c>
      <c r="Z1094" t="str">
        <f t="shared" si="386"/>
        <v>WINTER15</v>
      </c>
      <c r="AA1094" t="str">
        <f t="shared" si="387"/>
        <v>YES</v>
      </c>
      <c r="AB1094" t="s">
        <v>4280</v>
      </c>
      <c r="AC1094" t="str">
        <f t="shared" si="388"/>
        <v>Email</v>
      </c>
      <c r="AD1094">
        <v>1046</v>
      </c>
      <c r="AE1094" s="7">
        <v>1046</v>
      </c>
      <c r="AF1094" s="7">
        <f t="shared" si="389"/>
        <v>1046</v>
      </c>
      <c r="AG1094" t="str">
        <f>_xlfn.XLOOKUP(H1094, 'Customer Data'!A1094,'Customer Data'!B1094)</f>
        <v>Customer_1094</v>
      </c>
      <c r="AH1094" t="str">
        <f>_xlfn.XLOOKUP(H1094,'Customer Data'!A1094,'Customer Data'!C1094)</f>
        <v>Male</v>
      </c>
      <c r="AI1094">
        <f>_xlfn.XLOOKUP(H1094,'Customer Data'!A1094,'Customer Data'!D1094)</f>
        <v>35</v>
      </c>
      <c r="AJ1094" t="str">
        <f>_xlfn.XLOOKUP(H1094,'Customer Data'!A1094,'Customer Data'!E1094)</f>
        <v>Lagos</v>
      </c>
      <c r="AK1094" t="str">
        <f>VLOOKUP(K1094,'Product Category'!A:B,2,FALSE)</f>
        <v>Electronics</v>
      </c>
      <c r="AL1094">
        <f>VLOOKUP(Z1094,Coupons!A:B,2,FALSE)</f>
        <v>0.15</v>
      </c>
      <c r="AM1094" s="7">
        <f t="shared" si="390"/>
        <v>156.9</v>
      </c>
      <c r="AN1094" s="7">
        <f t="shared" si="391"/>
        <v>146.43999999999997</v>
      </c>
      <c r="AO1094" s="7">
        <f t="shared" si="392"/>
        <v>732.19999999999982</v>
      </c>
      <c r="AP1094" s="7">
        <f t="shared" si="393"/>
        <v>889.1</v>
      </c>
      <c r="AQ1094" s="7">
        <f t="shared" si="394"/>
        <v>156.9000000000002</v>
      </c>
      <c r="AR1094" s="12">
        <f t="shared" si="395"/>
        <v>1.2142857142857146</v>
      </c>
    </row>
    <row r="1095" spans="1:44" x14ac:dyDescent="0.35">
      <c r="A1095" t="s">
        <v>1107</v>
      </c>
      <c r="B1095">
        <f t="shared" si="374"/>
        <v>201093</v>
      </c>
      <c r="C1095" s="2">
        <v>45086</v>
      </c>
      <c r="D1095" s="4">
        <v>45086</v>
      </c>
      <c r="E1095">
        <f t="shared" si="375"/>
        <v>2023</v>
      </c>
      <c r="F1095" s="4" t="str">
        <f t="shared" si="376"/>
        <v>June</v>
      </c>
      <c r="G1095" s="4" t="str">
        <f t="shared" si="377"/>
        <v>Friday</v>
      </c>
      <c r="H1095" t="s">
        <v>2299</v>
      </c>
      <c r="I1095">
        <f t="shared" si="378"/>
        <v>86773</v>
      </c>
      <c r="J1095" t="s">
        <v>2404</v>
      </c>
      <c r="K1095" t="str">
        <f t="shared" si="380"/>
        <v>Phone</v>
      </c>
      <c r="L1095">
        <v>4</v>
      </c>
      <c r="M1095">
        <v>197.36</v>
      </c>
      <c r="N1095" s="7">
        <f t="shared" si="379"/>
        <v>197.36</v>
      </c>
      <c r="O1095" t="s">
        <v>3026</v>
      </c>
      <c r="P1095" t="str">
        <f t="shared" si="381"/>
        <v>557</v>
      </c>
      <c r="Q1095" t="str">
        <f t="shared" si="382"/>
        <v>Main St</v>
      </c>
      <c r="R1095" t="s">
        <v>3068</v>
      </c>
      <c r="S1095" t="str">
        <f t="shared" si="383"/>
        <v>Gift Card</v>
      </c>
      <c r="T1095" t="s">
        <v>3072</v>
      </c>
      <c r="U1095" t="str">
        <f t="shared" si="384"/>
        <v>Returned</v>
      </c>
      <c r="V1095" t="s">
        <v>4168</v>
      </c>
      <c r="W1095" t="str">
        <f t="shared" si="385"/>
        <v>22612240</v>
      </c>
      <c r="X1095">
        <v>9</v>
      </c>
      <c r="Y1095" t="s">
        <v>4276</v>
      </c>
      <c r="Z1095" t="str">
        <f t="shared" si="386"/>
        <v>FREESHIP</v>
      </c>
      <c r="AA1095" t="str">
        <f t="shared" si="387"/>
        <v>YES</v>
      </c>
      <c r="AB1095" t="s">
        <v>4278</v>
      </c>
      <c r="AC1095" t="str">
        <f t="shared" si="388"/>
        <v>Instagram</v>
      </c>
      <c r="AD1095">
        <v>789.44</v>
      </c>
      <c r="AE1095" s="7">
        <v>789.44</v>
      </c>
      <c r="AF1095" s="7">
        <f t="shared" si="389"/>
        <v>789.44</v>
      </c>
      <c r="AG1095" t="str">
        <f>_xlfn.XLOOKUP(H1095, 'Customer Data'!A1095,'Customer Data'!B1095)</f>
        <v>Customer_1095</v>
      </c>
      <c r="AH1095" t="str">
        <f>_xlfn.XLOOKUP(H1095,'Customer Data'!A1095,'Customer Data'!C1095)</f>
        <v>Male</v>
      </c>
      <c r="AI1095">
        <f>_xlfn.XLOOKUP(H1095,'Customer Data'!A1095,'Customer Data'!D1095)</f>
        <v>53</v>
      </c>
      <c r="AJ1095" t="str">
        <f>_xlfn.XLOOKUP(H1095,'Customer Data'!A1095,'Customer Data'!E1095)</f>
        <v>Kano</v>
      </c>
      <c r="AK1095" t="str">
        <f>VLOOKUP(K1095,'Product Category'!A:B,2,FALSE)</f>
        <v>Electronics</v>
      </c>
      <c r="AL1095">
        <f>VLOOKUP(Z1095,Coupons!A:B,2,FALSE)</f>
        <v>0</v>
      </c>
      <c r="AM1095" s="7">
        <f t="shared" si="390"/>
        <v>0</v>
      </c>
      <c r="AN1095" s="7">
        <f t="shared" si="391"/>
        <v>138.15199999999999</v>
      </c>
      <c r="AO1095" s="7">
        <f t="shared" si="392"/>
        <v>552.60799999999995</v>
      </c>
      <c r="AP1095" s="7">
        <f t="shared" si="393"/>
        <v>789.44</v>
      </c>
      <c r="AQ1095" s="7">
        <f t="shared" si="394"/>
        <v>236.83200000000011</v>
      </c>
      <c r="AR1095" s="12">
        <f t="shared" si="395"/>
        <v>1.4285714285714288</v>
      </c>
    </row>
    <row r="1096" spans="1:44" x14ac:dyDescent="0.35">
      <c r="A1096" t="s">
        <v>1108</v>
      </c>
      <c r="B1096">
        <f t="shared" si="374"/>
        <v>201094</v>
      </c>
      <c r="C1096" s="2">
        <v>45105</v>
      </c>
      <c r="D1096" s="4">
        <v>45105</v>
      </c>
      <c r="E1096">
        <f t="shared" si="375"/>
        <v>2023</v>
      </c>
      <c r="F1096" s="4" t="str">
        <f t="shared" si="376"/>
        <v>June</v>
      </c>
      <c r="G1096" s="4" t="str">
        <f t="shared" si="377"/>
        <v>Wednesday</v>
      </c>
      <c r="H1096" t="s">
        <v>2300</v>
      </c>
      <c r="I1096">
        <f t="shared" si="378"/>
        <v>66093</v>
      </c>
      <c r="J1096" t="s">
        <v>2407</v>
      </c>
      <c r="K1096" t="str">
        <f t="shared" si="380"/>
        <v>Printer</v>
      </c>
      <c r="L1096">
        <v>4</v>
      </c>
      <c r="M1096">
        <v>648.91</v>
      </c>
      <c r="N1096" s="7">
        <f t="shared" si="379"/>
        <v>648.91</v>
      </c>
      <c r="O1096" t="s">
        <v>3027</v>
      </c>
      <c r="P1096" t="str">
        <f t="shared" si="381"/>
        <v>615</v>
      </c>
      <c r="Q1096" t="str">
        <f t="shared" si="382"/>
        <v>Main St</v>
      </c>
      <c r="R1096" t="s">
        <v>3067</v>
      </c>
      <c r="S1096" t="str">
        <f t="shared" si="383"/>
        <v>Credit Card</v>
      </c>
      <c r="T1096" t="s">
        <v>3070</v>
      </c>
      <c r="U1096" t="str">
        <f t="shared" si="384"/>
        <v>Shipped</v>
      </c>
      <c r="V1096" t="s">
        <v>4169</v>
      </c>
      <c r="W1096" t="str">
        <f t="shared" si="385"/>
        <v>54950785</v>
      </c>
      <c r="X1096">
        <v>6</v>
      </c>
      <c r="Y1096" t="s">
        <v>4275</v>
      </c>
      <c r="Z1096" t="str">
        <f t="shared" si="386"/>
        <v>SAVE10</v>
      </c>
      <c r="AA1096" t="str">
        <f t="shared" si="387"/>
        <v>YES</v>
      </c>
      <c r="AB1096" t="s">
        <v>4278</v>
      </c>
      <c r="AC1096" t="str">
        <f t="shared" si="388"/>
        <v>Instagram</v>
      </c>
      <c r="AD1096">
        <v>2595.64</v>
      </c>
      <c r="AE1096" s="7">
        <v>2595.64</v>
      </c>
      <c r="AF1096" s="7">
        <f t="shared" si="389"/>
        <v>2595.64</v>
      </c>
      <c r="AG1096" t="str">
        <f>_xlfn.XLOOKUP(H1096, 'Customer Data'!A1096,'Customer Data'!B1096)</f>
        <v>Customer_1096</v>
      </c>
      <c r="AH1096" t="str">
        <f>_xlfn.XLOOKUP(H1096,'Customer Data'!A1096,'Customer Data'!C1096)</f>
        <v>Male</v>
      </c>
      <c r="AI1096">
        <f>_xlfn.XLOOKUP(H1096,'Customer Data'!A1096,'Customer Data'!D1096)</f>
        <v>28</v>
      </c>
      <c r="AJ1096" t="str">
        <f>_xlfn.XLOOKUP(H1096,'Customer Data'!A1096,'Customer Data'!E1096)</f>
        <v>Lagos</v>
      </c>
      <c r="AK1096" t="str">
        <f>VLOOKUP(K1096,'Product Category'!A:B,2,FALSE)</f>
        <v>Electronics</v>
      </c>
      <c r="AL1096">
        <f>VLOOKUP(Z1096,Coupons!A:B,2,FALSE)</f>
        <v>0.1</v>
      </c>
      <c r="AM1096" s="7">
        <f t="shared" si="390"/>
        <v>259.56400000000002</v>
      </c>
      <c r="AN1096" s="7">
        <f t="shared" si="391"/>
        <v>454.23699999999997</v>
      </c>
      <c r="AO1096" s="7">
        <f t="shared" si="392"/>
        <v>1816.9479999999999</v>
      </c>
      <c r="AP1096" s="7">
        <f t="shared" si="393"/>
        <v>2336.076</v>
      </c>
      <c r="AQ1096" s="7">
        <f t="shared" si="394"/>
        <v>519.12800000000016</v>
      </c>
      <c r="AR1096" s="12">
        <f t="shared" si="395"/>
        <v>1.2857142857142858</v>
      </c>
    </row>
    <row r="1097" spans="1:44" x14ac:dyDescent="0.35">
      <c r="A1097" t="s">
        <v>1109</v>
      </c>
      <c r="B1097">
        <f t="shared" si="374"/>
        <v>201095</v>
      </c>
      <c r="C1097" s="2">
        <v>45405</v>
      </c>
      <c r="D1097" s="4">
        <v>45405</v>
      </c>
      <c r="E1097">
        <f t="shared" si="375"/>
        <v>2024</v>
      </c>
      <c r="F1097" s="4" t="str">
        <f t="shared" si="376"/>
        <v>April</v>
      </c>
      <c r="G1097" s="4" t="str">
        <f t="shared" si="377"/>
        <v>Tuesday</v>
      </c>
      <c r="H1097" t="s">
        <v>2301</v>
      </c>
      <c r="I1097">
        <f t="shared" si="378"/>
        <v>33051</v>
      </c>
      <c r="J1097" t="s">
        <v>2404</v>
      </c>
      <c r="K1097" t="str">
        <f t="shared" si="380"/>
        <v>Phone</v>
      </c>
      <c r="L1097">
        <v>2</v>
      </c>
      <c r="M1097">
        <v>441.54</v>
      </c>
      <c r="N1097" s="7">
        <f t="shared" si="379"/>
        <v>441.54</v>
      </c>
      <c r="O1097" t="s">
        <v>3028</v>
      </c>
      <c r="P1097" t="str">
        <f t="shared" si="381"/>
        <v>397</v>
      </c>
      <c r="Q1097" t="str">
        <f t="shared" si="382"/>
        <v>Main St</v>
      </c>
      <c r="R1097" t="s">
        <v>3066</v>
      </c>
      <c r="S1097" t="str">
        <f t="shared" si="383"/>
        <v>Online</v>
      </c>
      <c r="T1097" t="s">
        <v>3073</v>
      </c>
      <c r="U1097" t="str">
        <f t="shared" si="384"/>
        <v>Delivered</v>
      </c>
      <c r="V1097" t="s">
        <v>4170</v>
      </c>
      <c r="W1097" t="str">
        <f t="shared" si="385"/>
        <v>92929755</v>
      </c>
      <c r="X1097">
        <v>2</v>
      </c>
      <c r="Y1097" t="s">
        <v>4275</v>
      </c>
      <c r="Z1097" t="str">
        <f t="shared" si="386"/>
        <v>SAVE10</v>
      </c>
      <c r="AA1097" t="str">
        <f t="shared" si="387"/>
        <v>YES</v>
      </c>
      <c r="AB1097" t="s">
        <v>4280</v>
      </c>
      <c r="AC1097" t="str">
        <f t="shared" si="388"/>
        <v>Email</v>
      </c>
      <c r="AD1097">
        <v>883.08</v>
      </c>
      <c r="AE1097" s="7">
        <v>883.08</v>
      </c>
      <c r="AF1097" s="7">
        <f t="shared" si="389"/>
        <v>883.08</v>
      </c>
      <c r="AG1097" t="str">
        <f>_xlfn.XLOOKUP(H1097, 'Customer Data'!A1097,'Customer Data'!B1097)</f>
        <v>Customer_1097</v>
      </c>
      <c r="AH1097" t="str">
        <f>_xlfn.XLOOKUP(H1097,'Customer Data'!A1097,'Customer Data'!C1097)</f>
        <v>Male</v>
      </c>
      <c r="AI1097">
        <f>_xlfn.XLOOKUP(H1097,'Customer Data'!A1097,'Customer Data'!D1097)</f>
        <v>37</v>
      </c>
      <c r="AJ1097" t="str">
        <f>_xlfn.XLOOKUP(H1097,'Customer Data'!A1097,'Customer Data'!E1097)</f>
        <v>Enugu</v>
      </c>
      <c r="AK1097" t="str">
        <f>VLOOKUP(K1097,'Product Category'!A:B,2,FALSE)</f>
        <v>Electronics</v>
      </c>
      <c r="AL1097">
        <f>VLOOKUP(Z1097,Coupons!A:B,2,FALSE)</f>
        <v>0.1</v>
      </c>
      <c r="AM1097" s="7">
        <f t="shared" si="390"/>
        <v>88.308000000000007</v>
      </c>
      <c r="AN1097" s="7">
        <f t="shared" si="391"/>
        <v>309.07799999999997</v>
      </c>
      <c r="AO1097" s="7">
        <f t="shared" si="392"/>
        <v>618.15599999999995</v>
      </c>
      <c r="AP1097" s="7">
        <f t="shared" si="393"/>
        <v>794.77200000000005</v>
      </c>
      <c r="AQ1097" s="7">
        <f t="shared" si="394"/>
        <v>176.6160000000001</v>
      </c>
      <c r="AR1097" s="12">
        <f t="shared" si="395"/>
        <v>1.2857142857142858</v>
      </c>
    </row>
    <row r="1098" spans="1:44" x14ac:dyDescent="0.35">
      <c r="A1098" t="s">
        <v>1110</v>
      </c>
      <c r="B1098">
        <f t="shared" si="374"/>
        <v>201096</v>
      </c>
      <c r="C1098" s="2">
        <v>45780</v>
      </c>
      <c r="D1098" s="4">
        <v>45780</v>
      </c>
      <c r="E1098">
        <f t="shared" si="375"/>
        <v>2025</v>
      </c>
      <c r="F1098" s="4" t="str">
        <f t="shared" si="376"/>
        <v>May</v>
      </c>
      <c r="G1098" s="4" t="str">
        <f t="shared" si="377"/>
        <v>Saturday</v>
      </c>
      <c r="H1098" t="s">
        <v>2302</v>
      </c>
      <c r="I1098">
        <f t="shared" si="378"/>
        <v>18169</v>
      </c>
      <c r="J1098" t="s">
        <v>2405</v>
      </c>
      <c r="K1098" t="str">
        <f t="shared" si="380"/>
        <v>Tablet</v>
      </c>
      <c r="L1098">
        <v>2</v>
      </c>
      <c r="M1098">
        <v>464.92</v>
      </c>
      <c r="N1098" s="7">
        <f t="shared" si="379"/>
        <v>464.92</v>
      </c>
      <c r="O1098" t="s">
        <v>3029</v>
      </c>
      <c r="P1098" t="str">
        <f t="shared" si="381"/>
        <v>782</v>
      </c>
      <c r="Q1098" t="str">
        <f t="shared" si="382"/>
        <v>Main St</v>
      </c>
      <c r="R1098" t="s">
        <v>3065</v>
      </c>
      <c r="S1098" t="str">
        <f t="shared" si="383"/>
        <v>Debit Card</v>
      </c>
      <c r="T1098" t="s">
        <v>3072</v>
      </c>
      <c r="U1098" t="str">
        <f t="shared" si="384"/>
        <v>Returned</v>
      </c>
      <c r="V1098" t="s">
        <v>4171</v>
      </c>
      <c r="W1098" t="str">
        <f t="shared" si="385"/>
        <v>49482923</v>
      </c>
      <c r="X1098">
        <v>2</v>
      </c>
      <c r="Z1098" t="str">
        <f t="shared" si="386"/>
        <v>NO COUPON</v>
      </c>
      <c r="AA1098" t="str">
        <f t="shared" si="387"/>
        <v>NO</v>
      </c>
      <c r="AB1098" t="s">
        <v>4281</v>
      </c>
      <c r="AC1098" t="str">
        <f t="shared" si="388"/>
        <v>Facebook</v>
      </c>
      <c r="AD1098">
        <v>929.84</v>
      </c>
      <c r="AE1098" s="7">
        <v>929.84</v>
      </c>
      <c r="AF1098" s="7">
        <f t="shared" si="389"/>
        <v>929.84</v>
      </c>
      <c r="AG1098" t="str">
        <f>_xlfn.XLOOKUP(H1098, 'Customer Data'!A1098,'Customer Data'!B1098)</f>
        <v>Customer_1098</v>
      </c>
      <c r="AH1098" t="str">
        <f>_xlfn.XLOOKUP(H1098,'Customer Data'!A1098,'Customer Data'!C1098)</f>
        <v>Male</v>
      </c>
      <c r="AI1098">
        <f>_xlfn.XLOOKUP(H1098,'Customer Data'!A1098,'Customer Data'!D1098)</f>
        <v>54</v>
      </c>
      <c r="AJ1098" t="str">
        <f>_xlfn.XLOOKUP(H1098,'Customer Data'!A1098,'Customer Data'!E1098)</f>
        <v>Enugu</v>
      </c>
      <c r="AK1098" t="str">
        <f>VLOOKUP(K1098,'Product Category'!A:B,2,FALSE)</f>
        <v>Electronics</v>
      </c>
      <c r="AL1098">
        <f>VLOOKUP(Z1098,Coupons!A:B,2,FALSE)</f>
        <v>0</v>
      </c>
      <c r="AM1098" s="7">
        <f t="shared" si="390"/>
        <v>0</v>
      </c>
      <c r="AN1098" s="7">
        <f t="shared" si="391"/>
        <v>325.44400000000002</v>
      </c>
      <c r="AO1098" s="7">
        <f t="shared" si="392"/>
        <v>650.88800000000003</v>
      </c>
      <c r="AP1098" s="7">
        <f t="shared" si="393"/>
        <v>929.84</v>
      </c>
      <c r="AQ1098" s="7">
        <f t="shared" si="394"/>
        <v>278.952</v>
      </c>
      <c r="AR1098" s="12">
        <f t="shared" si="395"/>
        <v>1.4285714285714286</v>
      </c>
    </row>
    <row r="1099" spans="1:44" x14ac:dyDescent="0.35">
      <c r="A1099" t="s">
        <v>1111</v>
      </c>
      <c r="B1099">
        <f t="shared" si="374"/>
        <v>201097</v>
      </c>
      <c r="C1099" s="2">
        <v>45652</v>
      </c>
      <c r="D1099" s="4">
        <v>45652</v>
      </c>
      <c r="E1099">
        <f t="shared" si="375"/>
        <v>2024</v>
      </c>
      <c r="F1099" s="4" t="str">
        <f t="shared" si="376"/>
        <v>December</v>
      </c>
      <c r="G1099" s="4" t="str">
        <f t="shared" si="377"/>
        <v>Thursday</v>
      </c>
      <c r="H1099" t="s">
        <v>2303</v>
      </c>
      <c r="I1099">
        <f t="shared" si="378"/>
        <v>81370</v>
      </c>
      <c r="J1099" t="s">
        <v>2403</v>
      </c>
      <c r="K1099" t="str">
        <f t="shared" si="380"/>
        <v>Monitor</v>
      </c>
      <c r="L1099">
        <v>5</v>
      </c>
      <c r="M1099">
        <v>506.45</v>
      </c>
      <c r="N1099" s="7">
        <f t="shared" si="379"/>
        <v>506.45</v>
      </c>
      <c r="O1099" t="s">
        <v>3030</v>
      </c>
      <c r="P1099" t="str">
        <f t="shared" si="381"/>
        <v>344</v>
      </c>
      <c r="Q1099" t="str">
        <f t="shared" si="382"/>
        <v>Main St</v>
      </c>
      <c r="R1099" t="s">
        <v>3068</v>
      </c>
      <c r="S1099" t="str">
        <f t="shared" si="383"/>
        <v>Gift Card</v>
      </c>
      <c r="T1099" t="s">
        <v>3070</v>
      </c>
      <c r="U1099" t="str">
        <f t="shared" si="384"/>
        <v>Shipped</v>
      </c>
      <c r="V1099" t="s">
        <v>4172</v>
      </c>
      <c r="W1099" t="str">
        <f t="shared" si="385"/>
        <v>99682998</v>
      </c>
      <c r="X1099">
        <v>7</v>
      </c>
      <c r="Y1099" t="s">
        <v>4277</v>
      </c>
      <c r="Z1099" t="str">
        <f t="shared" si="386"/>
        <v>WINTER15</v>
      </c>
      <c r="AA1099" t="str">
        <f t="shared" si="387"/>
        <v>YES</v>
      </c>
      <c r="AB1099" t="s">
        <v>4282</v>
      </c>
      <c r="AC1099" t="str">
        <f t="shared" si="388"/>
        <v>Google</v>
      </c>
      <c r="AD1099">
        <v>2532.25</v>
      </c>
      <c r="AE1099" s="7">
        <v>2532.25</v>
      </c>
      <c r="AF1099" s="7">
        <f t="shared" si="389"/>
        <v>2532.25</v>
      </c>
      <c r="AG1099" t="str">
        <f>_xlfn.XLOOKUP(H1099, 'Customer Data'!A1099,'Customer Data'!B1099)</f>
        <v>Customer_1099</v>
      </c>
      <c r="AH1099" t="str">
        <f>_xlfn.XLOOKUP(H1099,'Customer Data'!A1099,'Customer Data'!C1099)</f>
        <v>Male</v>
      </c>
      <c r="AI1099">
        <f>_xlfn.XLOOKUP(H1099,'Customer Data'!A1099,'Customer Data'!D1099)</f>
        <v>23</v>
      </c>
      <c r="AJ1099" t="str">
        <f>_xlfn.XLOOKUP(H1099,'Customer Data'!A1099,'Customer Data'!E1099)</f>
        <v>Owerri</v>
      </c>
      <c r="AK1099" t="str">
        <f>VLOOKUP(K1099,'Product Category'!A:B,2,FALSE)</f>
        <v>Electronics</v>
      </c>
      <c r="AL1099">
        <f>VLOOKUP(Z1099,Coupons!A:B,2,FALSE)</f>
        <v>0.15</v>
      </c>
      <c r="AM1099" s="7">
        <f t="shared" si="390"/>
        <v>379.83749999999998</v>
      </c>
      <c r="AN1099" s="7">
        <f t="shared" si="391"/>
        <v>354.51499999999999</v>
      </c>
      <c r="AO1099" s="7">
        <f t="shared" si="392"/>
        <v>1772.5749999999998</v>
      </c>
      <c r="AP1099" s="7">
        <f t="shared" si="393"/>
        <v>2152.4124999999999</v>
      </c>
      <c r="AQ1099" s="7">
        <f t="shared" si="394"/>
        <v>379.83750000000009</v>
      </c>
      <c r="AR1099" s="12">
        <f t="shared" si="395"/>
        <v>1.2142857142857144</v>
      </c>
    </row>
    <row r="1100" spans="1:44" x14ac:dyDescent="0.35">
      <c r="A1100" t="s">
        <v>1112</v>
      </c>
      <c r="B1100">
        <f t="shared" si="374"/>
        <v>201098</v>
      </c>
      <c r="C1100" s="2">
        <v>45094</v>
      </c>
      <c r="D1100" s="4">
        <v>45094</v>
      </c>
      <c r="E1100">
        <f t="shared" si="375"/>
        <v>2023</v>
      </c>
      <c r="F1100" s="4" t="str">
        <f t="shared" si="376"/>
        <v>June</v>
      </c>
      <c r="G1100" s="4" t="str">
        <f t="shared" si="377"/>
        <v>Saturday</v>
      </c>
      <c r="H1100" t="s">
        <v>2304</v>
      </c>
      <c r="I1100">
        <f t="shared" si="378"/>
        <v>91103</v>
      </c>
      <c r="J1100" t="s">
        <v>2403</v>
      </c>
      <c r="K1100" t="str">
        <f t="shared" si="380"/>
        <v>Monitor</v>
      </c>
      <c r="L1100">
        <v>4</v>
      </c>
      <c r="M1100">
        <v>255.86</v>
      </c>
      <c r="N1100" s="7">
        <f t="shared" si="379"/>
        <v>255.86</v>
      </c>
      <c r="O1100" t="s">
        <v>3031</v>
      </c>
      <c r="P1100" t="str">
        <f t="shared" si="381"/>
        <v>155</v>
      </c>
      <c r="Q1100" t="str">
        <f t="shared" si="382"/>
        <v>Main St</v>
      </c>
      <c r="R1100" t="s">
        <v>3067</v>
      </c>
      <c r="S1100" t="str">
        <f t="shared" si="383"/>
        <v>Credit Card</v>
      </c>
      <c r="T1100" t="s">
        <v>3073</v>
      </c>
      <c r="U1100" t="str">
        <f t="shared" si="384"/>
        <v>Delivered</v>
      </c>
      <c r="V1100" t="s">
        <v>4173</v>
      </c>
      <c r="W1100" t="str">
        <f t="shared" si="385"/>
        <v>91653000</v>
      </c>
      <c r="X1100">
        <v>7</v>
      </c>
      <c r="Z1100" t="str">
        <f t="shared" si="386"/>
        <v>NO COUPON</v>
      </c>
      <c r="AA1100" t="str">
        <f t="shared" si="387"/>
        <v>NO</v>
      </c>
      <c r="AB1100" t="s">
        <v>4280</v>
      </c>
      <c r="AC1100" t="str">
        <f t="shared" si="388"/>
        <v>Email</v>
      </c>
      <c r="AD1100">
        <v>1023.44</v>
      </c>
      <c r="AE1100" s="7">
        <v>1023.44</v>
      </c>
      <c r="AF1100" s="7">
        <f t="shared" si="389"/>
        <v>1023.44</v>
      </c>
      <c r="AG1100" t="str">
        <f>_xlfn.XLOOKUP(H1100, 'Customer Data'!A1100,'Customer Data'!B1100)</f>
        <v>Customer_1100</v>
      </c>
      <c r="AH1100" t="str">
        <f>_xlfn.XLOOKUP(H1100,'Customer Data'!A1100,'Customer Data'!C1100)</f>
        <v>Male</v>
      </c>
      <c r="AI1100">
        <f>_xlfn.XLOOKUP(H1100,'Customer Data'!A1100,'Customer Data'!D1100)</f>
        <v>52</v>
      </c>
      <c r="AJ1100" t="str">
        <f>_xlfn.XLOOKUP(H1100,'Customer Data'!A1100,'Customer Data'!E1100)</f>
        <v>Port-Harcourt</v>
      </c>
      <c r="AK1100" t="str">
        <f>VLOOKUP(K1100,'Product Category'!A:B,2,FALSE)</f>
        <v>Electronics</v>
      </c>
      <c r="AL1100">
        <f>VLOOKUP(Z1100,Coupons!A:B,2,FALSE)</f>
        <v>0</v>
      </c>
      <c r="AM1100" s="7">
        <f t="shared" si="390"/>
        <v>0</v>
      </c>
      <c r="AN1100" s="7">
        <f t="shared" si="391"/>
        <v>179.102</v>
      </c>
      <c r="AO1100" s="7">
        <f t="shared" si="392"/>
        <v>716.40800000000002</v>
      </c>
      <c r="AP1100" s="7">
        <f t="shared" si="393"/>
        <v>1023.44</v>
      </c>
      <c r="AQ1100" s="7">
        <f t="shared" si="394"/>
        <v>307.03200000000004</v>
      </c>
      <c r="AR1100" s="12">
        <f t="shared" si="395"/>
        <v>1.4285714285714286</v>
      </c>
    </row>
    <row r="1101" spans="1:44" x14ac:dyDescent="0.35">
      <c r="A1101" t="s">
        <v>1113</v>
      </c>
      <c r="B1101">
        <f t="shared" si="374"/>
        <v>201099</v>
      </c>
      <c r="C1101" s="2">
        <v>45554</v>
      </c>
      <c r="D1101" s="4">
        <v>45554</v>
      </c>
      <c r="E1101">
        <f t="shared" si="375"/>
        <v>2024</v>
      </c>
      <c r="F1101" s="4" t="str">
        <f t="shared" si="376"/>
        <v>September</v>
      </c>
      <c r="G1101" s="4" t="str">
        <f t="shared" si="377"/>
        <v>Thursday</v>
      </c>
      <c r="H1101" t="s">
        <v>2305</v>
      </c>
      <c r="I1101">
        <f t="shared" si="378"/>
        <v>21953</v>
      </c>
      <c r="J1101" t="s">
        <v>2408</v>
      </c>
      <c r="K1101" t="str">
        <f t="shared" si="380"/>
        <v>Laptop</v>
      </c>
      <c r="L1101">
        <v>2</v>
      </c>
      <c r="M1101">
        <v>125.23</v>
      </c>
      <c r="N1101" s="7">
        <f t="shared" si="379"/>
        <v>125.23</v>
      </c>
      <c r="O1101" t="s">
        <v>2724</v>
      </c>
      <c r="P1101" t="str">
        <f t="shared" si="381"/>
        <v>272</v>
      </c>
      <c r="Q1101" t="str">
        <f t="shared" si="382"/>
        <v>Main St</v>
      </c>
      <c r="R1101" t="s">
        <v>3069</v>
      </c>
      <c r="S1101" t="str">
        <f t="shared" si="383"/>
        <v>Cash</v>
      </c>
      <c r="T1101" t="s">
        <v>3071</v>
      </c>
      <c r="U1101" t="str">
        <f t="shared" si="384"/>
        <v>Cancelled</v>
      </c>
      <c r="V1101" t="s">
        <v>4174</v>
      </c>
      <c r="W1101" t="str">
        <f t="shared" si="385"/>
        <v>60774796</v>
      </c>
      <c r="X1101">
        <v>3</v>
      </c>
      <c r="Y1101" t="s">
        <v>4276</v>
      </c>
      <c r="Z1101" t="str">
        <f t="shared" si="386"/>
        <v>FREESHIP</v>
      </c>
      <c r="AA1101" t="str">
        <f t="shared" si="387"/>
        <v>YES</v>
      </c>
      <c r="AB1101" t="s">
        <v>4280</v>
      </c>
      <c r="AC1101" t="str">
        <f t="shared" si="388"/>
        <v>Email</v>
      </c>
      <c r="AD1101">
        <v>250.46</v>
      </c>
      <c r="AE1101" s="7">
        <v>250.46</v>
      </c>
      <c r="AF1101" s="7">
        <f t="shared" si="389"/>
        <v>250.46</v>
      </c>
      <c r="AG1101" t="str">
        <f>_xlfn.XLOOKUP(H1101, 'Customer Data'!A1101,'Customer Data'!B1101)</f>
        <v>Customer_1101</v>
      </c>
      <c r="AH1101" t="str">
        <f>_xlfn.XLOOKUP(H1101,'Customer Data'!A1101,'Customer Data'!C1101)</f>
        <v>Female</v>
      </c>
      <c r="AI1101">
        <f>_xlfn.XLOOKUP(H1101,'Customer Data'!A1101,'Customer Data'!D1101)</f>
        <v>60</v>
      </c>
      <c r="AJ1101" t="str">
        <f>_xlfn.XLOOKUP(H1101,'Customer Data'!A1101,'Customer Data'!E1101)</f>
        <v>Kano</v>
      </c>
      <c r="AK1101" t="str">
        <f>VLOOKUP(K1101,'Product Category'!A:B,2,FALSE)</f>
        <v>Electronics</v>
      </c>
      <c r="AL1101">
        <f>VLOOKUP(Z1101,Coupons!A:B,2,FALSE)</f>
        <v>0</v>
      </c>
      <c r="AM1101" s="7">
        <f t="shared" si="390"/>
        <v>0</v>
      </c>
      <c r="AN1101" s="7">
        <f t="shared" si="391"/>
        <v>87.661000000000001</v>
      </c>
      <c r="AO1101" s="7">
        <f t="shared" si="392"/>
        <v>175.322</v>
      </c>
      <c r="AP1101" s="7">
        <f t="shared" si="393"/>
        <v>250.46</v>
      </c>
      <c r="AQ1101" s="7">
        <f t="shared" si="394"/>
        <v>75.138000000000005</v>
      </c>
      <c r="AR1101" s="12">
        <f t="shared" si="395"/>
        <v>1.4285714285714286</v>
      </c>
    </row>
    <row r="1102" spans="1:44" x14ac:dyDescent="0.35">
      <c r="A1102" t="s">
        <v>1114</v>
      </c>
      <c r="B1102">
        <f t="shared" si="374"/>
        <v>201100</v>
      </c>
      <c r="C1102" s="2">
        <v>45155</v>
      </c>
      <c r="D1102" s="4">
        <v>45155</v>
      </c>
      <c r="E1102">
        <f t="shared" si="375"/>
        <v>2023</v>
      </c>
      <c r="F1102" s="4" t="str">
        <f t="shared" si="376"/>
        <v>August</v>
      </c>
      <c r="G1102" s="4" t="str">
        <f t="shared" si="377"/>
        <v>Thursday</v>
      </c>
      <c r="H1102" t="s">
        <v>2306</v>
      </c>
      <c r="I1102">
        <f t="shared" si="378"/>
        <v>15146</v>
      </c>
      <c r="J1102" t="s">
        <v>2408</v>
      </c>
      <c r="K1102" t="str">
        <f t="shared" si="380"/>
        <v>Laptop</v>
      </c>
      <c r="L1102">
        <v>5</v>
      </c>
      <c r="M1102">
        <v>38.11</v>
      </c>
      <c r="N1102" s="7">
        <f t="shared" si="379"/>
        <v>38.11</v>
      </c>
      <c r="O1102" t="s">
        <v>3032</v>
      </c>
      <c r="P1102" t="str">
        <f t="shared" si="381"/>
        <v>428</v>
      </c>
      <c r="Q1102" t="str">
        <f t="shared" si="382"/>
        <v>Main St</v>
      </c>
      <c r="R1102" t="s">
        <v>3065</v>
      </c>
      <c r="S1102" t="str">
        <f t="shared" si="383"/>
        <v>Debit Card</v>
      </c>
      <c r="T1102" t="s">
        <v>3071</v>
      </c>
      <c r="U1102" t="str">
        <f t="shared" si="384"/>
        <v>Cancelled</v>
      </c>
      <c r="V1102" t="s">
        <v>4175</v>
      </c>
      <c r="W1102" t="str">
        <f t="shared" si="385"/>
        <v>79790530</v>
      </c>
      <c r="X1102">
        <v>6</v>
      </c>
      <c r="Y1102" t="s">
        <v>4277</v>
      </c>
      <c r="Z1102" t="str">
        <f t="shared" si="386"/>
        <v>WINTER15</v>
      </c>
      <c r="AA1102" t="str">
        <f t="shared" si="387"/>
        <v>YES</v>
      </c>
      <c r="AB1102" t="s">
        <v>4278</v>
      </c>
      <c r="AC1102" t="str">
        <f t="shared" si="388"/>
        <v>Instagram</v>
      </c>
      <c r="AD1102">
        <v>190.55</v>
      </c>
      <c r="AE1102" s="7">
        <v>190.55</v>
      </c>
      <c r="AF1102" s="7">
        <f t="shared" si="389"/>
        <v>190.55</v>
      </c>
      <c r="AG1102" t="str">
        <f>_xlfn.XLOOKUP(H1102, 'Customer Data'!A1102,'Customer Data'!B1102)</f>
        <v>Customer_1102</v>
      </c>
      <c r="AH1102" t="str">
        <f>_xlfn.XLOOKUP(H1102,'Customer Data'!A1102,'Customer Data'!C1102)</f>
        <v>Male</v>
      </c>
      <c r="AI1102">
        <f>_xlfn.XLOOKUP(H1102,'Customer Data'!A1102,'Customer Data'!D1102)</f>
        <v>56</v>
      </c>
      <c r="AJ1102" t="str">
        <f>_xlfn.XLOOKUP(H1102,'Customer Data'!A1102,'Customer Data'!E1102)</f>
        <v>Lagos</v>
      </c>
      <c r="AK1102" t="str">
        <f>VLOOKUP(K1102,'Product Category'!A:B,2,FALSE)</f>
        <v>Electronics</v>
      </c>
      <c r="AL1102">
        <f>VLOOKUP(Z1102,Coupons!A:B,2,FALSE)</f>
        <v>0.15</v>
      </c>
      <c r="AM1102" s="7">
        <f t="shared" si="390"/>
        <v>28.5825</v>
      </c>
      <c r="AN1102" s="7">
        <f t="shared" si="391"/>
        <v>26.677</v>
      </c>
      <c r="AO1102" s="7">
        <f t="shared" si="392"/>
        <v>133.38499999999999</v>
      </c>
      <c r="AP1102" s="7">
        <f t="shared" si="393"/>
        <v>161.9675</v>
      </c>
      <c r="AQ1102" s="7">
        <f t="shared" si="394"/>
        <v>28.58250000000001</v>
      </c>
      <c r="AR1102" s="12">
        <f t="shared" si="395"/>
        <v>1.2142857142857144</v>
      </c>
    </row>
    <row r="1103" spans="1:44" x14ac:dyDescent="0.35">
      <c r="A1103" t="s">
        <v>1115</v>
      </c>
      <c r="B1103">
        <f t="shared" si="374"/>
        <v>201101</v>
      </c>
      <c r="C1103" s="2">
        <v>45816</v>
      </c>
      <c r="D1103" s="4">
        <v>45816</v>
      </c>
      <c r="E1103">
        <f t="shared" si="375"/>
        <v>2025</v>
      </c>
      <c r="F1103" s="4" t="str">
        <f t="shared" si="376"/>
        <v>June</v>
      </c>
      <c r="G1103" s="4" t="str">
        <f t="shared" si="377"/>
        <v>Sunday</v>
      </c>
      <c r="H1103" t="s">
        <v>2307</v>
      </c>
      <c r="I1103">
        <f t="shared" si="378"/>
        <v>43546</v>
      </c>
      <c r="J1103" t="s">
        <v>2403</v>
      </c>
      <c r="K1103" t="str">
        <f t="shared" si="380"/>
        <v>Monitor</v>
      </c>
      <c r="L1103">
        <v>3</v>
      </c>
      <c r="M1103">
        <v>161.97</v>
      </c>
      <c r="N1103" s="7">
        <f t="shared" si="379"/>
        <v>161.97</v>
      </c>
      <c r="O1103" t="s">
        <v>2418</v>
      </c>
      <c r="P1103" t="str">
        <f t="shared" si="381"/>
        <v>904</v>
      </c>
      <c r="Q1103" t="str">
        <f t="shared" si="382"/>
        <v>Main St</v>
      </c>
      <c r="R1103" t="s">
        <v>3069</v>
      </c>
      <c r="S1103" t="str">
        <f t="shared" si="383"/>
        <v>Cash</v>
      </c>
      <c r="T1103" t="s">
        <v>3074</v>
      </c>
      <c r="U1103" t="str">
        <f t="shared" si="384"/>
        <v>Pending</v>
      </c>
      <c r="V1103" t="s">
        <v>4176</v>
      </c>
      <c r="W1103" t="str">
        <f t="shared" si="385"/>
        <v>85871121</v>
      </c>
      <c r="X1103">
        <v>4</v>
      </c>
      <c r="Y1103" t="s">
        <v>4275</v>
      </c>
      <c r="Z1103" t="str">
        <f t="shared" si="386"/>
        <v>SAVE10</v>
      </c>
      <c r="AA1103" t="str">
        <f t="shared" si="387"/>
        <v>YES</v>
      </c>
      <c r="AB1103" t="s">
        <v>4280</v>
      </c>
      <c r="AC1103" t="str">
        <f t="shared" si="388"/>
        <v>Email</v>
      </c>
      <c r="AD1103">
        <v>485.91</v>
      </c>
      <c r="AE1103" s="7">
        <v>485.91</v>
      </c>
      <c r="AF1103" s="7">
        <f t="shared" si="389"/>
        <v>485.90999999999997</v>
      </c>
      <c r="AG1103" t="str">
        <f>_xlfn.XLOOKUP(H1103, 'Customer Data'!A1103,'Customer Data'!B1103)</f>
        <v>Customer_1103</v>
      </c>
      <c r="AH1103" t="str">
        <f>_xlfn.XLOOKUP(H1103,'Customer Data'!A1103,'Customer Data'!C1103)</f>
        <v>Male</v>
      </c>
      <c r="AI1103">
        <f>_xlfn.XLOOKUP(H1103,'Customer Data'!A1103,'Customer Data'!D1103)</f>
        <v>21</v>
      </c>
      <c r="AJ1103" t="str">
        <f>_xlfn.XLOOKUP(H1103,'Customer Data'!A1103,'Customer Data'!E1103)</f>
        <v>Kano</v>
      </c>
      <c r="AK1103" t="str">
        <f>VLOOKUP(K1103,'Product Category'!A:B,2,FALSE)</f>
        <v>Electronics</v>
      </c>
      <c r="AL1103">
        <f>VLOOKUP(Z1103,Coupons!A:B,2,FALSE)</f>
        <v>0.1</v>
      </c>
      <c r="AM1103" s="7">
        <f t="shared" si="390"/>
        <v>48.591000000000008</v>
      </c>
      <c r="AN1103" s="7">
        <f t="shared" si="391"/>
        <v>113.37899999999999</v>
      </c>
      <c r="AO1103" s="7">
        <f t="shared" si="392"/>
        <v>340.13699999999994</v>
      </c>
      <c r="AP1103" s="7">
        <f t="shared" si="393"/>
        <v>437.31899999999996</v>
      </c>
      <c r="AQ1103" s="7">
        <f t="shared" si="394"/>
        <v>97.182000000000016</v>
      </c>
      <c r="AR1103" s="12">
        <f t="shared" si="395"/>
        <v>1.2857142857142858</v>
      </c>
    </row>
    <row r="1104" spans="1:44" x14ac:dyDescent="0.35">
      <c r="A1104" t="s">
        <v>1116</v>
      </c>
      <c r="B1104">
        <f t="shared" si="374"/>
        <v>201102</v>
      </c>
      <c r="C1104" s="2">
        <v>45446</v>
      </c>
      <c r="D1104" s="4">
        <v>45446</v>
      </c>
      <c r="E1104">
        <f t="shared" si="375"/>
        <v>2024</v>
      </c>
      <c r="F1104" s="4" t="str">
        <f t="shared" si="376"/>
        <v>June</v>
      </c>
      <c r="G1104" s="4" t="str">
        <f t="shared" si="377"/>
        <v>Monday</v>
      </c>
      <c r="H1104" t="s">
        <v>1228</v>
      </c>
      <c r="I1104">
        <f t="shared" si="378"/>
        <v>98474</v>
      </c>
      <c r="J1104" t="s">
        <v>2406</v>
      </c>
      <c r="K1104" t="str">
        <f t="shared" si="380"/>
        <v>Chair</v>
      </c>
      <c r="L1104">
        <v>4</v>
      </c>
      <c r="M1104">
        <v>347.17</v>
      </c>
      <c r="N1104" s="7">
        <f t="shared" si="379"/>
        <v>347.17</v>
      </c>
      <c r="O1104" t="s">
        <v>2904</v>
      </c>
      <c r="P1104" t="str">
        <f t="shared" si="381"/>
        <v>997</v>
      </c>
      <c r="Q1104" t="str">
        <f t="shared" si="382"/>
        <v>Main St</v>
      </c>
      <c r="R1104" t="s">
        <v>3065</v>
      </c>
      <c r="S1104" t="str">
        <f t="shared" si="383"/>
        <v>Debit Card</v>
      </c>
      <c r="T1104" t="s">
        <v>3070</v>
      </c>
      <c r="U1104" t="str">
        <f t="shared" si="384"/>
        <v>Shipped</v>
      </c>
      <c r="V1104" t="s">
        <v>4177</v>
      </c>
      <c r="W1104" t="str">
        <f t="shared" si="385"/>
        <v>86192984</v>
      </c>
      <c r="X1104">
        <v>8</v>
      </c>
      <c r="Z1104" t="str">
        <f t="shared" si="386"/>
        <v>NO COUPON</v>
      </c>
      <c r="AA1104" t="str">
        <f t="shared" si="387"/>
        <v>NO</v>
      </c>
      <c r="AB1104" t="s">
        <v>4278</v>
      </c>
      <c r="AC1104" t="str">
        <f t="shared" si="388"/>
        <v>Instagram</v>
      </c>
      <c r="AD1104">
        <v>1388.68</v>
      </c>
      <c r="AE1104" s="7">
        <v>1388.68</v>
      </c>
      <c r="AF1104" s="7">
        <f t="shared" si="389"/>
        <v>1388.68</v>
      </c>
      <c r="AG1104" t="str">
        <f>_xlfn.XLOOKUP(H1104, 'Customer Data'!A1104,'Customer Data'!B1104)</f>
        <v>Customer_1104</v>
      </c>
      <c r="AH1104" t="str">
        <f>_xlfn.XLOOKUP(H1104,'Customer Data'!A1104,'Customer Data'!C1104)</f>
        <v>Female</v>
      </c>
      <c r="AI1104">
        <f>_xlfn.XLOOKUP(H1104,'Customer Data'!A1104,'Customer Data'!D1104)</f>
        <v>60</v>
      </c>
      <c r="AJ1104" t="str">
        <f>_xlfn.XLOOKUP(H1104,'Customer Data'!A1104,'Customer Data'!E1104)</f>
        <v>Owerri</v>
      </c>
      <c r="AK1104" t="str">
        <f>VLOOKUP(K1104,'Product Category'!A:B,2,FALSE)</f>
        <v>Furniture</v>
      </c>
      <c r="AL1104">
        <f>VLOOKUP(Z1104,Coupons!A:B,2,FALSE)</f>
        <v>0</v>
      </c>
      <c r="AM1104" s="7">
        <f t="shared" si="390"/>
        <v>0</v>
      </c>
      <c r="AN1104" s="7">
        <f t="shared" si="391"/>
        <v>243.01900000000001</v>
      </c>
      <c r="AO1104" s="7">
        <f t="shared" si="392"/>
        <v>972.07600000000002</v>
      </c>
      <c r="AP1104" s="7">
        <f t="shared" si="393"/>
        <v>1388.68</v>
      </c>
      <c r="AQ1104" s="7">
        <f t="shared" si="394"/>
        <v>416.60400000000004</v>
      </c>
      <c r="AR1104" s="12">
        <f t="shared" si="395"/>
        <v>1.4285714285714286</v>
      </c>
    </row>
    <row r="1105" spans="1:44" x14ac:dyDescent="0.35">
      <c r="A1105" t="s">
        <v>1117</v>
      </c>
      <c r="B1105">
        <f t="shared" si="374"/>
        <v>201103</v>
      </c>
      <c r="C1105" s="2">
        <v>45040</v>
      </c>
      <c r="D1105" s="4">
        <v>45040</v>
      </c>
      <c r="E1105">
        <f t="shared" si="375"/>
        <v>2023</v>
      </c>
      <c r="F1105" s="4" t="str">
        <f t="shared" si="376"/>
        <v>April</v>
      </c>
      <c r="G1105" s="4" t="str">
        <f t="shared" si="377"/>
        <v>Monday</v>
      </c>
      <c r="H1105" t="s">
        <v>2308</v>
      </c>
      <c r="I1105">
        <f t="shared" si="378"/>
        <v>90292</v>
      </c>
      <c r="J1105" t="s">
        <v>2408</v>
      </c>
      <c r="K1105" t="str">
        <f t="shared" si="380"/>
        <v>Laptop</v>
      </c>
      <c r="L1105">
        <v>4</v>
      </c>
      <c r="M1105">
        <v>276.32</v>
      </c>
      <c r="N1105" s="7">
        <f t="shared" si="379"/>
        <v>276.32</v>
      </c>
      <c r="O1105" t="s">
        <v>2477</v>
      </c>
      <c r="P1105" t="str">
        <f t="shared" si="381"/>
        <v>129</v>
      </c>
      <c r="Q1105" t="str">
        <f t="shared" si="382"/>
        <v>Main St</v>
      </c>
      <c r="R1105" t="s">
        <v>3066</v>
      </c>
      <c r="S1105" t="str">
        <f t="shared" si="383"/>
        <v>Online</v>
      </c>
      <c r="T1105" t="s">
        <v>3073</v>
      </c>
      <c r="U1105" t="str">
        <f t="shared" si="384"/>
        <v>Delivered</v>
      </c>
      <c r="V1105" t="s">
        <v>4178</v>
      </c>
      <c r="W1105" t="str">
        <f t="shared" si="385"/>
        <v>26270357</v>
      </c>
      <c r="X1105">
        <v>5</v>
      </c>
      <c r="Z1105" t="str">
        <f t="shared" si="386"/>
        <v>NO COUPON</v>
      </c>
      <c r="AA1105" t="str">
        <f t="shared" si="387"/>
        <v>NO</v>
      </c>
      <c r="AB1105" t="s">
        <v>4282</v>
      </c>
      <c r="AC1105" t="str">
        <f t="shared" si="388"/>
        <v>Google</v>
      </c>
      <c r="AD1105">
        <v>1105.28</v>
      </c>
      <c r="AE1105" s="7">
        <v>1105.28</v>
      </c>
      <c r="AF1105" s="7">
        <f t="shared" si="389"/>
        <v>1105.28</v>
      </c>
      <c r="AG1105" t="str">
        <f>_xlfn.XLOOKUP(H1105, 'Customer Data'!A1105,'Customer Data'!B1105)</f>
        <v>Customer_1105</v>
      </c>
      <c r="AH1105" t="str">
        <f>_xlfn.XLOOKUP(H1105,'Customer Data'!A1105,'Customer Data'!C1105)</f>
        <v>Male</v>
      </c>
      <c r="AI1105">
        <f>_xlfn.XLOOKUP(H1105,'Customer Data'!A1105,'Customer Data'!D1105)</f>
        <v>26</v>
      </c>
      <c r="AJ1105" t="str">
        <f>_xlfn.XLOOKUP(H1105,'Customer Data'!A1105,'Customer Data'!E1105)</f>
        <v>Kano</v>
      </c>
      <c r="AK1105" t="str">
        <f>VLOOKUP(K1105,'Product Category'!A:B,2,FALSE)</f>
        <v>Electronics</v>
      </c>
      <c r="AL1105">
        <f>VLOOKUP(Z1105,Coupons!A:B,2,FALSE)</f>
        <v>0</v>
      </c>
      <c r="AM1105" s="7">
        <f t="shared" si="390"/>
        <v>0</v>
      </c>
      <c r="AN1105" s="7">
        <f t="shared" si="391"/>
        <v>193.42399999999998</v>
      </c>
      <c r="AO1105" s="7">
        <f t="shared" si="392"/>
        <v>773.69599999999991</v>
      </c>
      <c r="AP1105" s="7">
        <f t="shared" si="393"/>
        <v>1105.28</v>
      </c>
      <c r="AQ1105" s="7">
        <f t="shared" si="394"/>
        <v>331.58400000000006</v>
      </c>
      <c r="AR1105" s="12">
        <f t="shared" si="395"/>
        <v>1.4285714285714286</v>
      </c>
    </row>
    <row r="1106" spans="1:44" x14ac:dyDescent="0.35">
      <c r="A1106" t="s">
        <v>1118</v>
      </c>
      <c r="B1106">
        <f t="shared" si="374"/>
        <v>201104</v>
      </c>
      <c r="C1106" s="2">
        <v>45498</v>
      </c>
      <c r="D1106" s="4">
        <v>45498</v>
      </c>
      <c r="E1106">
        <f t="shared" si="375"/>
        <v>2024</v>
      </c>
      <c r="F1106" s="4" t="str">
        <f t="shared" si="376"/>
        <v>July</v>
      </c>
      <c r="G1106" s="4" t="str">
        <f t="shared" si="377"/>
        <v>Thursday</v>
      </c>
      <c r="H1106" t="s">
        <v>2309</v>
      </c>
      <c r="I1106">
        <f t="shared" si="378"/>
        <v>17075</v>
      </c>
      <c r="J1106" t="s">
        <v>2405</v>
      </c>
      <c r="K1106" t="str">
        <f t="shared" si="380"/>
        <v>Tablet</v>
      </c>
      <c r="L1106">
        <v>4</v>
      </c>
      <c r="M1106">
        <v>314.76</v>
      </c>
      <c r="N1106" s="7">
        <f t="shared" si="379"/>
        <v>314.76</v>
      </c>
      <c r="O1106" t="s">
        <v>3033</v>
      </c>
      <c r="P1106" t="str">
        <f t="shared" si="381"/>
        <v>850</v>
      </c>
      <c r="Q1106" t="str">
        <f t="shared" si="382"/>
        <v>Main St</v>
      </c>
      <c r="R1106" t="s">
        <v>3066</v>
      </c>
      <c r="S1106" t="str">
        <f t="shared" si="383"/>
        <v>Online</v>
      </c>
      <c r="T1106" t="s">
        <v>3070</v>
      </c>
      <c r="U1106" t="str">
        <f t="shared" si="384"/>
        <v>Shipped</v>
      </c>
      <c r="V1106" t="s">
        <v>4179</v>
      </c>
      <c r="W1106" t="str">
        <f t="shared" si="385"/>
        <v>63547510</v>
      </c>
      <c r="X1106">
        <v>8</v>
      </c>
      <c r="Z1106" t="str">
        <f t="shared" si="386"/>
        <v>NO COUPON</v>
      </c>
      <c r="AA1106" t="str">
        <f t="shared" si="387"/>
        <v>NO</v>
      </c>
      <c r="AB1106" t="s">
        <v>4278</v>
      </c>
      <c r="AC1106" t="str">
        <f t="shared" si="388"/>
        <v>Instagram</v>
      </c>
      <c r="AD1106">
        <v>1259.04</v>
      </c>
      <c r="AE1106" s="7">
        <v>1259.04</v>
      </c>
      <c r="AF1106" s="7">
        <f t="shared" si="389"/>
        <v>1259.04</v>
      </c>
      <c r="AG1106" t="str">
        <f>_xlfn.XLOOKUP(H1106, 'Customer Data'!A1106,'Customer Data'!B1106)</f>
        <v>Customer_1106</v>
      </c>
      <c r="AH1106" t="str">
        <f>_xlfn.XLOOKUP(H1106,'Customer Data'!A1106,'Customer Data'!C1106)</f>
        <v>Male</v>
      </c>
      <c r="AI1106">
        <f>_xlfn.XLOOKUP(H1106,'Customer Data'!A1106,'Customer Data'!D1106)</f>
        <v>55</v>
      </c>
      <c r="AJ1106" t="str">
        <f>_xlfn.XLOOKUP(H1106,'Customer Data'!A1106,'Customer Data'!E1106)</f>
        <v>Abuja</v>
      </c>
      <c r="AK1106" t="str">
        <f>VLOOKUP(K1106,'Product Category'!A:B,2,FALSE)</f>
        <v>Electronics</v>
      </c>
      <c r="AL1106">
        <f>VLOOKUP(Z1106,Coupons!A:B,2,FALSE)</f>
        <v>0</v>
      </c>
      <c r="AM1106" s="7">
        <f t="shared" si="390"/>
        <v>0</v>
      </c>
      <c r="AN1106" s="7">
        <f t="shared" si="391"/>
        <v>220.33199999999999</v>
      </c>
      <c r="AO1106" s="7">
        <f t="shared" si="392"/>
        <v>881.32799999999997</v>
      </c>
      <c r="AP1106" s="7">
        <f t="shared" si="393"/>
        <v>1259.04</v>
      </c>
      <c r="AQ1106" s="7">
        <f t="shared" si="394"/>
        <v>377.71199999999999</v>
      </c>
      <c r="AR1106" s="12">
        <f t="shared" si="395"/>
        <v>1.4285714285714286</v>
      </c>
    </row>
    <row r="1107" spans="1:44" x14ac:dyDescent="0.35">
      <c r="A1107" t="s">
        <v>1119</v>
      </c>
      <c r="B1107">
        <f t="shared" si="374"/>
        <v>201105</v>
      </c>
      <c r="C1107" s="2">
        <v>45299</v>
      </c>
      <c r="D1107" s="4">
        <v>45299</v>
      </c>
      <c r="E1107">
        <f t="shared" si="375"/>
        <v>2024</v>
      </c>
      <c r="F1107" s="4" t="str">
        <f t="shared" si="376"/>
        <v>January</v>
      </c>
      <c r="G1107" s="4" t="str">
        <f t="shared" si="377"/>
        <v>Monday</v>
      </c>
      <c r="H1107" t="s">
        <v>2310</v>
      </c>
      <c r="I1107">
        <f t="shared" si="378"/>
        <v>12487</v>
      </c>
      <c r="J1107" t="s">
        <v>2405</v>
      </c>
      <c r="K1107" t="str">
        <f t="shared" si="380"/>
        <v>Tablet</v>
      </c>
      <c r="L1107">
        <v>3</v>
      </c>
      <c r="M1107">
        <v>475.69</v>
      </c>
      <c r="N1107" s="7">
        <f t="shared" si="379"/>
        <v>475.69</v>
      </c>
      <c r="O1107" t="s">
        <v>2644</v>
      </c>
      <c r="P1107" t="str">
        <f t="shared" si="381"/>
        <v>884</v>
      </c>
      <c r="Q1107" t="str">
        <f t="shared" si="382"/>
        <v>Main St</v>
      </c>
      <c r="R1107" t="s">
        <v>3068</v>
      </c>
      <c r="S1107" t="str">
        <f t="shared" si="383"/>
        <v>Gift Card</v>
      </c>
      <c r="T1107" t="s">
        <v>3071</v>
      </c>
      <c r="U1107" t="str">
        <f t="shared" si="384"/>
        <v>Cancelled</v>
      </c>
      <c r="V1107" t="s">
        <v>4180</v>
      </c>
      <c r="W1107" t="str">
        <f t="shared" si="385"/>
        <v>23324770</v>
      </c>
      <c r="X1107">
        <v>3</v>
      </c>
      <c r="Y1107" t="s">
        <v>4276</v>
      </c>
      <c r="Z1107" t="str">
        <f t="shared" si="386"/>
        <v>FREESHIP</v>
      </c>
      <c r="AA1107" t="str">
        <f t="shared" si="387"/>
        <v>YES</v>
      </c>
      <c r="AB1107" t="s">
        <v>4282</v>
      </c>
      <c r="AC1107" t="str">
        <f t="shared" si="388"/>
        <v>Google</v>
      </c>
      <c r="AD1107">
        <v>1427.07</v>
      </c>
      <c r="AE1107" s="7">
        <v>1427.07</v>
      </c>
      <c r="AF1107" s="7">
        <f t="shared" si="389"/>
        <v>1427.07</v>
      </c>
      <c r="AG1107" t="str">
        <f>_xlfn.XLOOKUP(H1107, 'Customer Data'!A1107,'Customer Data'!B1107)</f>
        <v>Customer_1107</v>
      </c>
      <c r="AH1107" t="str">
        <f>_xlfn.XLOOKUP(H1107,'Customer Data'!A1107,'Customer Data'!C1107)</f>
        <v>Male</v>
      </c>
      <c r="AI1107">
        <f>_xlfn.XLOOKUP(H1107,'Customer Data'!A1107,'Customer Data'!D1107)</f>
        <v>56</v>
      </c>
      <c r="AJ1107" t="str">
        <f>_xlfn.XLOOKUP(H1107,'Customer Data'!A1107,'Customer Data'!E1107)</f>
        <v>Lagos</v>
      </c>
      <c r="AK1107" t="str">
        <f>VLOOKUP(K1107,'Product Category'!A:B,2,FALSE)</f>
        <v>Electronics</v>
      </c>
      <c r="AL1107">
        <f>VLOOKUP(Z1107,Coupons!A:B,2,FALSE)</f>
        <v>0</v>
      </c>
      <c r="AM1107" s="7">
        <f t="shared" si="390"/>
        <v>0</v>
      </c>
      <c r="AN1107" s="7">
        <f t="shared" si="391"/>
        <v>332.983</v>
      </c>
      <c r="AO1107" s="7">
        <f t="shared" si="392"/>
        <v>998.94900000000007</v>
      </c>
      <c r="AP1107" s="7">
        <f t="shared" si="393"/>
        <v>1427.07</v>
      </c>
      <c r="AQ1107" s="7">
        <f t="shared" si="394"/>
        <v>428.12099999999987</v>
      </c>
      <c r="AR1107" s="12">
        <f t="shared" si="395"/>
        <v>1.4285714285714284</v>
      </c>
    </row>
    <row r="1108" spans="1:44" x14ac:dyDescent="0.35">
      <c r="A1108" t="s">
        <v>1120</v>
      </c>
      <c r="B1108">
        <f t="shared" si="374"/>
        <v>201106</v>
      </c>
      <c r="C1108" s="2">
        <v>44997</v>
      </c>
      <c r="D1108" s="4">
        <v>44997</v>
      </c>
      <c r="E1108">
        <f t="shared" si="375"/>
        <v>2023</v>
      </c>
      <c r="F1108" s="4" t="str">
        <f t="shared" si="376"/>
        <v>March</v>
      </c>
      <c r="G1108" s="4" t="str">
        <f t="shared" si="377"/>
        <v>Sunday</v>
      </c>
      <c r="H1108" t="s">
        <v>2311</v>
      </c>
      <c r="I1108">
        <f t="shared" si="378"/>
        <v>34555</v>
      </c>
      <c r="J1108" t="s">
        <v>2406</v>
      </c>
      <c r="K1108" t="str">
        <f t="shared" si="380"/>
        <v>Chair</v>
      </c>
      <c r="L1108">
        <v>1</v>
      </c>
      <c r="M1108">
        <v>372.8</v>
      </c>
      <c r="N1108" s="7">
        <f t="shared" si="379"/>
        <v>372.8</v>
      </c>
      <c r="O1108" t="s">
        <v>2423</v>
      </c>
      <c r="P1108" t="str">
        <f t="shared" si="381"/>
        <v>903</v>
      </c>
      <c r="Q1108" t="str">
        <f t="shared" si="382"/>
        <v>Main St</v>
      </c>
      <c r="R1108" t="s">
        <v>3069</v>
      </c>
      <c r="S1108" t="str">
        <f t="shared" si="383"/>
        <v>Cash</v>
      </c>
      <c r="T1108" t="s">
        <v>3071</v>
      </c>
      <c r="U1108" t="str">
        <f t="shared" si="384"/>
        <v>Cancelled</v>
      </c>
      <c r="V1108" t="s">
        <v>4181</v>
      </c>
      <c r="W1108" t="str">
        <f t="shared" si="385"/>
        <v>72859458</v>
      </c>
      <c r="X1108">
        <v>6</v>
      </c>
      <c r="Y1108" t="s">
        <v>4275</v>
      </c>
      <c r="Z1108" t="str">
        <f t="shared" si="386"/>
        <v>SAVE10</v>
      </c>
      <c r="AA1108" t="str">
        <f t="shared" si="387"/>
        <v>YES</v>
      </c>
      <c r="AB1108" t="s">
        <v>4281</v>
      </c>
      <c r="AC1108" t="str">
        <f t="shared" si="388"/>
        <v>Facebook</v>
      </c>
      <c r="AD1108">
        <v>372.8</v>
      </c>
      <c r="AE1108" s="7">
        <v>372.8</v>
      </c>
      <c r="AF1108" s="7">
        <f t="shared" si="389"/>
        <v>372.8</v>
      </c>
      <c r="AG1108" t="str">
        <f>_xlfn.XLOOKUP(H1108, 'Customer Data'!A1108,'Customer Data'!B1108)</f>
        <v>Customer_1108</v>
      </c>
      <c r="AH1108" t="str">
        <f>_xlfn.XLOOKUP(H1108,'Customer Data'!A1108,'Customer Data'!C1108)</f>
        <v>Male</v>
      </c>
      <c r="AI1108">
        <f>_xlfn.XLOOKUP(H1108,'Customer Data'!A1108,'Customer Data'!D1108)</f>
        <v>26</v>
      </c>
      <c r="AJ1108" t="str">
        <f>_xlfn.XLOOKUP(H1108,'Customer Data'!A1108,'Customer Data'!E1108)</f>
        <v>Kano</v>
      </c>
      <c r="AK1108" t="str">
        <f>VLOOKUP(K1108,'Product Category'!A:B,2,FALSE)</f>
        <v>Furniture</v>
      </c>
      <c r="AL1108">
        <f>VLOOKUP(Z1108,Coupons!A:B,2,FALSE)</f>
        <v>0.1</v>
      </c>
      <c r="AM1108" s="7">
        <f t="shared" si="390"/>
        <v>37.28</v>
      </c>
      <c r="AN1108" s="7">
        <f t="shared" si="391"/>
        <v>260.95999999999998</v>
      </c>
      <c r="AO1108" s="7">
        <f t="shared" si="392"/>
        <v>260.95999999999998</v>
      </c>
      <c r="AP1108" s="7">
        <f t="shared" si="393"/>
        <v>335.52</v>
      </c>
      <c r="AQ1108" s="7">
        <f t="shared" si="394"/>
        <v>74.56</v>
      </c>
      <c r="AR1108" s="12">
        <f t="shared" si="395"/>
        <v>1.2857142857142858</v>
      </c>
    </row>
    <row r="1109" spans="1:44" x14ac:dyDescent="0.35">
      <c r="A1109" t="s">
        <v>1121</v>
      </c>
      <c r="B1109">
        <f t="shared" si="374"/>
        <v>201107</v>
      </c>
      <c r="C1109" s="2">
        <v>45838</v>
      </c>
      <c r="D1109" s="4">
        <v>45838</v>
      </c>
      <c r="E1109">
        <f t="shared" si="375"/>
        <v>2025</v>
      </c>
      <c r="F1109" s="4" t="str">
        <f t="shared" si="376"/>
        <v>June</v>
      </c>
      <c r="G1109" s="4" t="str">
        <f t="shared" si="377"/>
        <v>Monday</v>
      </c>
      <c r="H1109" t="s">
        <v>2312</v>
      </c>
      <c r="I1109">
        <f t="shared" si="378"/>
        <v>25110</v>
      </c>
      <c r="J1109" t="s">
        <v>2405</v>
      </c>
      <c r="K1109" t="str">
        <f t="shared" si="380"/>
        <v>Tablet</v>
      </c>
      <c r="L1109">
        <v>2</v>
      </c>
      <c r="M1109">
        <v>63.21</v>
      </c>
      <c r="N1109" s="7">
        <f t="shared" si="379"/>
        <v>63.21</v>
      </c>
      <c r="O1109" t="s">
        <v>2839</v>
      </c>
      <c r="P1109" t="str">
        <f t="shared" si="381"/>
        <v>282</v>
      </c>
      <c r="Q1109" t="str">
        <f t="shared" si="382"/>
        <v>Main St</v>
      </c>
      <c r="R1109" t="s">
        <v>3066</v>
      </c>
      <c r="S1109" t="str">
        <f t="shared" si="383"/>
        <v>Online</v>
      </c>
      <c r="T1109" t="s">
        <v>3071</v>
      </c>
      <c r="U1109" t="str">
        <f t="shared" si="384"/>
        <v>Cancelled</v>
      </c>
      <c r="V1109" t="s">
        <v>4182</v>
      </c>
      <c r="W1109" t="str">
        <f t="shared" si="385"/>
        <v>80963328</v>
      </c>
      <c r="X1109">
        <v>4</v>
      </c>
      <c r="Y1109" t="s">
        <v>4275</v>
      </c>
      <c r="Z1109" t="str">
        <f t="shared" si="386"/>
        <v>SAVE10</v>
      </c>
      <c r="AA1109" t="str">
        <f t="shared" si="387"/>
        <v>YES</v>
      </c>
      <c r="AB1109" t="s">
        <v>4282</v>
      </c>
      <c r="AC1109" t="str">
        <f t="shared" si="388"/>
        <v>Google</v>
      </c>
      <c r="AD1109">
        <v>126.42</v>
      </c>
      <c r="AE1109" s="7">
        <v>126.42</v>
      </c>
      <c r="AF1109" s="7">
        <f t="shared" si="389"/>
        <v>126.42</v>
      </c>
      <c r="AG1109" t="str">
        <f>_xlfn.XLOOKUP(H1109, 'Customer Data'!A1109,'Customer Data'!B1109)</f>
        <v>Customer_1109</v>
      </c>
      <c r="AH1109" t="str">
        <f>_xlfn.XLOOKUP(H1109,'Customer Data'!A1109,'Customer Data'!C1109)</f>
        <v>Male</v>
      </c>
      <c r="AI1109">
        <f>_xlfn.XLOOKUP(H1109,'Customer Data'!A1109,'Customer Data'!D1109)</f>
        <v>28</v>
      </c>
      <c r="AJ1109" t="str">
        <f>_xlfn.XLOOKUP(H1109,'Customer Data'!A1109,'Customer Data'!E1109)</f>
        <v>Lagos</v>
      </c>
      <c r="AK1109" t="str">
        <f>VLOOKUP(K1109,'Product Category'!A:B,2,FALSE)</f>
        <v>Electronics</v>
      </c>
      <c r="AL1109">
        <f>VLOOKUP(Z1109,Coupons!A:B,2,FALSE)</f>
        <v>0.1</v>
      </c>
      <c r="AM1109" s="7">
        <f t="shared" si="390"/>
        <v>12.642000000000001</v>
      </c>
      <c r="AN1109" s="7">
        <f t="shared" si="391"/>
        <v>44.247</v>
      </c>
      <c r="AO1109" s="7">
        <f t="shared" si="392"/>
        <v>88.494</v>
      </c>
      <c r="AP1109" s="7">
        <f t="shared" si="393"/>
        <v>113.77800000000001</v>
      </c>
      <c r="AQ1109" s="7">
        <f t="shared" si="394"/>
        <v>25.284000000000006</v>
      </c>
      <c r="AR1109" s="12">
        <f t="shared" si="395"/>
        <v>1.2857142857142858</v>
      </c>
    </row>
    <row r="1110" spans="1:44" x14ac:dyDescent="0.35">
      <c r="A1110" t="s">
        <v>1122</v>
      </c>
      <c r="B1110">
        <f t="shared" si="374"/>
        <v>201108</v>
      </c>
      <c r="C1110" s="2">
        <v>45005</v>
      </c>
      <c r="D1110" s="4">
        <v>45005</v>
      </c>
      <c r="E1110">
        <f t="shared" si="375"/>
        <v>2023</v>
      </c>
      <c r="F1110" s="4" t="str">
        <f t="shared" si="376"/>
        <v>March</v>
      </c>
      <c r="G1110" s="4" t="str">
        <f t="shared" si="377"/>
        <v>Monday</v>
      </c>
      <c r="H1110" t="s">
        <v>2313</v>
      </c>
      <c r="I1110">
        <f t="shared" si="378"/>
        <v>35136</v>
      </c>
      <c r="J1110" t="s">
        <v>2408</v>
      </c>
      <c r="K1110" t="str">
        <f t="shared" si="380"/>
        <v>Laptop</v>
      </c>
      <c r="L1110">
        <v>1</v>
      </c>
      <c r="M1110">
        <v>634.94000000000005</v>
      </c>
      <c r="N1110" s="7">
        <f t="shared" si="379"/>
        <v>634.94000000000005</v>
      </c>
      <c r="O1110" t="s">
        <v>3034</v>
      </c>
      <c r="P1110" t="str">
        <f t="shared" si="381"/>
        <v>462</v>
      </c>
      <c r="Q1110" t="str">
        <f t="shared" si="382"/>
        <v>Main St</v>
      </c>
      <c r="R1110" t="s">
        <v>3066</v>
      </c>
      <c r="S1110" t="str">
        <f t="shared" si="383"/>
        <v>Online</v>
      </c>
      <c r="T1110" t="s">
        <v>3071</v>
      </c>
      <c r="U1110" t="str">
        <f t="shared" si="384"/>
        <v>Cancelled</v>
      </c>
      <c r="V1110" t="s">
        <v>4183</v>
      </c>
      <c r="W1110" t="str">
        <f t="shared" si="385"/>
        <v>49753703</v>
      </c>
      <c r="X1110">
        <v>5</v>
      </c>
      <c r="Y1110" t="s">
        <v>4277</v>
      </c>
      <c r="Z1110" t="str">
        <f t="shared" si="386"/>
        <v>WINTER15</v>
      </c>
      <c r="AA1110" t="str">
        <f t="shared" si="387"/>
        <v>YES</v>
      </c>
      <c r="AB1110" t="s">
        <v>4278</v>
      </c>
      <c r="AC1110" t="str">
        <f t="shared" si="388"/>
        <v>Instagram</v>
      </c>
      <c r="AD1110">
        <v>634.94000000000005</v>
      </c>
      <c r="AE1110" s="7">
        <v>634.94000000000005</v>
      </c>
      <c r="AF1110" s="7">
        <f t="shared" si="389"/>
        <v>634.94000000000005</v>
      </c>
      <c r="AG1110" t="str">
        <f>_xlfn.XLOOKUP(H1110, 'Customer Data'!A1110,'Customer Data'!B1110)</f>
        <v>Customer_1110</v>
      </c>
      <c r="AH1110" t="str">
        <f>_xlfn.XLOOKUP(H1110,'Customer Data'!A1110,'Customer Data'!C1110)</f>
        <v>Male</v>
      </c>
      <c r="AI1110">
        <f>_xlfn.XLOOKUP(H1110,'Customer Data'!A1110,'Customer Data'!D1110)</f>
        <v>40</v>
      </c>
      <c r="AJ1110" t="str">
        <f>_xlfn.XLOOKUP(H1110,'Customer Data'!A1110,'Customer Data'!E1110)</f>
        <v>Port-Harcourt</v>
      </c>
      <c r="AK1110" t="str">
        <f>VLOOKUP(K1110,'Product Category'!A:B,2,FALSE)</f>
        <v>Electronics</v>
      </c>
      <c r="AL1110">
        <f>VLOOKUP(Z1110,Coupons!A:B,2,FALSE)</f>
        <v>0.15</v>
      </c>
      <c r="AM1110" s="7">
        <f t="shared" si="390"/>
        <v>95.241</v>
      </c>
      <c r="AN1110" s="7">
        <f t="shared" si="391"/>
        <v>444.45800000000003</v>
      </c>
      <c r="AO1110" s="7">
        <f t="shared" si="392"/>
        <v>444.45800000000003</v>
      </c>
      <c r="AP1110" s="7">
        <f t="shared" si="393"/>
        <v>539.69900000000007</v>
      </c>
      <c r="AQ1110" s="7">
        <f t="shared" si="394"/>
        <v>95.241000000000042</v>
      </c>
      <c r="AR1110" s="12">
        <f t="shared" si="395"/>
        <v>1.2142857142857144</v>
      </c>
    </row>
    <row r="1111" spans="1:44" x14ac:dyDescent="0.35">
      <c r="A1111" t="s">
        <v>1123</v>
      </c>
      <c r="B1111">
        <f t="shared" si="374"/>
        <v>201109</v>
      </c>
      <c r="C1111" s="2">
        <v>45390</v>
      </c>
      <c r="D1111" s="4">
        <v>45390</v>
      </c>
      <c r="E1111">
        <f t="shared" si="375"/>
        <v>2024</v>
      </c>
      <c r="F1111" s="4" t="str">
        <f t="shared" si="376"/>
        <v>April</v>
      </c>
      <c r="G1111" s="4" t="str">
        <f t="shared" si="377"/>
        <v>Monday</v>
      </c>
      <c r="H1111" t="s">
        <v>2314</v>
      </c>
      <c r="I1111">
        <f t="shared" si="378"/>
        <v>62277</v>
      </c>
      <c r="J1111" t="s">
        <v>2407</v>
      </c>
      <c r="K1111" t="str">
        <f t="shared" si="380"/>
        <v>Printer</v>
      </c>
      <c r="L1111">
        <v>4</v>
      </c>
      <c r="M1111">
        <v>77.47</v>
      </c>
      <c r="N1111" s="7">
        <f t="shared" si="379"/>
        <v>77.47</v>
      </c>
      <c r="O1111" t="s">
        <v>2768</v>
      </c>
      <c r="P1111" t="str">
        <f t="shared" si="381"/>
        <v>474</v>
      </c>
      <c r="Q1111" t="str">
        <f t="shared" si="382"/>
        <v>Main St</v>
      </c>
      <c r="R1111" t="s">
        <v>3068</v>
      </c>
      <c r="S1111" t="str">
        <f t="shared" si="383"/>
        <v>Gift Card</v>
      </c>
      <c r="T1111" t="s">
        <v>3072</v>
      </c>
      <c r="U1111" t="str">
        <f t="shared" si="384"/>
        <v>Returned</v>
      </c>
      <c r="V1111" t="s">
        <v>4184</v>
      </c>
      <c r="W1111" t="str">
        <f t="shared" si="385"/>
        <v>32026174</v>
      </c>
      <c r="X1111">
        <v>7</v>
      </c>
      <c r="Y1111" t="s">
        <v>4275</v>
      </c>
      <c r="Z1111" t="str">
        <f t="shared" si="386"/>
        <v>SAVE10</v>
      </c>
      <c r="AA1111" t="str">
        <f t="shared" si="387"/>
        <v>YES</v>
      </c>
      <c r="AB1111" t="s">
        <v>4278</v>
      </c>
      <c r="AC1111" t="str">
        <f t="shared" si="388"/>
        <v>Instagram</v>
      </c>
      <c r="AD1111">
        <v>309.88</v>
      </c>
      <c r="AE1111" s="7">
        <v>309.88</v>
      </c>
      <c r="AF1111" s="7">
        <f t="shared" si="389"/>
        <v>309.88</v>
      </c>
      <c r="AG1111" t="str">
        <f>_xlfn.XLOOKUP(H1111, 'Customer Data'!A1111,'Customer Data'!B1111)</f>
        <v>Customer_1111</v>
      </c>
      <c r="AH1111" t="str">
        <f>_xlfn.XLOOKUP(H1111,'Customer Data'!A1111,'Customer Data'!C1111)</f>
        <v>Male</v>
      </c>
      <c r="AI1111">
        <f>_xlfn.XLOOKUP(H1111,'Customer Data'!A1111,'Customer Data'!D1111)</f>
        <v>20</v>
      </c>
      <c r="AJ1111" t="str">
        <f>_xlfn.XLOOKUP(H1111,'Customer Data'!A1111,'Customer Data'!E1111)</f>
        <v>Lagos</v>
      </c>
      <c r="AK1111" t="str">
        <f>VLOOKUP(K1111,'Product Category'!A:B,2,FALSE)</f>
        <v>Electronics</v>
      </c>
      <c r="AL1111">
        <f>VLOOKUP(Z1111,Coupons!A:B,2,FALSE)</f>
        <v>0.1</v>
      </c>
      <c r="AM1111" s="7">
        <f t="shared" si="390"/>
        <v>30.988</v>
      </c>
      <c r="AN1111" s="7">
        <f t="shared" si="391"/>
        <v>54.228999999999999</v>
      </c>
      <c r="AO1111" s="7">
        <f t="shared" si="392"/>
        <v>216.916</v>
      </c>
      <c r="AP1111" s="7">
        <f t="shared" si="393"/>
        <v>278.892</v>
      </c>
      <c r="AQ1111" s="7">
        <f t="shared" si="394"/>
        <v>61.975999999999999</v>
      </c>
      <c r="AR1111" s="12">
        <f t="shared" si="395"/>
        <v>1.2857142857142858</v>
      </c>
    </row>
    <row r="1112" spans="1:44" x14ac:dyDescent="0.35">
      <c r="A1112" t="s">
        <v>1124</v>
      </c>
      <c r="B1112">
        <f t="shared" si="374"/>
        <v>201110</v>
      </c>
      <c r="C1112" s="2">
        <v>45347</v>
      </c>
      <c r="D1112" s="4">
        <v>45347</v>
      </c>
      <c r="E1112">
        <f t="shared" si="375"/>
        <v>2024</v>
      </c>
      <c r="F1112" s="4" t="str">
        <f t="shared" si="376"/>
        <v>February</v>
      </c>
      <c r="G1112" s="4" t="str">
        <f t="shared" si="377"/>
        <v>Sunday</v>
      </c>
      <c r="H1112" t="s">
        <v>2315</v>
      </c>
      <c r="I1112">
        <f t="shared" si="378"/>
        <v>12472</v>
      </c>
      <c r="J1112" t="s">
        <v>2406</v>
      </c>
      <c r="K1112" t="str">
        <f t="shared" si="380"/>
        <v>Chair</v>
      </c>
      <c r="L1112">
        <v>3</v>
      </c>
      <c r="M1112">
        <v>84.31</v>
      </c>
      <c r="N1112" s="7">
        <f t="shared" si="379"/>
        <v>84.31</v>
      </c>
      <c r="O1112" t="s">
        <v>2443</v>
      </c>
      <c r="P1112" t="str">
        <f t="shared" si="381"/>
        <v>912</v>
      </c>
      <c r="Q1112" t="str">
        <f t="shared" si="382"/>
        <v>Main St</v>
      </c>
      <c r="R1112" t="s">
        <v>3067</v>
      </c>
      <c r="S1112" t="str">
        <f t="shared" si="383"/>
        <v>Credit Card</v>
      </c>
      <c r="T1112" t="s">
        <v>3070</v>
      </c>
      <c r="U1112" t="str">
        <f t="shared" si="384"/>
        <v>Shipped</v>
      </c>
      <c r="V1112" t="s">
        <v>4185</v>
      </c>
      <c r="W1112" t="str">
        <f t="shared" si="385"/>
        <v>36103184</v>
      </c>
      <c r="X1112">
        <v>3</v>
      </c>
      <c r="Y1112" t="s">
        <v>4275</v>
      </c>
      <c r="Z1112" t="str">
        <f t="shared" si="386"/>
        <v>SAVE10</v>
      </c>
      <c r="AA1112" t="str">
        <f t="shared" si="387"/>
        <v>YES</v>
      </c>
      <c r="AB1112" t="s">
        <v>4280</v>
      </c>
      <c r="AC1112" t="str">
        <f t="shared" si="388"/>
        <v>Email</v>
      </c>
      <c r="AD1112">
        <v>252.93</v>
      </c>
      <c r="AE1112" s="7">
        <v>252.93</v>
      </c>
      <c r="AF1112" s="7">
        <f t="shared" si="389"/>
        <v>252.93</v>
      </c>
      <c r="AG1112" t="str">
        <f>_xlfn.XLOOKUP(H1112, 'Customer Data'!A1112,'Customer Data'!B1112)</f>
        <v>Customer_1112</v>
      </c>
      <c r="AH1112" t="str">
        <f>_xlfn.XLOOKUP(H1112,'Customer Data'!A1112,'Customer Data'!C1112)</f>
        <v>Female</v>
      </c>
      <c r="AI1112">
        <f>_xlfn.XLOOKUP(H1112,'Customer Data'!A1112,'Customer Data'!D1112)</f>
        <v>52</v>
      </c>
      <c r="AJ1112" t="str">
        <f>_xlfn.XLOOKUP(H1112,'Customer Data'!A1112,'Customer Data'!E1112)</f>
        <v>Enugu</v>
      </c>
      <c r="AK1112" t="str">
        <f>VLOOKUP(K1112,'Product Category'!A:B,2,FALSE)</f>
        <v>Furniture</v>
      </c>
      <c r="AL1112">
        <f>VLOOKUP(Z1112,Coupons!A:B,2,FALSE)</f>
        <v>0.1</v>
      </c>
      <c r="AM1112" s="7">
        <f t="shared" si="390"/>
        <v>25.293000000000003</v>
      </c>
      <c r="AN1112" s="7">
        <f t="shared" si="391"/>
        <v>59.016999999999996</v>
      </c>
      <c r="AO1112" s="7">
        <f t="shared" si="392"/>
        <v>177.05099999999999</v>
      </c>
      <c r="AP1112" s="7">
        <f t="shared" si="393"/>
        <v>227.637</v>
      </c>
      <c r="AQ1112" s="7">
        <f t="shared" si="394"/>
        <v>50.586000000000013</v>
      </c>
      <c r="AR1112" s="12">
        <f t="shared" si="395"/>
        <v>1.2857142857142858</v>
      </c>
    </row>
    <row r="1113" spans="1:44" x14ac:dyDescent="0.35">
      <c r="A1113" t="s">
        <v>1125</v>
      </c>
      <c r="B1113">
        <f t="shared" si="374"/>
        <v>201111</v>
      </c>
      <c r="C1113" s="2">
        <v>45052</v>
      </c>
      <c r="D1113" s="4">
        <v>45052</v>
      </c>
      <c r="E1113">
        <f t="shared" si="375"/>
        <v>2023</v>
      </c>
      <c r="F1113" s="4" t="str">
        <f t="shared" si="376"/>
        <v>May</v>
      </c>
      <c r="G1113" s="4" t="str">
        <f t="shared" si="377"/>
        <v>Saturday</v>
      </c>
      <c r="H1113" t="s">
        <v>2316</v>
      </c>
      <c r="I1113">
        <f t="shared" si="378"/>
        <v>24047</v>
      </c>
      <c r="J1113" t="s">
        <v>2403</v>
      </c>
      <c r="K1113" t="str">
        <f t="shared" si="380"/>
        <v>Monitor</v>
      </c>
      <c r="L1113">
        <v>4</v>
      </c>
      <c r="M1113">
        <v>234.45</v>
      </c>
      <c r="N1113" s="7">
        <f t="shared" si="379"/>
        <v>234.45</v>
      </c>
      <c r="O1113" t="s">
        <v>3035</v>
      </c>
      <c r="P1113" t="str">
        <f t="shared" si="381"/>
        <v>362</v>
      </c>
      <c r="Q1113" t="str">
        <f t="shared" si="382"/>
        <v>Main St</v>
      </c>
      <c r="R1113" t="s">
        <v>3066</v>
      </c>
      <c r="S1113" t="str">
        <f t="shared" si="383"/>
        <v>Online</v>
      </c>
      <c r="T1113" t="s">
        <v>3071</v>
      </c>
      <c r="U1113" t="str">
        <f t="shared" si="384"/>
        <v>Cancelled</v>
      </c>
      <c r="V1113" t="s">
        <v>4186</v>
      </c>
      <c r="W1113" t="str">
        <f t="shared" si="385"/>
        <v>91338580</v>
      </c>
      <c r="X1113">
        <v>9</v>
      </c>
      <c r="Y1113" t="s">
        <v>4276</v>
      </c>
      <c r="Z1113" t="str">
        <f t="shared" si="386"/>
        <v>FREESHIP</v>
      </c>
      <c r="AA1113" t="str">
        <f t="shared" si="387"/>
        <v>YES</v>
      </c>
      <c r="AB1113" t="s">
        <v>4278</v>
      </c>
      <c r="AC1113" t="str">
        <f t="shared" si="388"/>
        <v>Instagram</v>
      </c>
      <c r="AD1113">
        <v>937.8</v>
      </c>
      <c r="AE1113" s="7">
        <v>937.8</v>
      </c>
      <c r="AF1113" s="7">
        <f t="shared" si="389"/>
        <v>937.8</v>
      </c>
      <c r="AG1113" t="str">
        <f>_xlfn.XLOOKUP(H1113, 'Customer Data'!A1113,'Customer Data'!B1113)</f>
        <v>Customer_1113</v>
      </c>
      <c r="AH1113" t="str">
        <f>_xlfn.XLOOKUP(H1113,'Customer Data'!A1113,'Customer Data'!C1113)</f>
        <v>Male</v>
      </c>
      <c r="AI1113">
        <f>_xlfn.XLOOKUP(H1113,'Customer Data'!A1113,'Customer Data'!D1113)</f>
        <v>36</v>
      </c>
      <c r="AJ1113" t="str">
        <f>_xlfn.XLOOKUP(H1113,'Customer Data'!A1113,'Customer Data'!E1113)</f>
        <v>Enugu</v>
      </c>
      <c r="AK1113" t="str">
        <f>VLOOKUP(K1113,'Product Category'!A:B,2,FALSE)</f>
        <v>Electronics</v>
      </c>
      <c r="AL1113">
        <f>VLOOKUP(Z1113,Coupons!A:B,2,FALSE)</f>
        <v>0</v>
      </c>
      <c r="AM1113" s="7">
        <f t="shared" si="390"/>
        <v>0</v>
      </c>
      <c r="AN1113" s="7">
        <f t="shared" si="391"/>
        <v>164.11499999999998</v>
      </c>
      <c r="AO1113" s="7">
        <f t="shared" si="392"/>
        <v>656.45999999999992</v>
      </c>
      <c r="AP1113" s="7">
        <f t="shared" si="393"/>
        <v>937.8</v>
      </c>
      <c r="AQ1113" s="7">
        <f t="shared" si="394"/>
        <v>281.34000000000003</v>
      </c>
      <c r="AR1113" s="12">
        <f t="shared" si="395"/>
        <v>1.4285714285714286</v>
      </c>
    </row>
    <row r="1114" spans="1:44" x14ac:dyDescent="0.35">
      <c r="A1114" t="s">
        <v>1126</v>
      </c>
      <c r="B1114">
        <f t="shared" si="374"/>
        <v>201112</v>
      </c>
      <c r="C1114" s="2">
        <v>45212</v>
      </c>
      <c r="D1114" s="4">
        <v>45212</v>
      </c>
      <c r="E1114">
        <f t="shared" si="375"/>
        <v>2023</v>
      </c>
      <c r="F1114" s="4" t="str">
        <f t="shared" si="376"/>
        <v>October</v>
      </c>
      <c r="G1114" s="4" t="str">
        <f t="shared" si="377"/>
        <v>Friday</v>
      </c>
      <c r="H1114" t="s">
        <v>2317</v>
      </c>
      <c r="I1114">
        <f t="shared" si="378"/>
        <v>76929</v>
      </c>
      <c r="J1114" t="s">
        <v>2409</v>
      </c>
      <c r="K1114" t="str">
        <f t="shared" si="380"/>
        <v>Desk</v>
      </c>
      <c r="L1114">
        <v>1</v>
      </c>
      <c r="M1114">
        <v>356.81</v>
      </c>
      <c r="N1114" s="7">
        <f t="shared" si="379"/>
        <v>356.81</v>
      </c>
      <c r="O1114" t="s">
        <v>2526</v>
      </c>
      <c r="P1114" t="str">
        <f t="shared" si="381"/>
        <v>563</v>
      </c>
      <c r="Q1114" t="str">
        <f t="shared" si="382"/>
        <v>Main St</v>
      </c>
      <c r="R1114" t="s">
        <v>3066</v>
      </c>
      <c r="S1114" t="str">
        <f t="shared" si="383"/>
        <v>Online</v>
      </c>
      <c r="T1114" t="s">
        <v>3073</v>
      </c>
      <c r="U1114" t="str">
        <f t="shared" si="384"/>
        <v>Delivered</v>
      </c>
      <c r="V1114" t="s">
        <v>4187</v>
      </c>
      <c r="W1114" t="str">
        <f t="shared" si="385"/>
        <v>80694400</v>
      </c>
      <c r="X1114">
        <v>1</v>
      </c>
      <c r="Y1114" t="s">
        <v>4277</v>
      </c>
      <c r="Z1114" t="str">
        <f t="shared" si="386"/>
        <v>WINTER15</v>
      </c>
      <c r="AA1114" t="str">
        <f t="shared" si="387"/>
        <v>YES</v>
      </c>
      <c r="AB1114" t="s">
        <v>4278</v>
      </c>
      <c r="AC1114" t="str">
        <f t="shared" si="388"/>
        <v>Instagram</v>
      </c>
      <c r="AD1114">
        <v>356.81</v>
      </c>
      <c r="AE1114" s="7">
        <v>356.81</v>
      </c>
      <c r="AF1114" s="7">
        <f t="shared" si="389"/>
        <v>356.81</v>
      </c>
      <c r="AG1114" t="str">
        <f>_xlfn.XLOOKUP(H1114, 'Customer Data'!A1114,'Customer Data'!B1114)</f>
        <v>Customer_1114</v>
      </c>
      <c r="AH1114" t="str">
        <f>_xlfn.XLOOKUP(H1114,'Customer Data'!A1114,'Customer Data'!C1114)</f>
        <v>Male</v>
      </c>
      <c r="AI1114">
        <f>_xlfn.XLOOKUP(H1114,'Customer Data'!A1114,'Customer Data'!D1114)</f>
        <v>44</v>
      </c>
      <c r="AJ1114" t="str">
        <f>_xlfn.XLOOKUP(H1114,'Customer Data'!A1114,'Customer Data'!E1114)</f>
        <v>Owerri</v>
      </c>
      <c r="AK1114" t="str">
        <f>VLOOKUP(K1114,'Product Category'!A:B,2,FALSE)</f>
        <v>Furniture</v>
      </c>
      <c r="AL1114">
        <f>VLOOKUP(Z1114,Coupons!A:B,2,FALSE)</f>
        <v>0.15</v>
      </c>
      <c r="AM1114" s="7">
        <f t="shared" si="390"/>
        <v>53.521499999999996</v>
      </c>
      <c r="AN1114" s="7">
        <f t="shared" si="391"/>
        <v>249.767</v>
      </c>
      <c r="AO1114" s="7">
        <f t="shared" si="392"/>
        <v>249.767</v>
      </c>
      <c r="AP1114" s="7">
        <f t="shared" si="393"/>
        <v>303.2885</v>
      </c>
      <c r="AQ1114" s="7">
        <f t="shared" si="394"/>
        <v>53.521500000000003</v>
      </c>
      <c r="AR1114" s="12">
        <f t="shared" si="395"/>
        <v>1.2142857142857144</v>
      </c>
    </row>
    <row r="1115" spans="1:44" x14ac:dyDescent="0.35">
      <c r="A1115" t="s">
        <v>1127</v>
      </c>
      <c r="B1115">
        <f t="shared" si="374"/>
        <v>201113</v>
      </c>
      <c r="C1115" s="2">
        <v>45004</v>
      </c>
      <c r="D1115" s="4">
        <v>45004</v>
      </c>
      <c r="E1115">
        <f t="shared" si="375"/>
        <v>2023</v>
      </c>
      <c r="F1115" s="4" t="str">
        <f t="shared" si="376"/>
        <v>March</v>
      </c>
      <c r="G1115" s="4" t="str">
        <f t="shared" si="377"/>
        <v>Sunday</v>
      </c>
      <c r="H1115" t="s">
        <v>2318</v>
      </c>
      <c r="I1115">
        <f t="shared" si="378"/>
        <v>52914</v>
      </c>
      <c r="J1115" t="s">
        <v>2409</v>
      </c>
      <c r="K1115" t="str">
        <f t="shared" si="380"/>
        <v>Desk</v>
      </c>
      <c r="L1115">
        <v>4</v>
      </c>
      <c r="M1115">
        <v>209.99</v>
      </c>
      <c r="N1115" s="7">
        <f t="shared" si="379"/>
        <v>209.99</v>
      </c>
      <c r="O1115" t="s">
        <v>2982</v>
      </c>
      <c r="P1115" t="str">
        <f t="shared" si="381"/>
        <v>168</v>
      </c>
      <c r="Q1115" t="str">
        <f t="shared" si="382"/>
        <v>Main St</v>
      </c>
      <c r="R1115" t="s">
        <v>3069</v>
      </c>
      <c r="S1115" t="str">
        <f t="shared" si="383"/>
        <v>Cash</v>
      </c>
      <c r="T1115" t="s">
        <v>3073</v>
      </c>
      <c r="U1115" t="str">
        <f t="shared" si="384"/>
        <v>Delivered</v>
      </c>
      <c r="V1115" t="s">
        <v>4188</v>
      </c>
      <c r="W1115" t="str">
        <f t="shared" si="385"/>
        <v>80819053</v>
      </c>
      <c r="X1115">
        <v>8</v>
      </c>
      <c r="Z1115" t="str">
        <f t="shared" si="386"/>
        <v>NO COUPON</v>
      </c>
      <c r="AA1115" t="str">
        <f t="shared" si="387"/>
        <v>NO</v>
      </c>
      <c r="AB1115" t="s">
        <v>4282</v>
      </c>
      <c r="AC1115" t="str">
        <f t="shared" si="388"/>
        <v>Google</v>
      </c>
      <c r="AD1115">
        <v>839.96</v>
      </c>
      <c r="AE1115" s="7">
        <v>839.96</v>
      </c>
      <c r="AF1115" s="7">
        <f t="shared" si="389"/>
        <v>839.96</v>
      </c>
      <c r="AG1115" t="str">
        <f>_xlfn.XLOOKUP(H1115, 'Customer Data'!A1115,'Customer Data'!B1115)</f>
        <v>Customer_1115</v>
      </c>
      <c r="AH1115" t="str">
        <f>_xlfn.XLOOKUP(H1115,'Customer Data'!A1115,'Customer Data'!C1115)</f>
        <v>Female</v>
      </c>
      <c r="AI1115">
        <f>_xlfn.XLOOKUP(H1115,'Customer Data'!A1115,'Customer Data'!D1115)</f>
        <v>21</v>
      </c>
      <c r="AJ1115" t="str">
        <f>_xlfn.XLOOKUP(H1115,'Customer Data'!A1115,'Customer Data'!E1115)</f>
        <v>Kano</v>
      </c>
      <c r="AK1115" t="str">
        <f>VLOOKUP(K1115,'Product Category'!A:B,2,FALSE)</f>
        <v>Furniture</v>
      </c>
      <c r="AL1115">
        <f>VLOOKUP(Z1115,Coupons!A:B,2,FALSE)</f>
        <v>0</v>
      </c>
      <c r="AM1115" s="7">
        <f t="shared" si="390"/>
        <v>0</v>
      </c>
      <c r="AN1115" s="7">
        <f t="shared" si="391"/>
        <v>146.99299999999999</v>
      </c>
      <c r="AO1115" s="7">
        <f t="shared" si="392"/>
        <v>587.97199999999998</v>
      </c>
      <c r="AP1115" s="7">
        <f t="shared" si="393"/>
        <v>839.96</v>
      </c>
      <c r="AQ1115" s="7">
        <f t="shared" si="394"/>
        <v>251.98800000000006</v>
      </c>
      <c r="AR1115" s="12">
        <f t="shared" si="395"/>
        <v>1.4285714285714286</v>
      </c>
    </row>
    <row r="1116" spans="1:44" x14ac:dyDescent="0.35">
      <c r="A1116" t="s">
        <v>1128</v>
      </c>
      <c r="B1116">
        <f t="shared" si="374"/>
        <v>201114</v>
      </c>
      <c r="C1116" s="2">
        <v>45001</v>
      </c>
      <c r="D1116" s="4">
        <v>45001</v>
      </c>
      <c r="E1116">
        <f t="shared" si="375"/>
        <v>2023</v>
      </c>
      <c r="F1116" s="4" t="str">
        <f t="shared" si="376"/>
        <v>March</v>
      </c>
      <c r="G1116" s="4" t="str">
        <f t="shared" si="377"/>
        <v>Thursday</v>
      </c>
      <c r="H1116" t="s">
        <v>2319</v>
      </c>
      <c r="I1116">
        <f t="shared" si="378"/>
        <v>55164</v>
      </c>
      <c r="J1116" t="s">
        <v>2405</v>
      </c>
      <c r="K1116" t="str">
        <f t="shared" si="380"/>
        <v>Tablet</v>
      </c>
      <c r="L1116">
        <v>3</v>
      </c>
      <c r="M1116">
        <v>659.88</v>
      </c>
      <c r="N1116" s="7">
        <f t="shared" si="379"/>
        <v>659.88</v>
      </c>
      <c r="O1116" t="s">
        <v>2591</v>
      </c>
      <c r="P1116" t="str">
        <f t="shared" si="381"/>
        <v>609</v>
      </c>
      <c r="Q1116" t="str">
        <f t="shared" si="382"/>
        <v>Main St</v>
      </c>
      <c r="R1116" t="s">
        <v>3068</v>
      </c>
      <c r="S1116" t="str">
        <f t="shared" si="383"/>
        <v>Gift Card</v>
      </c>
      <c r="T1116" t="s">
        <v>3071</v>
      </c>
      <c r="U1116" t="str">
        <f t="shared" si="384"/>
        <v>Cancelled</v>
      </c>
      <c r="V1116" t="s">
        <v>4189</v>
      </c>
      <c r="W1116" t="str">
        <f t="shared" si="385"/>
        <v>79610967</v>
      </c>
      <c r="X1116">
        <v>3</v>
      </c>
      <c r="Z1116" t="str">
        <f t="shared" si="386"/>
        <v>NO COUPON</v>
      </c>
      <c r="AA1116" t="str">
        <f t="shared" si="387"/>
        <v>NO</v>
      </c>
      <c r="AB1116" t="s">
        <v>4282</v>
      </c>
      <c r="AC1116" t="str">
        <f t="shared" si="388"/>
        <v>Google</v>
      </c>
      <c r="AD1116">
        <v>1979.64</v>
      </c>
      <c r="AE1116" s="7">
        <v>1979.64</v>
      </c>
      <c r="AF1116" s="7">
        <f t="shared" si="389"/>
        <v>1979.6399999999999</v>
      </c>
      <c r="AG1116" t="str">
        <f>_xlfn.XLOOKUP(H1116, 'Customer Data'!A1116,'Customer Data'!B1116)</f>
        <v>Customer_1116</v>
      </c>
      <c r="AH1116" t="str">
        <f>_xlfn.XLOOKUP(H1116,'Customer Data'!A1116,'Customer Data'!C1116)</f>
        <v>Female</v>
      </c>
      <c r="AI1116">
        <f>_xlfn.XLOOKUP(H1116,'Customer Data'!A1116,'Customer Data'!D1116)</f>
        <v>39</v>
      </c>
      <c r="AJ1116" t="str">
        <f>_xlfn.XLOOKUP(H1116,'Customer Data'!A1116,'Customer Data'!E1116)</f>
        <v>Port-Harcourt</v>
      </c>
      <c r="AK1116" t="str">
        <f>VLOOKUP(K1116,'Product Category'!A:B,2,FALSE)</f>
        <v>Electronics</v>
      </c>
      <c r="AL1116">
        <f>VLOOKUP(Z1116,Coupons!A:B,2,FALSE)</f>
        <v>0</v>
      </c>
      <c r="AM1116" s="7">
        <f t="shared" si="390"/>
        <v>0</v>
      </c>
      <c r="AN1116" s="7">
        <f t="shared" si="391"/>
        <v>461.91599999999994</v>
      </c>
      <c r="AO1116" s="7">
        <f t="shared" si="392"/>
        <v>1385.7479999999998</v>
      </c>
      <c r="AP1116" s="7">
        <f t="shared" si="393"/>
        <v>1979.6399999999999</v>
      </c>
      <c r="AQ1116" s="7">
        <f t="shared" si="394"/>
        <v>593.89200000000005</v>
      </c>
      <c r="AR1116" s="12">
        <f t="shared" si="395"/>
        <v>1.4285714285714286</v>
      </c>
    </row>
    <row r="1117" spans="1:44" x14ac:dyDescent="0.35">
      <c r="A1117" t="s">
        <v>1129</v>
      </c>
      <c r="B1117">
        <f t="shared" si="374"/>
        <v>201115</v>
      </c>
      <c r="C1117" s="2">
        <v>45828</v>
      </c>
      <c r="D1117" s="4">
        <v>45828</v>
      </c>
      <c r="E1117">
        <f t="shared" si="375"/>
        <v>2025</v>
      </c>
      <c r="F1117" s="4" t="str">
        <f t="shared" si="376"/>
        <v>June</v>
      </c>
      <c r="G1117" s="4" t="str">
        <f t="shared" si="377"/>
        <v>Friday</v>
      </c>
      <c r="H1117" t="s">
        <v>2320</v>
      </c>
      <c r="I1117">
        <f t="shared" si="378"/>
        <v>70426</v>
      </c>
      <c r="J1117" t="s">
        <v>2408</v>
      </c>
      <c r="K1117" t="str">
        <f t="shared" si="380"/>
        <v>Laptop</v>
      </c>
      <c r="L1117">
        <v>2</v>
      </c>
      <c r="M1117">
        <v>336.32</v>
      </c>
      <c r="N1117" s="7">
        <f t="shared" si="379"/>
        <v>336.32</v>
      </c>
      <c r="O1117" t="s">
        <v>2613</v>
      </c>
      <c r="P1117" t="str">
        <f t="shared" si="381"/>
        <v>562</v>
      </c>
      <c r="Q1117" t="str">
        <f t="shared" si="382"/>
        <v>Main St</v>
      </c>
      <c r="R1117" t="s">
        <v>3066</v>
      </c>
      <c r="S1117" t="str">
        <f t="shared" si="383"/>
        <v>Online</v>
      </c>
      <c r="T1117" t="s">
        <v>3072</v>
      </c>
      <c r="U1117" t="str">
        <f t="shared" si="384"/>
        <v>Returned</v>
      </c>
      <c r="V1117" t="s">
        <v>4190</v>
      </c>
      <c r="W1117" t="str">
        <f t="shared" si="385"/>
        <v>89687816</v>
      </c>
      <c r="X1117">
        <v>3</v>
      </c>
      <c r="Z1117" t="str">
        <f t="shared" si="386"/>
        <v>NO COUPON</v>
      </c>
      <c r="AA1117" t="str">
        <f t="shared" si="387"/>
        <v>NO</v>
      </c>
      <c r="AB1117" t="s">
        <v>4282</v>
      </c>
      <c r="AC1117" t="str">
        <f t="shared" si="388"/>
        <v>Google</v>
      </c>
      <c r="AD1117">
        <v>672.64</v>
      </c>
      <c r="AE1117" s="7">
        <v>672.64</v>
      </c>
      <c r="AF1117" s="7">
        <f t="shared" si="389"/>
        <v>672.64</v>
      </c>
      <c r="AG1117" t="str">
        <f>_xlfn.XLOOKUP(H1117, 'Customer Data'!A1117,'Customer Data'!B1117)</f>
        <v>Customer_1117</v>
      </c>
      <c r="AH1117" t="str">
        <f>_xlfn.XLOOKUP(H1117,'Customer Data'!A1117,'Customer Data'!C1117)</f>
        <v>Male</v>
      </c>
      <c r="AI1117">
        <f>_xlfn.XLOOKUP(H1117,'Customer Data'!A1117,'Customer Data'!D1117)</f>
        <v>25</v>
      </c>
      <c r="AJ1117" t="str">
        <f>_xlfn.XLOOKUP(H1117,'Customer Data'!A1117,'Customer Data'!E1117)</f>
        <v>Abuja</v>
      </c>
      <c r="AK1117" t="str">
        <f>VLOOKUP(K1117,'Product Category'!A:B,2,FALSE)</f>
        <v>Electronics</v>
      </c>
      <c r="AL1117">
        <f>VLOOKUP(Z1117,Coupons!A:B,2,FALSE)</f>
        <v>0</v>
      </c>
      <c r="AM1117" s="7">
        <f t="shared" si="390"/>
        <v>0</v>
      </c>
      <c r="AN1117" s="7">
        <f t="shared" si="391"/>
        <v>235.42399999999998</v>
      </c>
      <c r="AO1117" s="7">
        <f t="shared" si="392"/>
        <v>470.84799999999996</v>
      </c>
      <c r="AP1117" s="7">
        <f t="shared" si="393"/>
        <v>672.64</v>
      </c>
      <c r="AQ1117" s="7">
        <f t="shared" si="394"/>
        <v>201.79200000000003</v>
      </c>
      <c r="AR1117" s="12">
        <f t="shared" si="395"/>
        <v>1.4285714285714286</v>
      </c>
    </row>
    <row r="1118" spans="1:44" x14ac:dyDescent="0.35">
      <c r="A1118" t="s">
        <v>1130</v>
      </c>
      <c r="B1118">
        <f t="shared" si="374"/>
        <v>201116</v>
      </c>
      <c r="C1118" s="2">
        <v>45213</v>
      </c>
      <c r="D1118" s="4">
        <v>45213</v>
      </c>
      <c r="E1118">
        <f t="shared" si="375"/>
        <v>2023</v>
      </c>
      <c r="F1118" s="4" t="str">
        <f t="shared" si="376"/>
        <v>October</v>
      </c>
      <c r="G1118" s="4" t="str">
        <f t="shared" si="377"/>
        <v>Saturday</v>
      </c>
      <c r="H1118" t="s">
        <v>2321</v>
      </c>
      <c r="I1118">
        <f t="shared" si="378"/>
        <v>69149</v>
      </c>
      <c r="J1118" t="s">
        <v>2407</v>
      </c>
      <c r="K1118" t="str">
        <f t="shared" si="380"/>
        <v>Printer</v>
      </c>
      <c r="L1118">
        <v>2</v>
      </c>
      <c r="M1118">
        <v>531.49</v>
      </c>
      <c r="N1118" s="7">
        <f t="shared" si="379"/>
        <v>531.49</v>
      </c>
      <c r="O1118" t="s">
        <v>2613</v>
      </c>
      <c r="P1118" t="str">
        <f t="shared" si="381"/>
        <v>562</v>
      </c>
      <c r="Q1118" t="str">
        <f t="shared" si="382"/>
        <v>Main St</v>
      </c>
      <c r="R1118" t="s">
        <v>3067</v>
      </c>
      <c r="S1118" t="str">
        <f t="shared" si="383"/>
        <v>Credit Card</v>
      </c>
      <c r="T1118" t="s">
        <v>3073</v>
      </c>
      <c r="U1118" t="str">
        <f t="shared" si="384"/>
        <v>Delivered</v>
      </c>
      <c r="V1118" t="s">
        <v>4191</v>
      </c>
      <c r="W1118" t="str">
        <f t="shared" si="385"/>
        <v>61265132</v>
      </c>
      <c r="X1118">
        <v>7</v>
      </c>
      <c r="Y1118" t="s">
        <v>4277</v>
      </c>
      <c r="Z1118" t="str">
        <f t="shared" si="386"/>
        <v>WINTER15</v>
      </c>
      <c r="AA1118" t="str">
        <f t="shared" si="387"/>
        <v>YES</v>
      </c>
      <c r="AB1118" t="s">
        <v>4281</v>
      </c>
      <c r="AC1118" t="str">
        <f t="shared" si="388"/>
        <v>Facebook</v>
      </c>
      <c r="AD1118">
        <v>1062.98</v>
      </c>
      <c r="AE1118" s="7">
        <v>1062.98</v>
      </c>
      <c r="AF1118" s="7">
        <f t="shared" si="389"/>
        <v>1062.98</v>
      </c>
      <c r="AG1118" t="str">
        <f>_xlfn.XLOOKUP(H1118, 'Customer Data'!A1118,'Customer Data'!B1118)</f>
        <v>Customer_1118</v>
      </c>
      <c r="AH1118" t="str">
        <f>_xlfn.XLOOKUP(H1118,'Customer Data'!A1118,'Customer Data'!C1118)</f>
        <v>Male</v>
      </c>
      <c r="AI1118">
        <f>_xlfn.XLOOKUP(H1118,'Customer Data'!A1118,'Customer Data'!D1118)</f>
        <v>23</v>
      </c>
      <c r="AJ1118" t="str">
        <f>_xlfn.XLOOKUP(H1118,'Customer Data'!A1118,'Customer Data'!E1118)</f>
        <v>Kano</v>
      </c>
      <c r="AK1118" t="str">
        <f>VLOOKUP(K1118,'Product Category'!A:B,2,FALSE)</f>
        <v>Electronics</v>
      </c>
      <c r="AL1118">
        <f>VLOOKUP(Z1118,Coupons!A:B,2,FALSE)</f>
        <v>0.15</v>
      </c>
      <c r="AM1118" s="7">
        <f t="shared" si="390"/>
        <v>159.447</v>
      </c>
      <c r="AN1118" s="7">
        <f t="shared" si="391"/>
        <v>372.04300000000001</v>
      </c>
      <c r="AO1118" s="7">
        <f t="shared" si="392"/>
        <v>744.08600000000001</v>
      </c>
      <c r="AP1118" s="7">
        <f t="shared" si="393"/>
        <v>903.53300000000002</v>
      </c>
      <c r="AQ1118" s="7">
        <f t="shared" si="394"/>
        <v>159.447</v>
      </c>
      <c r="AR1118" s="12">
        <f t="shared" si="395"/>
        <v>1.2142857142857142</v>
      </c>
    </row>
    <row r="1119" spans="1:44" x14ac:dyDescent="0.35">
      <c r="A1119" t="s">
        <v>1131</v>
      </c>
      <c r="B1119">
        <f t="shared" si="374"/>
        <v>201117</v>
      </c>
      <c r="C1119" s="2">
        <v>45432</v>
      </c>
      <c r="D1119" s="4">
        <v>45432</v>
      </c>
      <c r="E1119">
        <f t="shared" si="375"/>
        <v>2024</v>
      </c>
      <c r="F1119" s="4" t="str">
        <f t="shared" si="376"/>
        <v>May</v>
      </c>
      <c r="G1119" s="4" t="str">
        <f t="shared" si="377"/>
        <v>Monday</v>
      </c>
      <c r="H1119" t="s">
        <v>2322</v>
      </c>
      <c r="I1119">
        <f t="shared" si="378"/>
        <v>78684</v>
      </c>
      <c r="J1119" t="s">
        <v>2406</v>
      </c>
      <c r="K1119" t="str">
        <f t="shared" si="380"/>
        <v>Chair</v>
      </c>
      <c r="L1119">
        <v>3</v>
      </c>
      <c r="M1119">
        <v>588.44000000000005</v>
      </c>
      <c r="N1119" s="7">
        <f t="shared" si="379"/>
        <v>588.44000000000005</v>
      </c>
      <c r="O1119" t="s">
        <v>2734</v>
      </c>
      <c r="P1119" t="str">
        <f t="shared" si="381"/>
        <v>858</v>
      </c>
      <c r="Q1119" t="str">
        <f t="shared" si="382"/>
        <v>Main St</v>
      </c>
      <c r="R1119" t="s">
        <v>3068</v>
      </c>
      <c r="S1119" t="str">
        <f t="shared" si="383"/>
        <v>Gift Card</v>
      </c>
      <c r="T1119" t="s">
        <v>3070</v>
      </c>
      <c r="U1119" t="str">
        <f t="shared" si="384"/>
        <v>Shipped</v>
      </c>
      <c r="V1119" t="s">
        <v>4192</v>
      </c>
      <c r="W1119" t="str">
        <f t="shared" si="385"/>
        <v>95779073</v>
      </c>
      <c r="X1119">
        <v>8</v>
      </c>
      <c r="Y1119" t="s">
        <v>4277</v>
      </c>
      <c r="Z1119" t="str">
        <f t="shared" si="386"/>
        <v>WINTER15</v>
      </c>
      <c r="AA1119" t="str">
        <f t="shared" si="387"/>
        <v>YES</v>
      </c>
      <c r="AB1119" t="s">
        <v>4282</v>
      </c>
      <c r="AC1119" t="str">
        <f t="shared" si="388"/>
        <v>Google</v>
      </c>
      <c r="AD1119">
        <v>1765.32</v>
      </c>
      <c r="AE1119" s="7">
        <v>1765.32</v>
      </c>
      <c r="AF1119" s="7">
        <f t="shared" si="389"/>
        <v>1765.3200000000002</v>
      </c>
      <c r="AG1119" t="str">
        <f>_xlfn.XLOOKUP(H1119, 'Customer Data'!A1119,'Customer Data'!B1119)</f>
        <v>Customer_1119</v>
      </c>
      <c r="AH1119" t="str">
        <f>_xlfn.XLOOKUP(H1119,'Customer Data'!A1119,'Customer Data'!C1119)</f>
        <v>Female</v>
      </c>
      <c r="AI1119">
        <f>_xlfn.XLOOKUP(H1119,'Customer Data'!A1119,'Customer Data'!D1119)</f>
        <v>52</v>
      </c>
      <c r="AJ1119" t="str">
        <f>_xlfn.XLOOKUP(H1119,'Customer Data'!A1119,'Customer Data'!E1119)</f>
        <v>Owerri</v>
      </c>
      <c r="AK1119" t="str">
        <f>VLOOKUP(K1119,'Product Category'!A:B,2,FALSE)</f>
        <v>Furniture</v>
      </c>
      <c r="AL1119">
        <f>VLOOKUP(Z1119,Coupons!A:B,2,FALSE)</f>
        <v>0.15</v>
      </c>
      <c r="AM1119" s="7">
        <f t="shared" si="390"/>
        <v>264.798</v>
      </c>
      <c r="AN1119" s="7">
        <f t="shared" si="391"/>
        <v>411.90800000000002</v>
      </c>
      <c r="AO1119" s="7">
        <f t="shared" si="392"/>
        <v>1235.7240000000002</v>
      </c>
      <c r="AP1119" s="7">
        <f t="shared" si="393"/>
        <v>1500.5220000000002</v>
      </c>
      <c r="AQ1119" s="7">
        <f t="shared" si="394"/>
        <v>264.798</v>
      </c>
      <c r="AR1119" s="12">
        <f t="shared" si="395"/>
        <v>1.2142857142857142</v>
      </c>
    </row>
    <row r="1120" spans="1:44" x14ac:dyDescent="0.35">
      <c r="A1120" t="s">
        <v>1132</v>
      </c>
      <c r="B1120">
        <f t="shared" si="374"/>
        <v>201118</v>
      </c>
      <c r="C1120" s="2">
        <v>45436</v>
      </c>
      <c r="D1120" s="4">
        <v>45436</v>
      </c>
      <c r="E1120">
        <f t="shared" si="375"/>
        <v>2024</v>
      </c>
      <c r="F1120" s="4" t="str">
        <f t="shared" si="376"/>
        <v>May</v>
      </c>
      <c r="G1120" s="4" t="str">
        <f t="shared" si="377"/>
        <v>Friday</v>
      </c>
      <c r="H1120" t="s">
        <v>2323</v>
      </c>
      <c r="I1120">
        <f t="shared" si="378"/>
        <v>58168</v>
      </c>
      <c r="J1120" t="s">
        <v>2404</v>
      </c>
      <c r="K1120" t="str">
        <f t="shared" si="380"/>
        <v>Phone</v>
      </c>
      <c r="L1120">
        <v>3</v>
      </c>
      <c r="M1120">
        <v>251.48</v>
      </c>
      <c r="N1120" s="7">
        <f t="shared" si="379"/>
        <v>251.48</v>
      </c>
      <c r="O1120" t="s">
        <v>2729</v>
      </c>
      <c r="P1120" t="str">
        <f t="shared" si="381"/>
        <v>359</v>
      </c>
      <c r="Q1120" t="str">
        <f t="shared" si="382"/>
        <v>Main St</v>
      </c>
      <c r="R1120" t="s">
        <v>3067</v>
      </c>
      <c r="S1120" t="str">
        <f t="shared" si="383"/>
        <v>Credit Card</v>
      </c>
      <c r="T1120" t="s">
        <v>3072</v>
      </c>
      <c r="U1120" t="str">
        <f t="shared" si="384"/>
        <v>Returned</v>
      </c>
      <c r="V1120" t="s">
        <v>4193</v>
      </c>
      <c r="W1120" t="str">
        <f t="shared" si="385"/>
        <v>99102265</v>
      </c>
      <c r="X1120">
        <v>4</v>
      </c>
      <c r="Z1120" t="str">
        <f t="shared" si="386"/>
        <v>NO COUPON</v>
      </c>
      <c r="AA1120" t="str">
        <f t="shared" si="387"/>
        <v>NO</v>
      </c>
      <c r="AB1120" t="s">
        <v>4280</v>
      </c>
      <c r="AC1120" t="str">
        <f t="shared" si="388"/>
        <v>Email</v>
      </c>
      <c r="AD1120">
        <v>754.43999999999994</v>
      </c>
      <c r="AE1120" s="7">
        <v>754.43999999999994</v>
      </c>
      <c r="AF1120" s="7">
        <f t="shared" si="389"/>
        <v>754.43999999999994</v>
      </c>
      <c r="AG1120" t="str">
        <f>_xlfn.XLOOKUP(H1120, 'Customer Data'!A1120,'Customer Data'!B1120)</f>
        <v>Customer_1120</v>
      </c>
      <c r="AH1120" t="str">
        <f>_xlfn.XLOOKUP(H1120,'Customer Data'!A1120,'Customer Data'!C1120)</f>
        <v>Male</v>
      </c>
      <c r="AI1120">
        <f>_xlfn.XLOOKUP(H1120,'Customer Data'!A1120,'Customer Data'!D1120)</f>
        <v>48</v>
      </c>
      <c r="AJ1120" t="str">
        <f>_xlfn.XLOOKUP(H1120,'Customer Data'!A1120,'Customer Data'!E1120)</f>
        <v>Enugu</v>
      </c>
      <c r="AK1120" t="str">
        <f>VLOOKUP(K1120,'Product Category'!A:B,2,FALSE)</f>
        <v>Electronics</v>
      </c>
      <c r="AL1120">
        <f>VLOOKUP(Z1120,Coupons!A:B,2,FALSE)</f>
        <v>0</v>
      </c>
      <c r="AM1120" s="7">
        <f t="shared" si="390"/>
        <v>0</v>
      </c>
      <c r="AN1120" s="7">
        <f t="shared" si="391"/>
        <v>176.03599999999997</v>
      </c>
      <c r="AO1120" s="7">
        <f t="shared" si="392"/>
        <v>528.10799999999995</v>
      </c>
      <c r="AP1120" s="7">
        <f t="shared" si="393"/>
        <v>754.43999999999994</v>
      </c>
      <c r="AQ1120" s="7">
        <f t="shared" si="394"/>
        <v>226.33199999999999</v>
      </c>
      <c r="AR1120" s="12">
        <f t="shared" si="395"/>
        <v>1.4285714285714286</v>
      </c>
    </row>
    <row r="1121" spans="1:44" x14ac:dyDescent="0.35">
      <c r="A1121" t="s">
        <v>1133</v>
      </c>
      <c r="B1121">
        <f t="shared" si="374"/>
        <v>201119</v>
      </c>
      <c r="C1121" s="2">
        <v>45620</v>
      </c>
      <c r="D1121" s="4">
        <v>45620</v>
      </c>
      <c r="E1121">
        <f t="shared" si="375"/>
        <v>2024</v>
      </c>
      <c r="F1121" s="4" t="str">
        <f t="shared" si="376"/>
        <v>November</v>
      </c>
      <c r="G1121" s="4" t="str">
        <f t="shared" si="377"/>
        <v>Sunday</v>
      </c>
      <c r="H1121" t="s">
        <v>2324</v>
      </c>
      <c r="I1121">
        <f t="shared" si="378"/>
        <v>99024</v>
      </c>
      <c r="J1121" t="s">
        <v>2408</v>
      </c>
      <c r="K1121" t="str">
        <f t="shared" si="380"/>
        <v>Laptop</v>
      </c>
      <c r="L1121">
        <v>1</v>
      </c>
      <c r="M1121">
        <v>684.65</v>
      </c>
      <c r="N1121" s="7">
        <f t="shared" si="379"/>
        <v>684.65</v>
      </c>
      <c r="O1121" t="s">
        <v>2634</v>
      </c>
      <c r="P1121" t="str">
        <f t="shared" si="381"/>
        <v>250</v>
      </c>
      <c r="Q1121" t="str">
        <f t="shared" si="382"/>
        <v>Main St</v>
      </c>
      <c r="R1121" t="s">
        <v>3067</v>
      </c>
      <c r="S1121" t="str">
        <f t="shared" si="383"/>
        <v>Credit Card</v>
      </c>
      <c r="T1121" t="s">
        <v>3073</v>
      </c>
      <c r="U1121" t="str">
        <f t="shared" si="384"/>
        <v>Delivered</v>
      </c>
      <c r="V1121" t="s">
        <v>4194</v>
      </c>
      <c r="W1121" t="str">
        <f t="shared" si="385"/>
        <v>24675988</v>
      </c>
      <c r="X1121">
        <v>1</v>
      </c>
      <c r="Y1121" t="s">
        <v>4276</v>
      </c>
      <c r="Z1121" t="str">
        <f t="shared" si="386"/>
        <v>FREESHIP</v>
      </c>
      <c r="AA1121" t="str">
        <f t="shared" si="387"/>
        <v>YES</v>
      </c>
      <c r="AB1121" t="s">
        <v>4280</v>
      </c>
      <c r="AC1121" t="str">
        <f t="shared" si="388"/>
        <v>Email</v>
      </c>
      <c r="AD1121">
        <v>684.65</v>
      </c>
      <c r="AE1121" s="7">
        <v>684.65</v>
      </c>
      <c r="AF1121" s="7">
        <f t="shared" si="389"/>
        <v>684.65</v>
      </c>
      <c r="AG1121" t="str">
        <f>_xlfn.XLOOKUP(H1121, 'Customer Data'!A1121,'Customer Data'!B1121)</f>
        <v>Customer_1121</v>
      </c>
      <c r="AH1121" t="str">
        <f>_xlfn.XLOOKUP(H1121,'Customer Data'!A1121,'Customer Data'!C1121)</f>
        <v>Male</v>
      </c>
      <c r="AI1121">
        <f>_xlfn.XLOOKUP(H1121,'Customer Data'!A1121,'Customer Data'!D1121)</f>
        <v>27</v>
      </c>
      <c r="AJ1121" t="str">
        <f>_xlfn.XLOOKUP(H1121,'Customer Data'!A1121,'Customer Data'!E1121)</f>
        <v>Lagos</v>
      </c>
      <c r="AK1121" t="str">
        <f>VLOOKUP(K1121,'Product Category'!A:B,2,FALSE)</f>
        <v>Electronics</v>
      </c>
      <c r="AL1121">
        <f>VLOOKUP(Z1121,Coupons!A:B,2,FALSE)</f>
        <v>0</v>
      </c>
      <c r="AM1121" s="7">
        <f t="shared" si="390"/>
        <v>0</v>
      </c>
      <c r="AN1121" s="7">
        <f t="shared" si="391"/>
        <v>479.25499999999994</v>
      </c>
      <c r="AO1121" s="7">
        <f t="shared" si="392"/>
        <v>479.25499999999994</v>
      </c>
      <c r="AP1121" s="7">
        <f t="shared" si="393"/>
        <v>684.65</v>
      </c>
      <c r="AQ1121" s="7">
        <f t="shared" si="394"/>
        <v>205.39500000000004</v>
      </c>
      <c r="AR1121" s="12">
        <f t="shared" si="395"/>
        <v>1.4285714285714286</v>
      </c>
    </row>
    <row r="1122" spans="1:44" x14ac:dyDescent="0.35">
      <c r="A1122" t="s">
        <v>1134</v>
      </c>
      <c r="B1122">
        <f t="shared" si="374"/>
        <v>201120</v>
      </c>
      <c r="C1122" s="2">
        <v>45787</v>
      </c>
      <c r="D1122" s="4">
        <v>45787</v>
      </c>
      <c r="E1122">
        <f t="shared" si="375"/>
        <v>2025</v>
      </c>
      <c r="F1122" s="4" t="str">
        <f t="shared" si="376"/>
        <v>May</v>
      </c>
      <c r="G1122" s="4" t="str">
        <f t="shared" si="377"/>
        <v>Saturday</v>
      </c>
      <c r="H1122" t="s">
        <v>2325</v>
      </c>
      <c r="I1122">
        <f t="shared" si="378"/>
        <v>22919</v>
      </c>
      <c r="J1122" t="s">
        <v>2405</v>
      </c>
      <c r="K1122" t="str">
        <f t="shared" si="380"/>
        <v>Tablet</v>
      </c>
      <c r="L1122">
        <v>1</v>
      </c>
      <c r="M1122">
        <v>195.86</v>
      </c>
      <c r="N1122" s="7">
        <f t="shared" si="379"/>
        <v>195.86</v>
      </c>
      <c r="O1122" t="s">
        <v>2450</v>
      </c>
      <c r="P1122" t="str">
        <f t="shared" si="381"/>
        <v>267</v>
      </c>
      <c r="Q1122" t="str">
        <f t="shared" si="382"/>
        <v>Main St</v>
      </c>
      <c r="R1122" t="s">
        <v>3066</v>
      </c>
      <c r="S1122" t="str">
        <f t="shared" si="383"/>
        <v>Online</v>
      </c>
      <c r="T1122" t="s">
        <v>3074</v>
      </c>
      <c r="U1122" t="str">
        <f t="shared" si="384"/>
        <v>Pending</v>
      </c>
      <c r="V1122" t="s">
        <v>4195</v>
      </c>
      <c r="W1122" t="str">
        <f t="shared" si="385"/>
        <v>82416295</v>
      </c>
      <c r="X1122">
        <v>3</v>
      </c>
      <c r="Z1122" t="str">
        <f t="shared" si="386"/>
        <v>NO COUPON</v>
      </c>
      <c r="AA1122" t="str">
        <f t="shared" si="387"/>
        <v>NO</v>
      </c>
      <c r="AB1122" t="s">
        <v>4281</v>
      </c>
      <c r="AC1122" t="str">
        <f t="shared" si="388"/>
        <v>Facebook</v>
      </c>
      <c r="AD1122">
        <v>195.86</v>
      </c>
      <c r="AE1122" s="7">
        <v>195.86</v>
      </c>
      <c r="AF1122" s="7">
        <f t="shared" si="389"/>
        <v>195.86</v>
      </c>
      <c r="AG1122" t="str">
        <f>_xlfn.XLOOKUP(H1122, 'Customer Data'!A1122,'Customer Data'!B1122)</f>
        <v>Customer_1122</v>
      </c>
      <c r="AH1122" t="str">
        <f>_xlfn.XLOOKUP(H1122,'Customer Data'!A1122,'Customer Data'!C1122)</f>
        <v>Female</v>
      </c>
      <c r="AI1122">
        <f>_xlfn.XLOOKUP(H1122,'Customer Data'!A1122,'Customer Data'!D1122)</f>
        <v>22</v>
      </c>
      <c r="AJ1122" t="str">
        <f>_xlfn.XLOOKUP(H1122,'Customer Data'!A1122,'Customer Data'!E1122)</f>
        <v>Enugu</v>
      </c>
      <c r="AK1122" t="str">
        <f>VLOOKUP(K1122,'Product Category'!A:B,2,FALSE)</f>
        <v>Electronics</v>
      </c>
      <c r="AL1122">
        <f>VLOOKUP(Z1122,Coupons!A:B,2,FALSE)</f>
        <v>0</v>
      </c>
      <c r="AM1122" s="7">
        <f t="shared" si="390"/>
        <v>0</v>
      </c>
      <c r="AN1122" s="7">
        <f t="shared" si="391"/>
        <v>137.102</v>
      </c>
      <c r="AO1122" s="7">
        <f t="shared" si="392"/>
        <v>137.102</v>
      </c>
      <c r="AP1122" s="7">
        <f t="shared" si="393"/>
        <v>195.86</v>
      </c>
      <c r="AQ1122" s="7">
        <f t="shared" si="394"/>
        <v>58.75800000000001</v>
      </c>
      <c r="AR1122" s="12">
        <f t="shared" si="395"/>
        <v>1.4285714285714286</v>
      </c>
    </row>
    <row r="1123" spans="1:44" x14ac:dyDescent="0.35">
      <c r="A1123" t="s">
        <v>1135</v>
      </c>
      <c r="B1123">
        <f t="shared" si="374"/>
        <v>201121</v>
      </c>
      <c r="C1123" s="2">
        <v>45074</v>
      </c>
      <c r="D1123" s="4">
        <v>45074</v>
      </c>
      <c r="E1123">
        <f t="shared" si="375"/>
        <v>2023</v>
      </c>
      <c r="F1123" s="4" t="str">
        <f t="shared" si="376"/>
        <v>May</v>
      </c>
      <c r="G1123" s="4" t="str">
        <f t="shared" si="377"/>
        <v>Sunday</v>
      </c>
      <c r="H1123" t="s">
        <v>2326</v>
      </c>
      <c r="I1123">
        <f t="shared" si="378"/>
        <v>98354</v>
      </c>
      <c r="J1123" t="s">
        <v>2404</v>
      </c>
      <c r="K1123" t="str">
        <f t="shared" si="380"/>
        <v>Phone</v>
      </c>
      <c r="L1123">
        <v>3</v>
      </c>
      <c r="M1123">
        <v>50.34</v>
      </c>
      <c r="N1123" s="7">
        <f t="shared" si="379"/>
        <v>50.34</v>
      </c>
      <c r="O1123" t="s">
        <v>2965</v>
      </c>
      <c r="P1123" t="str">
        <f t="shared" si="381"/>
        <v>393</v>
      </c>
      <c r="Q1123" t="str">
        <f t="shared" si="382"/>
        <v>Main St</v>
      </c>
      <c r="R1123" t="s">
        <v>3068</v>
      </c>
      <c r="S1123" t="str">
        <f t="shared" si="383"/>
        <v>Gift Card</v>
      </c>
      <c r="T1123" t="s">
        <v>3072</v>
      </c>
      <c r="U1123" t="str">
        <f t="shared" si="384"/>
        <v>Returned</v>
      </c>
      <c r="V1123" t="s">
        <v>4196</v>
      </c>
      <c r="W1123" t="str">
        <f t="shared" si="385"/>
        <v>43070888</v>
      </c>
      <c r="X1123">
        <v>3</v>
      </c>
      <c r="Y1123" t="s">
        <v>4276</v>
      </c>
      <c r="Z1123" t="str">
        <f t="shared" si="386"/>
        <v>FREESHIP</v>
      </c>
      <c r="AA1123" t="str">
        <f t="shared" si="387"/>
        <v>YES</v>
      </c>
      <c r="AB1123" t="s">
        <v>4278</v>
      </c>
      <c r="AC1123" t="str">
        <f t="shared" si="388"/>
        <v>Instagram</v>
      </c>
      <c r="AD1123">
        <v>151.02000000000001</v>
      </c>
      <c r="AE1123" s="7">
        <v>151.02000000000001</v>
      </c>
      <c r="AF1123" s="7">
        <f t="shared" si="389"/>
        <v>151.02000000000001</v>
      </c>
      <c r="AG1123" t="str">
        <f>_xlfn.XLOOKUP(H1123, 'Customer Data'!A1123,'Customer Data'!B1123)</f>
        <v>Customer_1123</v>
      </c>
      <c r="AH1123" t="str">
        <f>_xlfn.XLOOKUP(H1123,'Customer Data'!A1123,'Customer Data'!C1123)</f>
        <v>Male</v>
      </c>
      <c r="AI1123">
        <f>_xlfn.XLOOKUP(H1123,'Customer Data'!A1123,'Customer Data'!D1123)</f>
        <v>58</v>
      </c>
      <c r="AJ1123" t="str">
        <f>_xlfn.XLOOKUP(H1123,'Customer Data'!A1123,'Customer Data'!E1123)</f>
        <v>Owerri</v>
      </c>
      <c r="AK1123" t="str">
        <f>VLOOKUP(K1123,'Product Category'!A:B,2,FALSE)</f>
        <v>Electronics</v>
      </c>
      <c r="AL1123">
        <f>VLOOKUP(Z1123,Coupons!A:B,2,FALSE)</f>
        <v>0</v>
      </c>
      <c r="AM1123" s="7">
        <f t="shared" si="390"/>
        <v>0</v>
      </c>
      <c r="AN1123" s="7">
        <f t="shared" si="391"/>
        <v>35.238</v>
      </c>
      <c r="AO1123" s="7">
        <f t="shared" si="392"/>
        <v>105.714</v>
      </c>
      <c r="AP1123" s="7">
        <f t="shared" si="393"/>
        <v>151.02000000000001</v>
      </c>
      <c r="AQ1123" s="7">
        <f t="shared" si="394"/>
        <v>45.306000000000012</v>
      </c>
      <c r="AR1123" s="12">
        <f t="shared" si="395"/>
        <v>1.4285714285714286</v>
      </c>
    </row>
    <row r="1124" spans="1:44" x14ac:dyDescent="0.35">
      <c r="A1124" t="s">
        <v>1136</v>
      </c>
      <c r="B1124">
        <f t="shared" si="374"/>
        <v>201122</v>
      </c>
      <c r="C1124" s="2">
        <v>45084</v>
      </c>
      <c r="D1124" s="4">
        <v>45084</v>
      </c>
      <c r="E1124">
        <f t="shared" si="375"/>
        <v>2023</v>
      </c>
      <c r="F1124" s="4" t="str">
        <f t="shared" si="376"/>
        <v>June</v>
      </c>
      <c r="G1124" s="4" t="str">
        <f t="shared" si="377"/>
        <v>Wednesday</v>
      </c>
      <c r="H1124" t="s">
        <v>1480</v>
      </c>
      <c r="I1124">
        <f t="shared" si="378"/>
        <v>38840</v>
      </c>
      <c r="J1124" t="s">
        <v>2403</v>
      </c>
      <c r="K1124" t="str">
        <f t="shared" si="380"/>
        <v>Monitor</v>
      </c>
      <c r="L1124">
        <v>5</v>
      </c>
      <c r="M1124">
        <v>678.19</v>
      </c>
      <c r="N1124" s="7">
        <f t="shared" si="379"/>
        <v>678.19</v>
      </c>
      <c r="O1124" t="s">
        <v>3008</v>
      </c>
      <c r="P1124" t="str">
        <f t="shared" si="381"/>
        <v>766</v>
      </c>
      <c r="Q1124" t="str">
        <f t="shared" si="382"/>
        <v>Main St</v>
      </c>
      <c r="R1124" t="s">
        <v>3066</v>
      </c>
      <c r="S1124" t="str">
        <f t="shared" si="383"/>
        <v>Online</v>
      </c>
      <c r="T1124" t="s">
        <v>3072</v>
      </c>
      <c r="U1124" t="str">
        <f t="shared" si="384"/>
        <v>Returned</v>
      </c>
      <c r="V1124" t="s">
        <v>4197</v>
      </c>
      <c r="W1124" t="str">
        <f t="shared" si="385"/>
        <v>32496970</v>
      </c>
      <c r="X1124">
        <v>8</v>
      </c>
      <c r="Z1124" t="str">
        <f t="shared" si="386"/>
        <v>NO COUPON</v>
      </c>
      <c r="AA1124" t="str">
        <f t="shared" si="387"/>
        <v>NO</v>
      </c>
      <c r="AB1124" t="s">
        <v>4281</v>
      </c>
      <c r="AC1124" t="str">
        <f t="shared" si="388"/>
        <v>Facebook</v>
      </c>
      <c r="AD1124">
        <v>3390.95</v>
      </c>
      <c r="AE1124" s="7">
        <v>3390.95</v>
      </c>
      <c r="AF1124" s="7">
        <f t="shared" si="389"/>
        <v>3390.9500000000003</v>
      </c>
      <c r="AG1124" t="str">
        <f>_xlfn.XLOOKUP(H1124, 'Customer Data'!A1124,'Customer Data'!B1124)</f>
        <v>Customer_1124</v>
      </c>
      <c r="AH1124" t="str">
        <f>_xlfn.XLOOKUP(H1124,'Customer Data'!A1124,'Customer Data'!C1124)</f>
        <v>Male</v>
      </c>
      <c r="AI1124">
        <f>_xlfn.XLOOKUP(H1124,'Customer Data'!A1124,'Customer Data'!D1124)</f>
        <v>41</v>
      </c>
      <c r="AJ1124" t="str">
        <f>_xlfn.XLOOKUP(H1124,'Customer Data'!A1124,'Customer Data'!E1124)</f>
        <v>Kano</v>
      </c>
      <c r="AK1124" t="str">
        <f>VLOOKUP(K1124,'Product Category'!A:B,2,FALSE)</f>
        <v>Electronics</v>
      </c>
      <c r="AL1124">
        <f>VLOOKUP(Z1124,Coupons!A:B,2,FALSE)</f>
        <v>0</v>
      </c>
      <c r="AM1124" s="7">
        <f t="shared" si="390"/>
        <v>0</v>
      </c>
      <c r="AN1124" s="7">
        <f t="shared" si="391"/>
        <v>474.733</v>
      </c>
      <c r="AO1124" s="7">
        <f t="shared" si="392"/>
        <v>2373.665</v>
      </c>
      <c r="AP1124" s="7">
        <f t="shared" si="393"/>
        <v>3390.9500000000003</v>
      </c>
      <c r="AQ1124" s="7">
        <f t="shared" si="394"/>
        <v>1017.2850000000003</v>
      </c>
      <c r="AR1124" s="12">
        <f t="shared" si="395"/>
        <v>1.4285714285714286</v>
      </c>
    </row>
    <row r="1125" spans="1:44" x14ac:dyDescent="0.35">
      <c r="A1125" t="s">
        <v>1137</v>
      </c>
      <c r="B1125">
        <f t="shared" si="374"/>
        <v>201123</v>
      </c>
      <c r="C1125" s="2">
        <v>45030</v>
      </c>
      <c r="D1125" s="4">
        <v>45030</v>
      </c>
      <c r="E1125">
        <f t="shared" si="375"/>
        <v>2023</v>
      </c>
      <c r="F1125" s="4" t="str">
        <f t="shared" si="376"/>
        <v>April</v>
      </c>
      <c r="G1125" s="4" t="str">
        <f t="shared" si="377"/>
        <v>Friday</v>
      </c>
      <c r="H1125" t="s">
        <v>2327</v>
      </c>
      <c r="I1125">
        <f t="shared" si="378"/>
        <v>68936</v>
      </c>
      <c r="J1125" t="s">
        <v>2405</v>
      </c>
      <c r="K1125" t="str">
        <f t="shared" si="380"/>
        <v>Tablet</v>
      </c>
      <c r="L1125">
        <v>3</v>
      </c>
      <c r="M1125">
        <v>554.25</v>
      </c>
      <c r="N1125" s="7">
        <f t="shared" si="379"/>
        <v>554.25</v>
      </c>
      <c r="O1125" t="s">
        <v>3036</v>
      </c>
      <c r="P1125" t="str">
        <f t="shared" si="381"/>
        <v>843</v>
      </c>
      <c r="Q1125" t="str">
        <f t="shared" si="382"/>
        <v>Main St</v>
      </c>
      <c r="R1125" t="s">
        <v>3065</v>
      </c>
      <c r="S1125" t="str">
        <f t="shared" si="383"/>
        <v>Debit Card</v>
      </c>
      <c r="T1125" t="s">
        <v>3070</v>
      </c>
      <c r="U1125" t="str">
        <f t="shared" si="384"/>
        <v>Shipped</v>
      </c>
      <c r="V1125" t="s">
        <v>4198</v>
      </c>
      <c r="W1125" t="str">
        <f t="shared" si="385"/>
        <v>73163634</v>
      </c>
      <c r="X1125">
        <v>6</v>
      </c>
      <c r="Y1125" t="s">
        <v>4277</v>
      </c>
      <c r="Z1125" t="str">
        <f t="shared" si="386"/>
        <v>WINTER15</v>
      </c>
      <c r="AA1125" t="str">
        <f t="shared" si="387"/>
        <v>YES</v>
      </c>
      <c r="AB1125" t="s">
        <v>4279</v>
      </c>
      <c r="AC1125" t="str">
        <f t="shared" si="388"/>
        <v>Referral</v>
      </c>
      <c r="AD1125">
        <v>1662.75</v>
      </c>
      <c r="AE1125" s="7">
        <v>1662.75</v>
      </c>
      <c r="AF1125" s="7">
        <f t="shared" si="389"/>
        <v>1662.75</v>
      </c>
      <c r="AG1125" t="str">
        <f>_xlfn.XLOOKUP(H1125, 'Customer Data'!A1125,'Customer Data'!B1125)</f>
        <v>Customer_1125</v>
      </c>
      <c r="AH1125" t="str">
        <f>_xlfn.XLOOKUP(H1125,'Customer Data'!A1125,'Customer Data'!C1125)</f>
        <v>Female</v>
      </c>
      <c r="AI1125">
        <f>_xlfn.XLOOKUP(H1125,'Customer Data'!A1125,'Customer Data'!D1125)</f>
        <v>59</v>
      </c>
      <c r="AJ1125" t="str">
        <f>_xlfn.XLOOKUP(H1125,'Customer Data'!A1125,'Customer Data'!E1125)</f>
        <v>Owerri</v>
      </c>
      <c r="AK1125" t="str">
        <f>VLOOKUP(K1125,'Product Category'!A:B,2,FALSE)</f>
        <v>Electronics</v>
      </c>
      <c r="AL1125">
        <f>VLOOKUP(Z1125,Coupons!A:B,2,FALSE)</f>
        <v>0.15</v>
      </c>
      <c r="AM1125" s="7">
        <f t="shared" si="390"/>
        <v>249.41249999999999</v>
      </c>
      <c r="AN1125" s="7">
        <f t="shared" si="391"/>
        <v>387.97499999999997</v>
      </c>
      <c r="AO1125" s="7">
        <f t="shared" si="392"/>
        <v>1163.925</v>
      </c>
      <c r="AP1125" s="7">
        <f t="shared" si="393"/>
        <v>1413.3375000000001</v>
      </c>
      <c r="AQ1125" s="7">
        <f t="shared" si="394"/>
        <v>249.41250000000014</v>
      </c>
      <c r="AR1125" s="12">
        <f t="shared" si="395"/>
        <v>1.2142857142857144</v>
      </c>
    </row>
    <row r="1126" spans="1:44" x14ac:dyDescent="0.35">
      <c r="A1126" t="s">
        <v>1138</v>
      </c>
      <c r="B1126">
        <f t="shared" si="374"/>
        <v>201124</v>
      </c>
      <c r="C1126" s="2">
        <v>45055</v>
      </c>
      <c r="D1126" s="4">
        <v>45055</v>
      </c>
      <c r="E1126">
        <f t="shared" si="375"/>
        <v>2023</v>
      </c>
      <c r="F1126" s="4" t="str">
        <f t="shared" si="376"/>
        <v>May</v>
      </c>
      <c r="G1126" s="4" t="str">
        <f t="shared" si="377"/>
        <v>Tuesday</v>
      </c>
      <c r="H1126" t="s">
        <v>2328</v>
      </c>
      <c r="I1126">
        <f t="shared" si="378"/>
        <v>33744</v>
      </c>
      <c r="J1126" t="s">
        <v>2406</v>
      </c>
      <c r="K1126" t="str">
        <f t="shared" si="380"/>
        <v>Chair</v>
      </c>
      <c r="L1126">
        <v>4</v>
      </c>
      <c r="M1126">
        <v>576.87</v>
      </c>
      <c r="N1126" s="7">
        <f t="shared" si="379"/>
        <v>576.87</v>
      </c>
      <c r="O1126" t="s">
        <v>3037</v>
      </c>
      <c r="P1126" t="str">
        <f t="shared" si="381"/>
        <v>888</v>
      </c>
      <c r="Q1126" t="str">
        <f t="shared" si="382"/>
        <v>Main St</v>
      </c>
      <c r="R1126" t="s">
        <v>3068</v>
      </c>
      <c r="S1126" t="str">
        <f t="shared" si="383"/>
        <v>Gift Card</v>
      </c>
      <c r="T1126" t="s">
        <v>3072</v>
      </c>
      <c r="U1126" t="str">
        <f t="shared" si="384"/>
        <v>Returned</v>
      </c>
      <c r="V1126" t="s">
        <v>4199</v>
      </c>
      <c r="W1126" t="str">
        <f t="shared" si="385"/>
        <v>40245983</v>
      </c>
      <c r="X1126">
        <v>5</v>
      </c>
      <c r="Z1126" t="str">
        <f t="shared" si="386"/>
        <v>NO COUPON</v>
      </c>
      <c r="AA1126" t="str">
        <f t="shared" si="387"/>
        <v>NO</v>
      </c>
      <c r="AB1126" t="s">
        <v>4278</v>
      </c>
      <c r="AC1126" t="str">
        <f t="shared" si="388"/>
        <v>Instagram</v>
      </c>
      <c r="AD1126">
        <v>2307.48</v>
      </c>
      <c r="AE1126" s="7">
        <v>2307.48</v>
      </c>
      <c r="AF1126" s="7">
        <f t="shared" si="389"/>
        <v>2307.48</v>
      </c>
      <c r="AG1126" t="str">
        <f>_xlfn.XLOOKUP(H1126, 'Customer Data'!A1126,'Customer Data'!B1126)</f>
        <v>Customer_1126</v>
      </c>
      <c r="AH1126" t="str">
        <f>_xlfn.XLOOKUP(H1126,'Customer Data'!A1126,'Customer Data'!C1126)</f>
        <v>Male</v>
      </c>
      <c r="AI1126">
        <f>_xlfn.XLOOKUP(H1126,'Customer Data'!A1126,'Customer Data'!D1126)</f>
        <v>39</v>
      </c>
      <c r="AJ1126" t="str">
        <f>_xlfn.XLOOKUP(H1126,'Customer Data'!A1126,'Customer Data'!E1126)</f>
        <v>Abuja</v>
      </c>
      <c r="AK1126" t="str">
        <f>VLOOKUP(K1126,'Product Category'!A:B,2,FALSE)</f>
        <v>Furniture</v>
      </c>
      <c r="AL1126">
        <f>VLOOKUP(Z1126,Coupons!A:B,2,FALSE)</f>
        <v>0</v>
      </c>
      <c r="AM1126" s="7">
        <f t="shared" si="390"/>
        <v>0</v>
      </c>
      <c r="AN1126" s="7">
        <f t="shared" si="391"/>
        <v>403.80899999999997</v>
      </c>
      <c r="AO1126" s="7">
        <f t="shared" si="392"/>
        <v>1615.2359999999999</v>
      </c>
      <c r="AP1126" s="7">
        <f t="shared" si="393"/>
        <v>2307.48</v>
      </c>
      <c r="AQ1126" s="7">
        <f t="shared" si="394"/>
        <v>692.24400000000014</v>
      </c>
      <c r="AR1126" s="12">
        <f t="shared" si="395"/>
        <v>1.4285714285714286</v>
      </c>
    </row>
    <row r="1127" spans="1:44" x14ac:dyDescent="0.35">
      <c r="A1127" t="s">
        <v>1139</v>
      </c>
      <c r="B1127">
        <f t="shared" si="374"/>
        <v>201125</v>
      </c>
      <c r="C1127" s="2">
        <v>45215</v>
      </c>
      <c r="D1127" s="4">
        <v>45215</v>
      </c>
      <c r="E1127">
        <f t="shared" si="375"/>
        <v>2023</v>
      </c>
      <c r="F1127" s="4" t="str">
        <f t="shared" si="376"/>
        <v>October</v>
      </c>
      <c r="G1127" s="4" t="str">
        <f t="shared" si="377"/>
        <v>Monday</v>
      </c>
      <c r="H1127" t="s">
        <v>2329</v>
      </c>
      <c r="I1127">
        <f t="shared" si="378"/>
        <v>23555</v>
      </c>
      <c r="J1127" t="s">
        <v>2409</v>
      </c>
      <c r="K1127" t="str">
        <f t="shared" si="380"/>
        <v>Desk</v>
      </c>
      <c r="L1127">
        <v>4</v>
      </c>
      <c r="M1127">
        <v>408.36</v>
      </c>
      <c r="N1127" s="7">
        <f t="shared" si="379"/>
        <v>408.36</v>
      </c>
      <c r="O1127" t="s">
        <v>2958</v>
      </c>
      <c r="P1127" t="str">
        <f t="shared" si="381"/>
        <v>156</v>
      </c>
      <c r="Q1127" t="str">
        <f t="shared" si="382"/>
        <v>Main St</v>
      </c>
      <c r="R1127" t="s">
        <v>3068</v>
      </c>
      <c r="S1127" t="str">
        <f t="shared" si="383"/>
        <v>Gift Card</v>
      </c>
      <c r="T1127" t="s">
        <v>3071</v>
      </c>
      <c r="U1127" t="str">
        <f t="shared" si="384"/>
        <v>Cancelled</v>
      </c>
      <c r="V1127" t="s">
        <v>4200</v>
      </c>
      <c r="W1127" t="str">
        <f t="shared" si="385"/>
        <v>67210247</v>
      </c>
      <c r="X1127">
        <v>4</v>
      </c>
      <c r="Y1127" t="s">
        <v>4276</v>
      </c>
      <c r="Z1127" t="str">
        <f t="shared" si="386"/>
        <v>FREESHIP</v>
      </c>
      <c r="AA1127" t="str">
        <f t="shared" si="387"/>
        <v>YES</v>
      </c>
      <c r="AB1127" t="s">
        <v>4279</v>
      </c>
      <c r="AC1127" t="str">
        <f t="shared" si="388"/>
        <v>Referral</v>
      </c>
      <c r="AD1127">
        <v>1633.44</v>
      </c>
      <c r="AE1127" s="7">
        <v>1633.44</v>
      </c>
      <c r="AF1127" s="7">
        <f t="shared" si="389"/>
        <v>1633.44</v>
      </c>
      <c r="AG1127" t="str">
        <f>_xlfn.XLOOKUP(H1127, 'Customer Data'!A1127,'Customer Data'!B1127)</f>
        <v>Customer_1127</v>
      </c>
      <c r="AH1127" t="str">
        <f>_xlfn.XLOOKUP(H1127,'Customer Data'!A1127,'Customer Data'!C1127)</f>
        <v>Male</v>
      </c>
      <c r="AI1127">
        <f>_xlfn.XLOOKUP(H1127,'Customer Data'!A1127,'Customer Data'!D1127)</f>
        <v>41</v>
      </c>
      <c r="AJ1127" t="str">
        <f>_xlfn.XLOOKUP(H1127,'Customer Data'!A1127,'Customer Data'!E1127)</f>
        <v>Port-Harcourt</v>
      </c>
      <c r="AK1127" t="str">
        <f>VLOOKUP(K1127,'Product Category'!A:B,2,FALSE)</f>
        <v>Furniture</v>
      </c>
      <c r="AL1127">
        <f>VLOOKUP(Z1127,Coupons!A:B,2,FALSE)</f>
        <v>0</v>
      </c>
      <c r="AM1127" s="7">
        <f t="shared" si="390"/>
        <v>0</v>
      </c>
      <c r="AN1127" s="7">
        <f t="shared" si="391"/>
        <v>285.85199999999998</v>
      </c>
      <c r="AO1127" s="7">
        <f t="shared" si="392"/>
        <v>1143.4079999999999</v>
      </c>
      <c r="AP1127" s="7">
        <f t="shared" si="393"/>
        <v>1633.44</v>
      </c>
      <c r="AQ1127" s="7">
        <f t="shared" si="394"/>
        <v>490.03200000000015</v>
      </c>
      <c r="AR1127" s="12">
        <f t="shared" si="395"/>
        <v>1.4285714285714288</v>
      </c>
    </row>
    <row r="1128" spans="1:44" x14ac:dyDescent="0.35">
      <c r="A1128" t="s">
        <v>1140</v>
      </c>
      <c r="B1128">
        <f t="shared" si="374"/>
        <v>201126</v>
      </c>
      <c r="C1128" s="2">
        <v>45495</v>
      </c>
      <c r="D1128" s="4">
        <v>45495</v>
      </c>
      <c r="E1128">
        <f t="shared" si="375"/>
        <v>2024</v>
      </c>
      <c r="F1128" s="4" t="str">
        <f t="shared" si="376"/>
        <v>July</v>
      </c>
      <c r="G1128" s="4" t="str">
        <f t="shared" si="377"/>
        <v>Monday</v>
      </c>
      <c r="H1128" t="s">
        <v>2330</v>
      </c>
      <c r="I1128">
        <f t="shared" si="378"/>
        <v>34337</v>
      </c>
      <c r="J1128" t="s">
        <v>2404</v>
      </c>
      <c r="K1128" t="str">
        <f t="shared" si="380"/>
        <v>Phone</v>
      </c>
      <c r="L1128">
        <v>5</v>
      </c>
      <c r="M1128">
        <v>190.11</v>
      </c>
      <c r="N1128" s="7">
        <f t="shared" si="379"/>
        <v>190.11</v>
      </c>
      <c r="O1128" t="s">
        <v>3038</v>
      </c>
      <c r="P1128" t="str">
        <f t="shared" si="381"/>
        <v>325</v>
      </c>
      <c r="Q1128" t="str">
        <f t="shared" si="382"/>
        <v>Main St</v>
      </c>
      <c r="R1128" t="s">
        <v>3069</v>
      </c>
      <c r="S1128" t="str">
        <f t="shared" si="383"/>
        <v>Cash</v>
      </c>
      <c r="T1128" t="s">
        <v>3073</v>
      </c>
      <c r="U1128" t="str">
        <f t="shared" si="384"/>
        <v>Delivered</v>
      </c>
      <c r="V1128" t="s">
        <v>4201</v>
      </c>
      <c r="W1128" t="str">
        <f t="shared" si="385"/>
        <v>36195559</v>
      </c>
      <c r="X1128">
        <v>7</v>
      </c>
      <c r="Y1128" t="s">
        <v>4275</v>
      </c>
      <c r="Z1128" t="str">
        <f t="shared" si="386"/>
        <v>SAVE10</v>
      </c>
      <c r="AA1128" t="str">
        <f t="shared" si="387"/>
        <v>YES</v>
      </c>
      <c r="AB1128" t="s">
        <v>4282</v>
      </c>
      <c r="AC1128" t="str">
        <f t="shared" si="388"/>
        <v>Google</v>
      </c>
      <c r="AD1128">
        <v>950.55000000000007</v>
      </c>
      <c r="AE1128" s="7">
        <v>950.55000000000007</v>
      </c>
      <c r="AF1128" s="7">
        <f t="shared" si="389"/>
        <v>950.55000000000007</v>
      </c>
      <c r="AG1128" t="str">
        <f>_xlfn.XLOOKUP(H1128, 'Customer Data'!A1128,'Customer Data'!B1128)</f>
        <v>Customer_1128</v>
      </c>
      <c r="AH1128" t="str">
        <f>_xlfn.XLOOKUP(H1128,'Customer Data'!A1128,'Customer Data'!C1128)</f>
        <v>Female</v>
      </c>
      <c r="AI1128">
        <f>_xlfn.XLOOKUP(H1128,'Customer Data'!A1128,'Customer Data'!D1128)</f>
        <v>34</v>
      </c>
      <c r="AJ1128" t="str">
        <f>_xlfn.XLOOKUP(H1128,'Customer Data'!A1128,'Customer Data'!E1128)</f>
        <v>Port-Harcourt</v>
      </c>
      <c r="AK1128" t="str">
        <f>VLOOKUP(K1128,'Product Category'!A:B,2,FALSE)</f>
        <v>Electronics</v>
      </c>
      <c r="AL1128">
        <f>VLOOKUP(Z1128,Coupons!A:B,2,FALSE)</f>
        <v>0.1</v>
      </c>
      <c r="AM1128" s="7">
        <f t="shared" si="390"/>
        <v>95.055000000000007</v>
      </c>
      <c r="AN1128" s="7">
        <f t="shared" si="391"/>
        <v>133.077</v>
      </c>
      <c r="AO1128" s="7">
        <f t="shared" si="392"/>
        <v>665.38499999999999</v>
      </c>
      <c r="AP1128" s="7">
        <f t="shared" si="393"/>
        <v>855.49500000000012</v>
      </c>
      <c r="AQ1128" s="7">
        <f t="shared" si="394"/>
        <v>190.11000000000013</v>
      </c>
      <c r="AR1128" s="12">
        <f t="shared" si="395"/>
        <v>1.2857142857142858</v>
      </c>
    </row>
    <row r="1129" spans="1:44" x14ac:dyDescent="0.35">
      <c r="A1129" t="s">
        <v>1141</v>
      </c>
      <c r="B1129">
        <f t="shared" si="374"/>
        <v>201127</v>
      </c>
      <c r="C1129" s="2">
        <v>45731</v>
      </c>
      <c r="D1129" s="4">
        <v>45731</v>
      </c>
      <c r="E1129">
        <f t="shared" si="375"/>
        <v>2025</v>
      </c>
      <c r="F1129" s="4" t="str">
        <f t="shared" si="376"/>
        <v>March</v>
      </c>
      <c r="G1129" s="4" t="str">
        <f t="shared" si="377"/>
        <v>Saturday</v>
      </c>
      <c r="H1129" t="s">
        <v>2331</v>
      </c>
      <c r="I1129">
        <f t="shared" si="378"/>
        <v>69396</v>
      </c>
      <c r="J1129" t="s">
        <v>2407</v>
      </c>
      <c r="K1129" t="str">
        <f t="shared" si="380"/>
        <v>Printer</v>
      </c>
      <c r="L1129">
        <v>3</v>
      </c>
      <c r="M1129">
        <v>602.75</v>
      </c>
      <c r="N1129" s="7">
        <f t="shared" si="379"/>
        <v>602.75</v>
      </c>
      <c r="O1129" t="s">
        <v>2939</v>
      </c>
      <c r="P1129" t="str">
        <f t="shared" si="381"/>
        <v>920</v>
      </c>
      <c r="Q1129" t="str">
        <f t="shared" si="382"/>
        <v>Main St</v>
      </c>
      <c r="R1129" t="s">
        <v>3067</v>
      </c>
      <c r="S1129" t="str">
        <f t="shared" si="383"/>
        <v>Credit Card</v>
      </c>
      <c r="T1129" t="s">
        <v>3070</v>
      </c>
      <c r="U1129" t="str">
        <f t="shared" si="384"/>
        <v>Shipped</v>
      </c>
      <c r="V1129" t="s">
        <v>4202</v>
      </c>
      <c r="W1129" t="str">
        <f t="shared" si="385"/>
        <v>33155049</v>
      </c>
      <c r="X1129">
        <v>6</v>
      </c>
      <c r="Y1129" t="s">
        <v>4275</v>
      </c>
      <c r="Z1129" t="str">
        <f t="shared" si="386"/>
        <v>SAVE10</v>
      </c>
      <c r="AA1129" t="str">
        <f t="shared" si="387"/>
        <v>YES</v>
      </c>
      <c r="AB1129" t="s">
        <v>4280</v>
      </c>
      <c r="AC1129" t="str">
        <f t="shared" si="388"/>
        <v>Email</v>
      </c>
      <c r="AD1129">
        <v>1808.25</v>
      </c>
      <c r="AE1129" s="7">
        <v>1808.25</v>
      </c>
      <c r="AF1129" s="7">
        <f t="shared" si="389"/>
        <v>1808.25</v>
      </c>
      <c r="AG1129" t="str">
        <f>_xlfn.XLOOKUP(H1129, 'Customer Data'!A1129,'Customer Data'!B1129)</f>
        <v>Customer_1129</v>
      </c>
      <c r="AH1129" t="str">
        <f>_xlfn.XLOOKUP(H1129,'Customer Data'!A1129,'Customer Data'!C1129)</f>
        <v>Female</v>
      </c>
      <c r="AI1129">
        <f>_xlfn.XLOOKUP(H1129,'Customer Data'!A1129,'Customer Data'!D1129)</f>
        <v>57</v>
      </c>
      <c r="AJ1129" t="str">
        <f>_xlfn.XLOOKUP(H1129,'Customer Data'!A1129,'Customer Data'!E1129)</f>
        <v>Lagos</v>
      </c>
      <c r="AK1129" t="str">
        <f>VLOOKUP(K1129,'Product Category'!A:B,2,FALSE)</f>
        <v>Electronics</v>
      </c>
      <c r="AL1129">
        <f>VLOOKUP(Z1129,Coupons!A:B,2,FALSE)</f>
        <v>0.1</v>
      </c>
      <c r="AM1129" s="7">
        <f t="shared" si="390"/>
        <v>180.82500000000002</v>
      </c>
      <c r="AN1129" s="7">
        <f t="shared" si="391"/>
        <v>421.92499999999995</v>
      </c>
      <c r="AO1129" s="7">
        <f t="shared" si="392"/>
        <v>1265.7749999999999</v>
      </c>
      <c r="AP1129" s="7">
        <f t="shared" si="393"/>
        <v>1627.425</v>
      </c>
      <c r="AQ1129" s="7">
        <f t="shared" si="394"/>
        <v>361.65000000000009</v>
      </c>
      <c r="AR1129" s="12">
        <f t="shared" si="395"/>
        <v>1.2857142857142858</v>
      </c>
    </row>
    <row r="1130" spans="1:44" x14ac:dyDescent="0.35">
      <c r="A1130" t="s">
        <v>1142</v>
      </c>
      <c r="B1130">
        <f t="shared" si="374"/>
        <v>201128</v>
      </c>
      <c r="C1130" s="2">
        <v>45155</v>
      </c>
      <c r="D1130" s="4">
        <v>45155</v>
      </c>
      <c r="E1130">
        <f t="shared" si="375"/>
        <v>2023</v>
      </c>
      <c r="F1130" s="4" t="str">
        <f t="shared" si="376"/>
        <v>August</v>
      </c>
      <c r="G1130" s="4" t="str">
        <f t="shared" si="377"/>
        <v>Thursday</v>
      </c>
      <c r="H1130" t="s">
        <v>2332</v>
      </c>
      <c r="I1130">
        <f t="shared" si="378"/>
        <v>49198</v>
      </c>
      <c r="J1130" t="s">
        <v>2403</v>
      </c>
      <c r="K1130" t="str">
        <f t="shared" si="380"/>
        <v>Monitor</v>
      </c>
      <c r="L1130">
        <v>3</v>
      </c>
      <c r="M1130">
        <v>646.79</v>
      </c>
      <c r="N1130" s="7">
        <f t="shared" si="379"/>
        <v>646.79</v>
      </c>
      <c r="O1130" t="s">
        <v>2490</v>
      </c>
      <c r="P1130" t="str">
        <f t="shared" si="381"/>
        <v>447</v>
      </c>
      <c r="Q1130" t="str">
        <f t="shared" si="382"/>
        <v>Main St</v>
      </c>
      <c r="R1130" t="s">
        <v>3069</v>
      </c>
      <c r="S1130" t="str">
        <f t="shared" si="383"/>
        <v>Cash</v>
      </c>
      <c r="T1130" t="s">
        <v>3071</v>
      </c>
      <c r="U1130" t="str">
        <f t="shared" si="384"/>
        <v>Cancelled</v>
      </c>
      <c r="V1130" t="s">
        <v>4203</v>
      </c>
      <c r="W1130" t="str">
        <f t="shared" si="385"/>
        <v>10883354</v>
      </c>
      <c r="X1130">
        <v>5</v>
      </c>
      <c r="Y1130" t="s">
        <v>4277</v>
      </c>
      <c r="Z1130" t="str">
        <f t="shared" si="386"/>
        <v>WINTER15</v>
      </c>
      <c r="AA1130" t="str">
        <f t="shared" si="387"/>
        <v>YES</v>
      </c>
      <c r="AB1130" t="s">
        <v>4282</v>
      </c>
      <c r="AC1130" t="str">
        <f t="shared" si="388"/>
        <v>Google</v>
      </c>
      <c r="AD1130">
        <v>1940.37</v>
      </c>
      <c r="AE1130" s="7">
        <v>1940.37</v>
      </c>
      <c r="AF1130" s="7">
        <f t="shared" si="389"/>
        <v>1940.37</v>
      </c>
      <c r="AG1130" t="str">
        <f>_xlfn.XLOOKUP(H1130, 'Customer Data'!A1130,'Customer Data'!B1130)</f>
        <v>Customer_1130</v>
      </c>
      <c r="AH1130" t="str">
        <f>_xlfn.XLOOKUP(H1130,'Customer Data'!A1130,'Customer Data'!C1130)</f>
        <v>Male</v>
      </c>
      <c r="AI1130">
        <f>_xlfn.XLOOKUP(H1130,'Customer Data'!A1130,'Customer Data'!D1130)</f>
        <v>35</v>
      </c>
      <c r="AJ1130" t="str">
        <f>_xlfn.XLOOKUP(H1130,'Customer Data'!A1130,'Customer Data'!E1130)</f>
        <v>Owerri</v>
      </c>
      <c r="AK1130" t="str">
        <f>VLOOKUP(K1130,'Product Category'!A:B,2,FALSE)</f>
        <v>Electronics</v>
      </c>
      <c r="AL1130">
        <f>VLOOKUP(Z1130,Coupons!A:B,2,FALSE)</f>
        <v>0.15</v>
      </c>
      <c r="AM1130" s="7">
        <f t="shared" si="390"/>
        <v>291.05549999999999</v>
      </c>
      <c r="AN1130" s="7">
        <f t="shared" si="391"/>
        <v>452.75299999999993</v>
      </c>
      <c r="AO1130" s="7">
        <f t="shared" si="392"/>
        <v>1358.2589999999998</v>
      </c>
      <c r="AP1130" s="7">
        <f t="shared" si="393"/>
        <v>1649.3145</v>
      </c>
      <c r="AQ1130" s="7">
        <f t="shared" si="394"/>
        <v>291.05550000000017</v>
      </c>
      <c r="AR1130" s="12">
        <f t="shared" si="395"/>
        <v>1.2142857142857144</v>
      </c>
    </row>
    <row r="1131" spans="1:44" x14ac:dyDescent="0.35">
      <c r="A1131" t="s">
        <v>1143</v>
      </c>
      <c r="B1131">
        <f t="shared" si="374"/>
        <v>201129</v>
      </c>
      <c r="C1131" s="2">
        <v>45088</v>
      </c>
      <c r="D1131" s="4">
        <v>45088</v>
      </c>
      <c r="E1131">
        <f t="shared" si="375"/>
        <v>2023</v>
      </c>
      <c r="F1131" s="4" t="str">
        <f t="shared" si="376"/>
        <v>June</v>
      </c>
      <c r="G1131" s="4" t="str">
        <f t="shared" si="377"/>
        <v>Sunday</v>
      </c>
      <c r="H1131" t="s">
        <v>2333</v>
      </c>
      <c r="I1131">
        <f t="shared" si="378"/>
        <v>43911</v>
      </c>
      <c r="J1131" t="s">
        <v>2406</v>
      </c>
      <c r="K1131" t="str">
        <f t="shared" si="380"/>
        <v>Chair</v>
      </c>
      <c r="L1131">
        <v>4</v>
      </c>
      <c r="M1131">
        <v>418.71</v>
      </c>
      <c r="N1131" s="7">
        <f t="shared" si="379"/>
        <v>418.71</v>
      </c>
      <c r="O1131" t="s">
        <v>2480</v>
      </c>
      <c r="P1131" t="str">
        <f t="shared" si="381"/>
        <v>239</v>
      </c>
      <c r="Q1131" t="str">
        <f t="shared" si="382"/>
        <v>Main St</v>
      </c>
      <c r="R1131" t="s">
        <v>3069</v>
      </c>
      <c r="S1131" t="str">
        <f t="shared" si="383"/>
        <v>Cash</v>
      </c>
      <c r="T1131" t="s">
        <v>3074</v>
      </c>
      <c r="U1131" t="str">
        <f t="shared" si="384"/>
        <v>Pending</v>
      </c>
      <c r="V1131" t="s">
        <v>4204</v>
      </c>
      <c r="W1131" t="str">
        <f t="shared" si="385"/>
        <v>37495481</v>
      </c>
      <c r="X1131">
        <v>8</v>
      </c>
      <c r="Y1131" t="s">
        <v>4276</v>
      </c>
      <c r="Z1131" t="str">
        <f t="shared" si="386"/>
        <v>FREESHIP</v>
      </c>
      <c r="AA1131" t="str">
        <f t="shared" si="387"/>
        <v>YES</v>
      </c>
      <c r="AB1131" t="s">
        <v>4278</v>
      </c>
      <c r="AC1131" t="str">
        <f t="shared" si="388"/>
        <v>Instagram</v>
      </c>
      <c r="AD1131">
        <v>1674.84</v>
      </c>
      <c r="AE1131" s="7">
        <v>1674.84</v>
      </c>
      <c r="AF1131" s="7">
        <f t="shared" si="389"/>
        <v>1674.84</v>
      </c>
      <c r="AG1131" t="str">
        <f>_xlfn.XLOOKUP(H1131, 'Customer Data'!A1131,'Customer Data'!B1131)</f>
        <v>Customer_1131</v>
      </c>
      <c r="AH1131" t="str">
        <f>_xlfn.XLOOKUP(H1131,'Customer Data'!A1131,'Customer Data'!C1131)</f>
        <v>Female</v>
      </c>
      <c r="AI1131">
        <f>_xlfn.XLOOKUP(H1131,'Customer Data'!A1131,'Customer Data'!D1131)</f>
        <v>44</v>
      </c>
      <c r="AJ1131" t="str">
        <f>_xlfn.XLOOKUP(H1131,'Customer Data'!A1131,'Customer Data'!E1131)</f>
        <v>Port-Harcourt</v>
      </c>
      <c r="AK1131" t="str">
        <f>VLOOKUP(K1131,'Product Category'!A:B,2,FALSE)</f>
        <v>Furniture</v>
      </c>
      <c r="AL1131">
        <f>VLOOKUP(Z1131,Coupons!A:B,2,FALSE)</f>
        <v>0</v>
      </c>
      <c r="AM1131" s="7">
        <f t="shared" si="390"/>
        <v>0</v>
      </c>
      <c r="AN1131" s="7">
        <f t="shared" si="391"/>
        <v>293.09699999999998</v>
      </c>
      <c r="AO1131" s="7">
        <f t="shared" si="392"/>
        <v>1172.3879999999999</v>
      </c>
      <c r="AP1131" s="7">
        <f t="shared" si="393"/>
        <v>1674.84</v>
      </c>
      <c r="AQ1131" s="7">
        <f t="shared" si="394"/>
        <v>502.452</v>
      </c>
      <c r="AR1131" s="12">
        <f t="shared" si="395"/>
        <v>1.4285714285714286</v>
      </c>
    </row>
    <row r="1132" spans="1:44" x14ac:dyDescent="0.35">
      <c r="A1132" t="s">
        <v>1144</v>
      </c>
      <c r="B1132">
        <f t="shared" si="374"/>
        <v>201130</v>
      </c>
      <c r="C1132" s="2">
        <v>45704</v>
      </c>
      <c r="D1132" s="4">
        <v>45704</v>
      </c>
      <c r="E1132">
        <f t="shared" si="375"/>
        <v>2025</v>
      </c>
      <c r="F1132" s="4" t="str">
        <f t="shared" si="376"/>
        <v>February</v>
      </c>
      <c r="G1132" s="4" t="str">
        <f t="shared" si="377"/>
        <v>Sunday</v>
      </c>
      <c r="H1132" t="s">
        <v>2334</v>
      </c>
      <c r="I1132">
        <f t="shared" si="378"/>
        <v>24347</v>
      </c>
      <c r="J1132" t="s">
        <v>2408</v>
      </c>
      <c r="K1132" t="str">
        <f t="shared" si="380"/>
        <v>Laptop</v>
      </c>
      <c r="L1132">
        <v>2</v>
      </c>
      <c r="M1132">
        <v>323.45</v>
      </c>
      <c r="N1132" s="7">
        <f t="shared" si="379"/>
        <v>323.45</v>
      </c>
      <c r="O1132" t="s">
        <v>2501</v>
      </c>
      <c r="P1132" t="str">
        <f t="shared" si="381"/>
        <v>533</v>
      </c>
      <c r="Q1132" t="str">
        <f t="shared" si="382"/>
        <v>Main St</v>
      </c>
      <c r="R1132" t="s">
        <v>3067</v>
      </c>
      <c r="S1132" t="str">
        <f t="shared" si="383"/>
        <v>Credit Card</v>
      </c>
      <c r="T1132" t="s">
        <v>3072</v>
      </c>
      <c r="U1132" t="str">
        <f t="shared" si="384"/>
        <v>Returned</v>
      </c>
      <c r="V1132" t="s">
        <v>4205</v>
      </c>
      <c r="W1132" t="str">
        <f t="shared" si="385"/>
        <v>27233265</v>
      </c>
      <c r="X1132">
        <v>5</v>
      </c>
      <c r="Y1132" t="s">
        <v>4276</v>
      </c>
      <c r="Z1132" t="str">
        <f t="shared" si="386"/>
        <v>FREESHIP</v>
      </c>
      <c r="AA1132" t="str">
        <f t="shared" si="387"/>
        <v>YES</v>
      </c>
      <c r="AB1132" t="s">
        <v>4278</v>
      </c>
      <c r="AC1132" t="str">
        <f t="shared" si="388"/>
        <v>Instagram</v>
      </c>
      <c r="AD1132">
        <v>646.9</v>
      </c>
      <c r="AE1132" s="7">
        <v>646.9</v>
      </c>
      <c r="AF1132" s="7">
        <f t="shared" si="389"/>
        <v>646.9</v>
      </c>
      <c r="AG1132" t="str">
        <f>_xlfn.XLOOKUP(H1132, 'Customer Data'!A1132,'Customer Data'!B1132)</f>
        <v>Customer_1132</v>
      </c>
      <c r="AH1132" t="str">
        <f>_xlfn.XLOOKUP(H1132,'Customer Data'!A1132,'Customer Data'!C1132)</f>
        <v>Male</v>
      </c>
      <c r="AI1132">
        <f>_xlfn.XLOOKUP(H1132,'Customer Data'!A1132,'Customer Data'!D1132)</f>
        <v>42</v>
      </c>
      <c r="AJ1132" t="str">
        <f>_xlfn.XLOOKUP(H1132,'Customer Data'!A1132,'Customer Data'!E1132)</f>
        <v>Port-Harcourt</v>
      </c>
      <c r="AK1132" t="str">
        <f>VLOOKUP(K1132,'Product Category'!A:B,2,FALSE)</f>
        <v>Electronics</v>
      </c>
      <c r="AL1132">
        <f>VLOOKUP(Z1132,Coupons!A:B,2,FALSE)</f>
        <v>0</v>
      </c>
      <c r="AM1132" s="7">
        <f t="shared" si="390"/>
        <v>0</v>
      </c>
      <c r="AN1132" s="7">
        <f t="shared" si="391"/>
        <v>226.41499999999996</v>
      </c>
      <c r="AO1132" s="7">
        <f t="shared" si="392"/>
        <v>452.82999999999993</v>
      </c>
      <c r="AP1132" s="7">
        <f t="shared" si="393"/>
        <v>646.9</v>
      </c>
      <c r="AQ1132" s="7">
        <f t="shared" si="394"/>
        <v>194.07000000000005</v>
      </c>
      <c r="AR1132" s="12">
        <f t="shared" si="395"/>
        <v>1.4285714285714288</v>
      </c>
    </row>
    <row r="1133" spans="1:44" x14ac:dyDescent="0.35">
      <c r="A1133" t="s">
        <v>1145</v>
      </c>
      <c r="B1133">
        <f t="shared" si="374"/>
        <v>201131</v>
      </c>
      <c r="C1133" s="2">
        <v>45491</v>
      </c>
      <c r="D1133" s="4">
        <v>45491</v>
      </c>
      <c r="E1133">
        <f t="shared" si="375"/>
        <v>2024</v>
      </c>
      <c r="F1133" s="4" t="str">
        <f t="shared" si="376"/>
        <v>July</v>
      </c>
      <c r="G1133" s="4" t="str">
        <f t="shared" si="377"/>
        <v>Thursday</v>
      </c>
      <c r="H1133" t="s">
        <v>2335</v>
      </c>
      <c r="I1133">
        <f t="shared" si="378"/>
        <v>21043</v>
      </c>
      <c r="J1133" t="s">
        <v>2404</v>
      </c>
      <c r="K1133" t="str">
        <f t="shared" si="380"/>
        <v>Phone</v>
      </c>
      <c r="L1133">
        <v>1</v>
      </c>
      <c r="M1133">
        <v>694.5</v>
      </c>
      <c r="N1133" s="7">
        <f t="shared" si="379"/>
        <v>694.5</v>
      </c>
      <c r="O1133" t="s">
        <v>2651</v>
      </c>
      <c r="P1133" t="str">
        <f t="shared" si="381"/>
        <v>195</v>
      </c>
      <c r="Q1133" t="str">
        <f t="shared" si="382"/>
        <v>Main St</v>
      </c>
      <c r="R1133" t="s">
        <v>3067</v>
      </c>
      <c r="S1133" t="str">
        <f t="shared" si="383"/>
        <v>Credit Card</v>
      </c>
      <c r="T1133" t="s">
        <v>3074</v>
      </c>
      <c r="U1133" t="str">
        <f t="shared" si="384"/>
        <v>Pending</v>
      </c>
      <c r="V1133" t="s">
        <v>4206</v>
      </c>
      <c r="W1133" t="str">
        <f t="shared" si="385"/>
        <v>41691086</v>
      </c>
      <c r="X1133">
        <v>3</v>
      </c>
      <c r="Y1133" t="s">
        <v>4277</v>
      </c>
      <c r="Z1133" t="str">
        <f t="shared" si="386"/>
        <v>WINTER15</v>
      </c>
      <c r="AA1133" t="str">
        <f t="shared" si="387"/>
        <v>YES</v>
      </c>
      <c r="AB1133" t="s">
        <v>4281</v>
      </c>
      <c r="AC1133" t="str">
        <f t="shared" si="388"/>
        <v>Facebook</v>
      </c>
      <c r="AD1133">
        <v>694.5</v>
      </c>
      <c r="AE1133" s="7">
        <v>694.5</v>
      </c>
      <c r="AF1133" s="7">
        <f t="shared" si="389"/>
        <v>694.5</v>
      </c>
      <c r="AG1133" t="str">
        <f>_xlfn.XLOOKUP(H1133, 'Customer Data'!A1133,'Customer Data'!B1133)</f>
        <v>Customer_1133</v>
      </c>
      <c r="AH1133" t="str">
        <f>_xlfn.XLOOKUP(H1133,'Customer Data'!A1133,'Customer Data'!C1133)</f>
        <v>Female</v>
      </c>
      <c r="AI1133">
        <f>_xlfn.XLOOKUP(H1133,'Customer Data'!A1133,'Customer Data'!D1133)</f>
        <v>46</v>
      </c>
      <c r="AJ1133" t="str">
        <f>_xlfn.XLOOKUP(H1133,'Customer Data'!A1133,'Customer Data'!E1133)</f>
        <v>Enugu</v>
      </c>
      <c r="AK1133" t="str">
        <f>VLOOKUP(K1133,'Product Category'!A:B,2,FALSE)</f>
        <v>Electronics</v>
      </c>
      <c r="AL1133">
        <f>VLOOKUP(Z1133,Coupons!A:B,2,FALSE)</f>
        <v>0.15</v>
      </c>
      <c r="AM1133" s="7">
        <f t="shared" si="390"/>
        <v>104.175</v>
      </c>
      <c r="AN1133" s="7">
        <f t="shared" si="391"/>
        <v>486.15</v>
      </c>
      <c r="AO1133" s="7">
        <f t="shared" si="392"/>
        <v>486.15</v>
      </c>
      <c r="AP1133" s="7">
        <f t="shared" si="393"/>
        <v>590.32500000000005</v>
      </c>
      <c r="AQ1133" s="7">
        <f t="shared" si="394"/>
        <v>104.17500000000007</v>
      </c>
      <c r="AR1133" s="12">
        <f t="shared" si="395"/>
        <v>1.2142857142857144</v>
      </c>
    </row>
    <row r="1134" spans="1:44" x14ac:dyDescent="0.35">
      <c r="A1134" t="s">
        <v>1146</v>
      </c>
      <c r="B1134">
        <f t="shared" si="374"/>
        <v>201132</v>
      </c>
      <c r="C1134" s="2">
        <v>45628</v>
      </c>
      <c r="D1134" s="4">
        <v>45628</v>
      </c>
      <c r="E1134">
        <f t="shared" si="375"/>
        <v>2024</v>
      </c>
      <c r="F1134" s="4" t="str">
        <f t="shared" si="376"/>
        <v>December</v>
      </c>
      <c r="G1134" s="4" t="str">
        <f t="shared" si="377"/>
        <v>Monday</v>
      </c>
      <c r="H1134" t="s">
        <v>2336</v>
      </c>
      <c r="I1134">
        <f t="shared" si="378"/>
        <v>58858</v>
      </c>
      <c r="J1134" t="s">
        <v>2406</v>
      </c>
      <c r="K1134" t="str">
        <f t="shared" si="380"/>
        <v>Chair</v>
      </c>
      <c r="L1134">
        <v>2</v>
      </c>
      <c r="M1134">
        <v>337.32</v>
      </c>
      <c r="N1134" s="7">
        <f t="shared" si="379"/>
        <v>337.32</v>
      </c>
      <c r="O1134" t="s">
        <v>2608</v>
      </c>
      <c r="P1134" t="str">
        <f t="shared" si="381"/>
        <v>948</v>
      </c>
      <c r="Q1134" t="str">
        <f t="shared" si="382"/>
        <v>Main St</v>
      </c>
      <c r="R1134" t="s">
        <v>3067</v>
      </c>
      <c r="S1134" t="str">
        <f t="shared" si="383"/>
        <v>Credit Card</v>
      </c>
      <c r="T1134" t="s">
        <v>3071</v>
      </c>
      <c r="U1134" t="str">
        <f t="shared" si="384"/>
        <v>Cancelled</v>
      </c>
      <c r="V1134" t="s">
        <v>4207</v>
      </c>
      <c r="W1134" t="str">
        <f t="shared" si="385"/>
        <v>30406357</v>
      </c>
      <c r="X1134">
        <v>4</v>
      </c>
      <c r="Y1134" t="s">
        <v>4275</v>
      </c>
      <c r="Z1134" t="str">
        <f t="shared" si="386"/>
        <v>SAVE10</v>
      </c>
      <c r="AA1134" t="str">
        <f t="shared" si="387"/>
        <v>YES</v>
      </c>
      <c r="AB1134" t="s">
        <v>4280</v>
      </c>
      <c r="AC1134" t="str">
        <f t="shared" si="388"/>
        <v>Email</v>
      </c>
      <c r="AD1134">
        <v>674.64</v>
      </c>
      <c r="AE1134" s="7">
        <v>674.64</v>
      </c>
      <c r="AF1134" s="7">
        <f t="shared" si="389"/>
        <v>674.64</v>
      </c>
      <c r="AG1134" t="str">
        <f>_xlfn.XLOOKUP(H1134, 'Customer Data'!A1134,'Customer Data'!B1134)</f>
        <v>Customer_1134</v>
      </c>
      <c r="AH1134" t="str">
        <f>_xlfn.XLOOKUP(H1134,'Customer Data'!A1134,'Customer Data'!C1134)</f>
        <v>Male</v>
      </c>
      <c r="AI1134">
        <f>_xlfn.XLOOKUP(H1134,'Customer Data'!A1134,'Customer Data'!D1134)</f>
        <v>50</v>
      </c>
      <c r="AJ1134" t="str">
        <f>_xlfn.XLOOKUP(H1134,'Customer Data'!A1134,'Customer Data'!E1134)</f>
        <v>Enugu</v>
      </c>
      <c r="AK1134" t="str">
        <f>VLOOKUP(K1134,'Product Category'!A:B,2,FALSE)</f>
        <v>Furniture</v>
      </c>
      <c r="AL1134">
        <f>VLOOKUP(Z1134,Coupons!A:B,2,FALSE)</f>
        <v>0.1</v>
      </c>
      <c r="AM1134" s="7">
        <f t="shared" si="390"/>
        <v>67.463999999999999</v>
      </c>
      <c r="AN1134" s="7">
        <f t="shared" si="391"/>
        <v>236.12399999999997</v>
      </c>
      <c r="AO1134" s="7">
        <f t="shared" si="392"/>
        <v>472.24799999999993</v>
      </c>
      <c r="AP1134" s="7">
        <f t="shared" si="393"/>
        <v>607.17599999999993</v>
      </c>
      <c r="AQ1134" s="7">
        <f t="shared" si="394"/>
        <v>134.928</v>
      </c>
      <c r="AR1134" s="12">
        <f t="shared" si="395"/>
        <v>1.2857142857142858</v>
      </c>
    </row>
    <row r="1135" spans="1:44" x14ac:dyDescent="0.35">
      <c r="A1135" t="s">
        <v>1147</v>
      </c>
      <c r="B1135">
        <f t="shared" si="374"/>
        <v>201133</v>
      </c>
      <c r="C1135" s="2">
        <v>45391</v>
      </c>
      <c r="D1135" s="4">
        <v>45391</v>
      </c>
      <c r="E1135">
        <f t="shared" si="375"/>
        <v>2024</v>
      </c>
      <c r="F1135" s="4" t="str">
        <f t="shared" si="376"/>
        <v>April</v>
      </c>
      <c r="G1135" s="4" t="str">
        <f t="shared" si="377"/>
        <v>Tuesday</v>
      </c>
      <c r="H1135" t="s">
        <v>2337</v>
      </c>
      <c r="I1135">
        <f t="shared" si="378"/>
        <v>20670</v>
      </c>
      <c r="J1135" t="s">
        <v>2407</v>
      </c>
      <c r="K1135" t="str">
        <f t="shared" si="380"/>
        <v>Printer</v>
      </c>
      <c r="L1135">
        <v>2</v>
      </c>
      <c r="M1135">
        <v>467.91</v>
      </c>
      <c r="N1135" s="7">
        <f t="shared" si="379"/>
        <v>467.91</v>
      </c>
      <c r="O1135" t="s">
        <v>2597</v>
      </c>
      <c r="P1135" t="str">
        <f t="shared" si="381"/>
        <v>432</v>
      </c>
      <c r="Q1135" t="str">
        <f t="shared" si="382"/>
        <v>Main St</v>
      </c>
      <c r="R1135" t="s">
        <v>3068</v>
      </c>
      <c r="S1135" t="str">
        <f t="shared" si="383"/>
        <v>Gift Card</v>
      </c>
      <c r="T1135" t="s">
        <v>3072</v>
      </c>
      <c r="U1135" t="str">
        <f t="shared" si="384"/>
        <v>Returned</v>
      </c>
      <c r="V1135" t="s">
        <v>4208</v>
      </c>
      <c r="W1135" t="str">
        <f t="shared" si="385"/>
        <v>76731303</v>
      </c>
      <c r="X1135">
        <v>5</v>
      </c>
      <c r="Y1135" t="s">
        <v>4277</v>
      </c>
      <c r="Z1135" t="str">
        <f t="shared" si="386"/>
        <v>WINTER15</v>
      </c>
      <c r="AA1135" t="str">
        <f t="shared" si="387"/>
        <v>YES</v>
      </c>
      <c r="AB1135" t="s">
        <v>4281</v>
      </c>
      <c r="AC1135" t="str">
        <f t="shared" si="388"/>
        <v>Facebook</v>
      </c>
      <c r="AD1135">
        <v>935.82</v>
      </c>
      <c r="AE1135" s="7">
        <v>935.82</v>
      </c>
      <c r="AF1135" s="7">
        <f t="shared" si="389"/>
        <v>935.82</v>
      </c>
      <c r="AG1135" t="str">
        <f>_xlfn.XLOOKUP(H1135, 'Customer Data'!A1135,'Customer Data'!B1135)</f>
        <v>Customer_1135</v>
      </c>
      <c r="AH1135" t="str">
        <f>_xlfn.XLOOKUP(H1135,'Customer Data'!A1135,'Customer Data'!C1135)</f>
        <v>Female</v>
      </c>
      <c r="AI1135">
        <f>_xlfn.XLOOKUP(H1135,'Customer Data'!A1135,'Customer Data'!D1135)</f>
        <v>36</v>
      </c>
      <c r="AJ1135" t="str">
        <f>_xlfn.XLOOKUP(H1135,'Customer Data'!A1135,'Customer Data'!E1135)</f>
        <v>Port-Harcourt</v>
      </c>
      <c r="AK1135" t="str">
        <f>VLOOKUP(K1135,'Product Category'!A:B,2,FALSE)</f>
        <v>Electronics</v>
      </c>
      <c r="AL1135">
        <f>VLOOKUP(Z1135,Coupons!A:B,2,FALSE)</f>
        <v>0.15</v>
      </c>
      <c r="AM1135" s="7">
        <f t="shared" si="390"/>
        <v>140.37299999999999</v>
      </c>
      <c r="AN1135" s="7">
        <f t="shared" si="391"/>
        <v>327.53699999999998</v>
      </c>
      <c r="AO1135" s="7">
        <f t="shared" si="392"/>
        <v>655.07399999999996</v>
      </c>
      <c r="AP1135" s="7">
        <f t="shared" si="393"/>
        <v>795.44700000000012</v>
      </c>
      <c r="AQ1135" s="7">
        <f t="shared" si="394"/>
        <v>140.37300000000016</v>
      </c>
      <c r="AR1135" s="12">
        <f t="shared" si="395"/>
        <v>1.2142857142857146</v>
      </c>
    </row>
    <row r="1136" spans="1:44" x14ac:dyDescent="0.35">
      <c r="A1136" t="s">
        <v>1148</v>
      </c>
      <c r="B1136">
        <f t="shared" si="374"/>
        <v>201134</v>
      </c>
      <c r="C1136" s="2">
        <v>45451</v>
      </c>
      <c r="D1136" s="4">
        <v>45451</v>
      </c>
      <c r="E1136">
        <f t="shared" si="375"/>
        <v>2024</v>
      </c>
      <c r="F1136" s="4" t="str">
        <f t="shared" si="376"/>
        <v>June</v>
      </c>
      <c r="G1136" s="4" t="str">
        <f t="shared" si="377"/>
        <v>Saturday</v>
      </c>
      <c r="H1136" t="s">
        <v>2338</v>
      </c>
      <c r="I1136">
        <f t="shared" si="378"/>
        <v>90993</v>
      </c>
      <c r="J1136" t="s">
        <v>2409</v>
      </c>
      <c r="K1136" t="str">
        <f t="shared" si="380"/>
        <v>Desk</v>
      </c>
      <c r="L1136">
        <v>4</v>
      </c>
      <c r="M1136">
        <v>38.28</v>
      </c>
      <c r="N1136" s="7">
        <f t="shared" si="379"/>
        <v>38.28</v>
      </c>
      <c r="O1136" t="s">
        <v>3039</v>
      </c>
      <c r="P1136" t="str">
        <f t="shared" si="381"/>
        <v>950</v>
      </c>
      <c r="Q1136" t="str">
        <f t="shared" si="382"/>
        <v>Main St</v>
      </c>
      <c r="R1136" t="s">
        <v>3065</v>
      </c>
      <c r="S1136" t="str">
        <f t="shared" si="383"/>
        <v>Debit Card</v>
      </c>
      <c r="T1136" t="s">
        <v>3071</v>
      </c>
      <c r="U1136" t="str">
        <f t="shared" si="384"/>
        <v>Cancelled</v>
      </c>
      <c r="V1136" t="s">
        <v>4209</v>
      </c>
      <c r="W1136" t="str">
        <f t="shared" si="385"/>
        <v>53964711</v>
      </c>
      <c r="X1136">
        <v>4</v>
      </c>
      <c r="Y1136" t="s">
        <v>4277</v>
      </c>
      <c r="Z1136" t="str">
        <f t="shared" si="386"/>
        <v>WINTER15</v>
      </c>
      <c r="AA1136" t="str">
        <f t="shared" si="387"/>
        <v>YES</v>
      </c>
      <c r="AB1136" t="s">
        <v>4281</v>
      </c>
      <c r="AC1136" t="str">
        <f t="shared" si="388"/>
        <v>Facebook</v>
      </c>
      <c r="AD1136">
        <v>153.12</v>
      </c>
      <c r="AE1136" s="7">
        <v>153.12</v>
      </c>
      <c r="AF1136" s="7">
        <f t="shared" si="389"/>
        <v>153.12</v>
      </c>
      <c r="AG1136" t="str">
        <f>_xlfn.XLOOKUP(H1136, 'Customer Data'!A1136,'Customer Data'!B1136)</f>
        <v>Customer_1136</v>
      </c>
      <c r="AH1136" t="str">
        <f>_xlfn.XLOOKUP(H1136,'Customer Data'!A1136,'Customer Data'!C1136)</f>
        <v>Female</v>
      </c>
      <c r="AI1136">
        <f>_xlfn.XLOOKUP(H1136,'Customer Data'!A1136,'Customer Data'!D1136)</f>
        <v>37</v>
      </c>
      <c r="AJ1136" t="str">
        <f>_xlfn.XLOOKUP(H1136,'Customer Data'!A1136,'Customer Data'!E1136)</f>
        <v>Port-Harcourt</v>
      </c>
      <c r="AK1136" t="str">
        <f>VLOOKUP(K1136,'Product Category'!A:B,2,FALSE)</f>
        <v>Furniture</v>
      </c>
      <c r="AL1136">
        <f>VLOOKUP(Z1136,Coupons!A:B,2,FALSE)</f>
        <v>0.15</v>
      </c>
      <c r="AM1136" s="7">
        <f t="shared" si="390"/>
        <v>22.968</v>
      </c>
      <c r="AN1136" s="7">
        <f t="shared" si="391"/>
        <v>26.795999999999999</v>
      </c>
      <c r="AO1136" s="7">
        <f t="shared" si="392"/>
        <v>107.184</v>
      </c>
      <c r="AP1136" s="7">
        <f t="shared" si="393"/>
        <v>130.15200000000002</v>
      </c>
      <c r="AQ1136" s="7">
        <f t="shared" si="394"/>
        <v>22.968000000000018</v>
      </c>
      <c r="AR1136" s="12">
        <f t="shared" si="395"/>
        <v>1.2142857142857144</v>
      </c>
    </row>
    <row r="1137" spans="1:44" x14ac:dyDescent="0.35">
      <c r="A1137" t="s">
        <v>1149</v>
      </c>
      <c r="B1137">
        <f t="shared" si="374"/>
        <v>201135</v>
      </c>
      <c r="C1137" s="2">
        <v>45288</v>
      </c>
      <c r="D1137" s="4">
        <v>45288</v>
      </c>
      <c r="E1137">
        <f t="shared" si="375"/>
        <v>2023</v>
      </c>
      <c r="F1137" s="4" t="str">
        <f t="shared" si="376"/>
        <v>December</v>
      </c>
      <c r="G1137" s="4" t="str">
        <f t="shared" si="377"/>
        <v>Thursday</v>
      </c>
      <c r="H1137" t="s">
        <v>2339</v>
      </c>
      <c r="I1137">
        <f t="shared" si="378"/>
        <v>11473</v>
      </c>
      <c r="J1137" t="s">
        <v>2407</v>
      </c>
      <c r="K1137" t="str">
        <f t="shared" si="380"/>
        <v>Printer</v>
      </c>
      <c r="L1137">
        <v>2</v>
      </c>
      <c r="M1137">
        <v>73.41</v>
      </c>
      <c r="N1137" s="7">
        <f t="shared" si="379"/>
        <v>73.41</v>
      </c>
      <c r="O1137" t="s">
        <v>2613</v>
      </c>
      <c r="P1137" t="str">
        <f t="shared" si="381"/>
        <v>562</v>
      </c>
      <c r="Q1137" t="str">
        <f t="shared" si="382"/>
        <v>Main St</v>
      </c>
      <c r="R1137" t="s">
        <v>3066</v>
      </c>
      <c r="S1137" t="str">
        <f t="shared" si="383"/>
        <v>Online</v>
      </c>
      <c r="T1137" t="s">
        <v>3070</v>
      </c>
      <c r="U1137" t="str">
        <f t="shared" si="384"/>
        <v>Shipped</v>
      </c>
      <c r="V1137" t="s">
        <v>4210</v>
      </c>
      <c r="W1137" t="str">
        <f t="shared" si="385"/>
        <v>97793275</v>
      </c>
      <c r="X1137">
        <v>2</v>
      </c>
      <c r="Y1137" t="s">
        <v>4275</v>
      </c>
      <c r="Z1137" t="str">
        <f t="shared" si="386"/>
        <v>SAVE10</v>
      </c>
      <c r="AA1137" t="str">
        <f t="shared" si="387"/>
        <v>YES</v>
      </c>
      <c r="AB1137" t="s">
        <v>4282</v>
      </c>
      <c r="AC1137" t="str">
        <f t="shared" si="388"/>
        <v>Google</v>
      </c>
      <c r="AD1137">
        <v>146.82</v>
      </c>
      <c r="AE1137" s="7">
        <v>146.82</v>
      </c>
      <c r="AF1137" s="7">
        <f t="shared" si="389"/>
        <v>146.82</v>
      </c>
      <c r="AG1137" t="str">
        <f>_xlfn.XLOOKUP(H1137, 'Customer Data'!A1137,'Customer Data'!B1137)</f>
        <v>Customer_1137</v>
      </c>
      <c r="AH1137" t="str">
        <f>_xlfn.XLOOKUP(H1137,'Customer Data'!A1137,'Customer Data'!C1137)</f>
        <v>Female</v>
      </c>
      <c r="AI1137">
        <f>_xlfn.XLOOKUP(H1137,'Customer Data'!A1137,'Customer Data'!D1137)</f>
        <v>25</v>
      </c>
      <c r="AJ1137" t="str">
        <f>_xlfn.XLOOKUP(H1137,'Customer Data'!A1137,'Customer Data'!E1137)</f>
        <v>Owerri</v>
      </c>
      <c r="AK1137" t="str">
        <f>VLOOKUP(K1137,'Product Category'!A:B,2,FALSE)</f>
        <v>Electronics</v>
      </c>
      <c r="AL1137">
        <f>VLOOKUP(Z1137,Coupons!A:B,2,FALSE)</f>
        <v>0.1</v>
      </c>
      <c r="AM1137" s="7">
        <f t="shared" si="390"/>
        <v>14.682</v>
      </c>
      <c r="AN1137" s="7">
        <f t="shared" si="391"/>
        <v>51.386999999999993</v>
      </c>
      <c r="AO1137" s="7">
        <f t="shared" si="392"/>
        <v>102.77399999999999</v>
      </c>
      <c r="AP1137" s="7">
        <f t="shared" si="393"/>
        <v>132.13800000000001</v>
      </c>
      <c r="AQ1137" s="7">
        <f t="shared" si="394"/>
        <v>29.364000000000019</v>
      </c>
      <c r="AR1137" s="12">
        <f t="shared" si="395"/>
        <v>1.285714285714286</v>
      </c>
    </row>
    <row r="1138" spans="1:44" x14ac:dyDescent="0.35">
      <c r="A1138" t="s">
        <v>1150</v>
      </c>
      <c r="B1138">
        <f t="shared" si="374"/>
        <v>201136</v>
      </c>
      <c r="C1138" s="2">
        <v>45193</v>
      </c>
      <c r="D1138" s="4">
        <v>45193</v>
      </c>
      <c r="E1138">
        <f t="shared" si="375"/>
        <v>2023</v>
      </c>
      <c r="F1138" s="4" t="str">
        <f t="shared" si="376"/>
        <v>September</v>
      </c>
      <c r="G1138" s="4" t="str">
        <f t="shared" si="377"/>
        <v>Sunday</v>
      </c>
      <c r="H1138" t="s">
        <v>2340</v>
      </c>
      <c r="I1138">
        <f t="shared" si="378"/>
        <v>71899</v>
      </c>
      <c r="J1138" t="s">
        <v>2405</v>
      </c>
      <c r="K1138" t="str">
        <f t="shared" si="380"/>
        <v>Tablet</v>
      </c>
      <c r="L1138">
        <v>3</v>
      </c>
      <c r="M1138">
        <v>668.33</v>
      </c>
      <c r="N1138" s="7">
        <f t="shared" si="379"/>
        <v>668.33</v>
      </c>
      <c r="O1138" t="s">
        <v>2882</v>
      </c>
      <c r="P1138" t="str">
        <f t="shared" si="381"/>
        <v>799</v>
      </c>
      <c r="Q1138" t="str">
        <f t="shared" si="382"/>
        <v>Main St</v>
      </c>
      <c r="R1138" t="s">
        <v>3068</v>
      </c>
      <c r="S1138" t="str">
        <f t="shared" si="383"/>
        <v>Gift Card</v>
      </c>
      <c r="T1138" t="s">
        <v>3074</v>
      </c>
      <c r="U1138" t="str">
        <f t="shared" si="384"/>
        <v>Pending</v>
      </c>
      <c r="V1138" t="s">
        <v>4211</v>
      </c>
      <c r="W1138" t="str">
        <f t="shared" si="385"/>
        <v>34856025</v>
      </c>
      <c r="X1138">
        <v>4</v>
      </c>
      <c r="Y1138" t="s">
        <v>4277</v>
      </c>
      <c r="Z1138" t="str">
        <f t="shared" si="386"/>
        <v>WINTER15</v>
      </c>
      <c r="AA1138" t="str">
        <f t="shared" si="387"/>
        <v>YES</v>
      </c>
      <c r="AB1138" t="s">
        <v>4281</v>
      </c>
      <c r="AC1138" t="str">
        <f t="shared" si="388"/>
        <v>Facebook</v>
      </c>
      <c r="AD1138">
        <v>2004.99</v>
      </c>
      <c r="AE1138" s="7">
        <v>2004.99</v>
      </c>
      <c r="AF1138" s="7">
        <f t="shared" si="389"/>
        <v>2004.9900000000002</v>
      </c>
      <c r="AG1138" t="str">
        <f>_xlfn.XLOOKUP(H1138, 'Customer Data'!A1138,'Customer Data'!B1138)</f>
        <v>Customer_1138</v>
      </c>
      <c r="AH1138" t="str">
        <f>_xlfn.XLOOKUP(H1138,'Customer Data'!A1138,'Customer Data'!C1138)</f>
        <v>Female</v>
      </c>
      <c r="AI1138">
        <f>_xlfn.XLOOKUP(H1138,'Customer Data'!A1138,'Customer Data'!D1138)</f>
        <v>55</v>
      </c>
      <c r="AJ1138" t="str">
        <f>_xlfn.XLOOKUP(H1138,'Customer Data'!A1138,'Customer Data'!E1138)</f>
        <v>Owerri</v>
      </c>
      <c r="AK1138" t="str">
        <f>VLOOKUP(K1138,'Product Category'!A:B,2,FALSE)</f>
        <v>Electronics</v>
      </c>
      <c r="AL1138">
        <f>VLOOKUP(Z1138,Coupons!A:B,2,FALSE)</f>
        <v>0.15</v>
      </c>
      <c r="AM1138" s="7">
        <f t="shared" si="390"/>
        <v>300.74849999999998</v>
      </c>
      <c r="AN1138" s="7">
        <f t="shared" si="391"/>
        <v>467.83100000000002</v>
      </c>
      <c r="AO1138" s="7">
        <f t="shared" si="392"/>
        <v>1403.4929999999999</v>
      </c>
      <c r="AP1138" s="7">
        <f t="shared" si="393"/>
        <v>1704.2415000000003</v>
      </c>
      <c r="AQ1138" s="7">
        <f t="shared" si="394"/>
        <v>300.74850000000038</v>
      </c>
      <c r="AR1138" s="12">
        <f t="shared" si="395"/>
        <v>1.2142857142857146</v>
      </c>
    </row>
    <row r="1139" spans="1:44" x14ac:dyDescent="0.35">
      <c r="A1139" t="s">
        <v>1151</v>
      </c>
      <c r="B1139">
        <f t="shared" si="374"/>
        <v>201137</v>
      </c>
      <c r="C1139" s="2">
        <v>45502</v>
      </c>
      <c r="D1139" s="4">
        <v>45502</v>
      </c>
      <c r="E1139">
        <f t="shared" si="375"/>
        <v>2024</v>
      </c>
      <c r="F1139" s="4" t="str">
        <f t="shared" si="376"/>
        <v>July</v>
      </c>
      <c r="G1139" s="4" t="str">
        <f t="shared" si="377"/>
        <v>Monday</v>
      </c>
      <c r="H1139" t="s">
        <v>2341</v>
      </c>
      <c r="I1139">
        <f t="shared" si="378"/>
        <v>48577</v>
      </c>
      <c r="J1139" t="s">
        <v>2407</v>
      </c>
      <c r="K1139" t="str">
        <f t="shared" si="380"/>
        <v>Printer</v>
      </c>
      <c r="L1139">
        <v>4</v>
      </c>
      <c r="M1139">
        <v>410.21</v>
      </c>
      <c r="N1139" s="7">
        <f t="shared" si="379"/>
        <v>410.21</v>
      </c>
      <c r="O1139" t="s">
        <v>3040</v>
      </c>
      <c r="P1139" t="str">
        <f t="shared" si="381"/>
        <v>841</v>
      </c>
      <c r="Q1139" t="str">
        <f t="shared" si="382"/>
        <v>Main St</v>
      </c>
      <c r="R1139" t="s">
        <v>3069</v>
      </c>
      <c r="S1139" t="str">
        <f t="shared" si="383"/>
        <v>Cash</v>
      </c>
      <c r="T1139" t="s">
        <v>3074</v>
      </c>
      <c r="U1139" t="str">
        <f t="shared" si="384"/>
        <v>Pending</v>
      </c>
      <c r="V1139" t="s">
        <v>4212</v>
      </c>
      <c r="W1139" t="str">
        <f t="shared" si="385"/>
        <v>59911645</v>
      </c>
      <c r="X1139">
        <v>5</v>
      </c>
      <c r="Y1139" t="s">
        <v>4277</v>
      </c>
      <c r="Z1139" t="str">
        <f t="shared" si="386"/>
        <v>WINTER15</v>
      </c>
      <c r="AA1139" t="str">
        <f t="shared" si="387"/>
        <v>YES</v>
      </c>
      <c r="AB1139" t="s">
        <v>4278</v>
      </c>
      <c r="AC1139" t="str">
        <f t="shared" si="388"/>
        <v>Instagram</v>
      </c>
      <c r="AD1139">
        <v>1640.84</v>
      </c>
      <c r="AE1139" s="7">
        <v>1640.84</v>
      </c>
      <c r="AF1139" s="7">
        <f t="shared" si="389"/>
        <v>1640.84</v>
      </c>
      <c r="AG1139" t="str">
        <f>_xlfn.XLOOKUP(H1139, 'Customer Data'!A1139,'Customer Data'!B1139)</f>
        <v>Customer_1139</v>
      </c>
      <c r="AH1139" t="str">
        <f>_xlfn.XLOOKUP(H1139,'Customer Data'!A1139,'Customer Data'!C1139)</f>
        <v>Female</v>
      </c>
      <c r="AI1139">
        <f>_xlfn.XLOOKUP(H1139,'Customer Data'!A1139,'Customer Data'!D1139)</f>
        <v>48</v>
      </c>
      <c r="AJ1139" t="str">
        <f>_xlfn.XLOOKUP(H1139,'Customer Data'!A1139,'Customer Data'!E1139)</f>
        <v>Port-Harcourt</v>
      </c>
      <c r="AK1139" t="str">
        <f>VLOOKUP(K1139,'Product Category'!A:B,2,FALSE)</f>
        <v>Electronics</v>
      </c>
      <c r="AL1139">
        <f>VLOOKUP(Z1139,Coupons!A:B,2,FALSE)</f>
        <v>0.15</v>
      </c>
      <c r="AM1139" s="7">
        <f t="shared" si="390"/>
        <v>246.12599999999998</v>
      </c>
      <c r="AN1139" s="7">
        <f t="shared" si="391"/>
        <v>287.14699999999999</v>
      </c>
      <c r="AO1139" s="7">
        <f t="shared" si="392"/>
        <v>1148.588</v>
      </c>
      <c r="AP1139" s="7">
        <f t="shared" si="393"/>
        <v>1394.7139999999999</v>
      </c>
      <c r="AQ1139" s="7">
        <f t="shared" si="394"/>
        <v>246.12599999999998</v>
      </c>
      <c r="AR1139" s="12">
        <f t="shared" si="395"/>
        <v>1.2142857142857142</v>
      </c>
    </row>
    <row r="1140" spans="1:44" x14ac:dyDescent="0.35">
      <c r="A1140" t="s">
        <v>1152</v>
      </c>
      <c r="B1140">
        <f t="shared" si="374"/>
        <v>201138</v>
      </c>
      <c r="C1140" s="2">
        <v>45278</v>
      </c>
      <c r="D1140" s="4">
        <v>45278</v>
      </c>
      <c r="E1140">
        <f t="shared" si="375"/>
        <v>2023</v>
      </c>
      <c r="F1140" s="4" t="str">
        <f t="shared" si="376"/>
        <v>December</v>
      </c>
      <c r="G1140" s="4" t="str">
        <f t="shared" si="377"/>
        <v>Monday</v>
      </c>
      <c r="H1140" t="s">
        <v>2342</v>
      </c>
      <c r="I1140">
        <f t="shared" si="378"/>
        <v>13100</v>
      </c>
      <c r="J1140" t="s">
        <v>2409</v>
      </c>
      <c r="K1140" t="str">
        <f t="shared" si="380"/>
        <v>Desk</v>
      </c>
      <c r="L1140">
        <v>4</v>
      </c>
      <c r="M1140">
        <v>294.41000000000003</v>
      </c>
      <c r="N1140" s="7">
        <f t="shared" si="379"/>
        <v>294.41000000000003</v>
      </c>
      <c r="O1140" t="s">
        <v>2865</v>
      </c>
      <c r="P1140" t="str">
        <f t="shared" si="381"/>
        <v>188</v>
      </c>
      <c r="Q1140" t="str">
        <f t="shared" si="382"/>
        <v>Main St</v>
      </c>
      <c r="R1140" t="s">
        <v>3065</v>
      </c>
      <c r="S1140" t="str">
        <f t="shared" si="383"/>
        <v>Debit Card</v>
      </c>
      <c r="T1140" t="s">
        <v>3074</v>
      </c>
      <c r="U1140" t="str">
        <f t="shared" si="384"/>
        <v>Pending</v>
      </c>
      <c r="V1140" t="s">
        <v>4213</v>
      </c>
      <c r="W1140" t="str">
        <f t="shared" si="385"/>
        <v>55565668</v>
      </c>
      <c r="X1140">
        <v>4</v>
      </c>
      <c r="Z1140" t="str">
        <f t="shared" si="386"/>
        <v>NO COUPON</v>
      </c>
      <c r="AA1140" t="str">
        <f t="shared" si="387"/>
        <v>NO</v>
      </c>
      <c r="AB1140" t="s">
        <v>4278</v>
      </c>
      <c r="AC1140" t="str">
        <f t="shared" si="388"/>
        <v>Instagram</v>
      </c>
      <c r="AD1140">
        <v>1177.6400000000001</v>
      </c>
      <c r="AE1140" s="7">
        <v>1177.6400000000001</v>
      </c>
      <c r="AF1140" s="7">
        <f t="shared" si="389"/>
        <v>1177.6400000000001</v>
      </c>
      <c r="AG1140" t="str">
        <f>_xlfn.XLOOKUP(H1140, 'Customer Data'!A1140,'Customer Data'!B1140)</f>
        <v>Customer_1140</v>
      </c>
      <c r="AH1140" t="str">
        <f>_xlfn.XLOOKUP(H1140,'Customer Data'!A1140,'Customer Data'!C1140)</f>
        <v>Male</v>
      </c>
      <c r="AI1140">
        <f>_xlfn.XLOOKUP(H1140,'Customer Data'!A1140,'Customer Data'!D1140)</f>
        <v>46</v>
      </c>
      <c r="AJ1140" t="str">
        <f>_xlfn.XLOOKUP(H1140,'Customer Data'!A1140,'Customer Data'!E1140)</f>
        <v>Lagos</v>
      </c>
      <c r="AK1140" t="str">
        <f>VLOOKUP(K1140,'Product Category'!A:B,2,FALSE)</f>
        <v>Furniture</v>
      </c>
      <c r="AL1140">
        <f>VLOOKUP(Z1140,Coupons!A:B,2,FALSE)</f>
        <v>0</v>
      </c>
      <c r="AM1140" s="7">
        <f t="shared" si="390"/>
        <v>0</v>
      </c>
      <c r="AN1140" s="7">
        <f t="shared" si="391"/>
        <v>206.08700000000002</v>
      </c>
      <c r="AO1140" s="7">
        <f t="shared" si="392"/>
        <v>824.34800000000007</v>
      </c>
      <c r="AP1140" s="7">
        <f t="shared" si="393"/>
        <v>1177.6400000000001</v>
      </c>
      <c r="AQ1140" s="7">
        <f t="shared" si="394"/>
        <v>353.29200000000003</v>
      </c>
      <c r="AR1140" s="12">
        <f t="shared" si="395"/>
        <v>1.4285714285714286</v>
      </c>
    </row>
    <row r="1141" spans="1:44" x14ac:dyDescent="0.35">
      <c r="A1141" t="s">
        <v>1153</v>
      </c>
      <c r="B1141">
        <f t="shared" si="374"/>
        <v>201139</v>
      </c>
      <c r="C1141" s="2">
        <v>45717</v>
      </c>
      <c r="D1141" s="4">
        <v>45717</v>
      </c>
      <c r="E1141">
        <f t="shared" si="375"/>
        <v>2025</v>
      </c>
      <c r="F1141" s="4" t="str">
        <f t="shared" si="376"/>
        <v>March</v>
      </c>
      <c r="G1141" s="4" t="str">
        <f t="shared" si="377"/>
        <v>Saturday</v>
      </c>
      <c r="H1141" t="s">
        <v>2256</v>
      </c>
      <c r="I1141">
        <f t="shared" si="378"/>
        <v>70659</v>
      </c>
      <c r="J1141" t="s">
        <v>2406</v>
      </c>
      <c r="K1141" t="str">
        <f t="shared" si="380"/>
        <v>Chair</v>
      </c>
      <c r="L1141">
        <v>3</v>
      </c>
      <c r="M1141">
        <v>501.82</v>
      </c>
      <c r="N1141" s="7">
        <f t="shared" si="379"/>
        <v>501.82</v>
      </c>
      <c r="O1141" t="s">
        <v>2438</v>
      </c>
      <c r="P1141" t="str">
        <f t="shared" si="381"/>
        <v>568</v>
      </c>
      <c r="Q1141" t="str">
        <f t="shared" si="382"/>
        <v>Main St</v>
      </c>
      <c r="R1141" t="s">
        <v>3068</v>
      </c>
      <c r="S1141" t="str">
        <f t="shared" si="383"/>
        <v>Gift Card</v>
      </c>
      <c r="T1141" t="s">
        <v>3071</v>
      </c>
      <c r="U1141" t="str">
        <f t="shared" si="384"/>
        <v>Cancelled</v>
      </c>
      <c r="V1141" t="s">
        <v>4214</v>
      </c>
      <c r="W1141" t="str">
        <f t="shared" si="385"/>
        <v>28290825</v>
      </c>
      <c r="X1141">
        <v>4</v>
      </c>
      <c r="Y1141" t="s">
        <v>4276</v>
      </c>
      <c r="Z1141" t="str">
        <f t="shared" si="386"/>
        <v>FREESHIP</v>
      </c>
      <c r="AA1141" t="str">
        <f t="shared" si="387"/>
        <v>YES</v>
      </c>
      <c r="AB1141" t="s">
        <v>4280</v>
      </c>
      <c r="AC1141" t="str">
        <f t="shared" si="388"/>
        <v>Email</v>
      </c>
      <c r="AD1141">
        <v>1505.46</v>
      </c>
      <c r="AE1141" s="7">
        <v>1505.46</v>
      </c>
      <c r="AF1141" s="7">
        <f t="shared" si="389"/>
        <v>1505.46</v>
      </c>
      <c r="AG1141" t="str">
        <f>_xlfn.XLOOKUP(H1141, 'Customer Data'!A1141,'Customer Data'!B1141)</f>
        <v>Customer_1141</v>
      </c>
      <c r="AH1141" t="str">
        <f>_xlfn.XLOOKUP(H1141,'Customer Data'!A1141,'Customer Data'!C1141)</f>
        <v>Male</v>
      </c>
      <c r="AI1141">
        <f>_xlfn.XLOOKUP(H1141,'Customer Data'!A1141,'Customer Data'!D1141)</f>
        <v>21</v>
      </c>
      <c r="AJ1141" t="str">
        <f>_xlfn.XLOOKUP(H1141,'Customer Data'!A1141,'Customer Data'!E1141)</f>
        <v>Owerri</v>
      </c>
      <c r="AK1141" t="str">
        <f>VLOOKUP(K1141,'Product Category'!A:B,2,FALSE)</f>
        <v>Furniture</v>
      </c>
      <c r="AL1141">
        <f>VLOOKUP(Z1141,Coupons!A:B,2,FALSE)</f>
        <v>0</v>
      </c>
      <c r="AM1141" s="7">
        <f t="shared" si="390"/>
        <v>0</v>
      </c>
      <c r="AN1141" s="7">
        <f t="shared" si="391"/>
        <v>351.274</v>
      </c>
      <c r="AO1141" s="7">
        <f t="shared" si="392"/>
        <v>1053.8220000000001</v>
      </c>
      <c r="AP1141" s="7">
        <f t="shared" si="393"/>
        <v>1505.46</v>
      </c>
      <c r="AQ1141" s="7">
        <f t="shared" si="394"/>
        <v>451.63799999999992</v>
      </c>
      <c r="AR1141" s="12">
        <f t="shared" si="395"/>
        <v>1.4285714285714284</v>
      </c>
    </row>
    <row r="1142" spans="1:44" x14ac:dyDescent="0.35">
      <c r="A1142" t="s">
        <v>1154</v>
      </c>
      <c r="B1142">
        <f t="shared" si="374"/>
        <v>201140</v>
      </c>
      <c r="C1142" s="2">
        <v>45467</v>
      </c>
      <c r="D1142" s="4">
        <v>45467</v>
      </c>
      <c r="E1142">
        <f t="shared" si="375"/>
        <v>2024</v>
      </c>
      <c r="F1142" s="4" t="str">
        <f t="shared" si="376"/>
        <v>June</v>
      </c>
      <c r="G1142" s="4" t="str">
        <f t="shared" si="377"/>
        <v>Monday</v>
      </c>
      <c r="H1142" t="s">
        <v>2343</v>
      </c>
      <c r="I1142">
        <f t="shared" si="378"/>
        <v>49838</v>
      </c>
      <c r="J1142" t="s">
        <v>2407</v>
      </c>
      <c r="K1142" t="str">
        <f t="shared" si="380"/>
        <v>Printer</v>
      </c>
      <c r="L1142">
        <v>2</v>
      </c>
      <c r="M1142">
        <v>552.83000000000004</v>
      </c>
      <c r="N1142" s="7">
        <f t="shared" si="379"/>
        <v>552.83000000000004</v>
      </c>
      <c r="O1142" t="s">
        <v>2418</v>
      </c>
      <c r="P1142" t="str">
        <f t="shared" si="381"/>
        <v>904</v>
      </c>
      <c r="Q1142" t="str">
        <f t="shared" si="382"/>
        <v>Main St</v>
      </c>
      <c r="R1142" t="s">
        <v>3067</v>
      </c>
      <c r="S1142" t="str">
        <f t="shared" si="383"/>
        <v>Credit Card</v>
      </c>
      <c r="T1142" t="s">
        <v>3071</v>
      </c>
      <c r="U1142" t="str">
        <f t="shared" si="384"/>
        <v>Cancelled</v>
      </c>
      <c r="V1142" t="s">
        <v>4215</v>
      </c>
      <c r="W1142" t="str">
        <f t="shared" si="385"/>
        <v>38297718</v>
      </c>
      <c r="X1142">
        <v>3</v>
      </c>
      <c r="Z1142" t="str">
        <f t="shared" si="386"/>
        <v>NO COUPON</v>
      </c>
      <c r="AA1142" t="str">
        <f t="shared" si="387"/>
        <v>NO</v>
      </c>
      <c r="AB1142" t="s">
        <v>4279</v>
      </c>
      <c r="AC1142" t="str">
        <f t="shared" si="388"/>
        <v>Referral</v>
      </c>
      <c r="AD1142">
        <v>1105.6600000000001</v>
      </c>
      <c r="AE1142" s="7">
        <v>1105.6600000000001</v>
      </c>
      <c r="AF1142" s="7">
        <f t="shared" si="389"/>
        <v>1105.6600000000001</v>
      </c>
      <c r="AG1142" t="str">
        <f>_xlfn.XLOOKUP(H1142, 'Customer Data'!A1142,'Customer Data'!B1142)</f>
        <v>Customer_1142</v>
      </c>
      <c r="AH1142" t="str">
        <f>_xlfn.XLOOKUP(H1142,'Customer Data'!A1142,'Customer Data'!C1142)</f>
        <v>Female</v>
      </c>
      <c r="AI1142">
        <f>_xlfn.XLOOKUP(H1142,'Customer Data'!A1142,'Customer Data'!D1142)</f>
        <v>18</v>
      </c>
      <c r="AJ1142" t="str">
        <f>_xlfn.XLOOKUP(H1142,'Customer Data'!A1142,'Customer Data'!E1142)</f>
        <v>Lagos</v>
      </c>
      <c r="AK1142" t="str">
        <f>VLOOKUP(K1142,'Product Category'!A:B,2,FALSE)</f>
        <v>Electronics</v>
      </c>
      <c r="AL1142">
        <f>VLOOKUP(Z1142,Coupons!A:B,2,FALSE)</f>
        <v>0</v>
      </c>
      <c r="AM1142" s="7">
        <f t="shared" si="390"/>
        <v>0</v>
      </c>
      <c r="AN1142" s="7">
        <f t="shared" si="391"/>
        <v>386.98099999999999</v>
      </c>
      <c r="AO1142" s="7">
        <f t="shared" si="392"/>
        <v>773.96199999999999</v>
      </c>
      <c r="AP1142" s="7">
        <f t="shared" si="393"/>
        <v>1105.6600000000001</v>
      </c>
      <c r="AQ1142" s="7">
        <f t="shared" si="394"/>
        <v>331.69800000000009</v>
      </c>
      <c r="AR1142" s="12">
        <f t="shared" si="395"/>
        <v>1.4285714285714286</v>
      </c>
    </row>
    <row r="1143" spans="1:44" x14ac:dyDescent="0.35">
      <c r="A1143" t="s">
        <v>1155</v>
      </c>
      <c r="B1143">
        <f t="shared" si="374"/>
        <v>201141</v>
      </c>
      <c r="C1143" s="2">
        <v>45704</v>
      </c>
      <c r="D1143" s="4">
        <v>45704</v>
      </c>
      <c r="E1143">
        <f t="shared" si="375"/>
        <v>2025</v>
      </c>
      <c r="F1143" s="4" t="str">
        <f t="shared" si="376"/>
        <v>February</v>
      </c>
      <c r="G1143" s="4" t="str">
        <f t="shared" si="377"/>
        <v>Sunday</v>
      </c>
      <c r="H1143" t="s">
        <v>2344</v>
      </c>
      <c r="I1143">
        <f t="shared" si="378"/>
        <v>11998</v>
      </c>
      <c r="J1143" t="s">
        <v>2406</v>
      </c>
      <c r="K1143" t="str">
        <f t="shared" si="380"/>
        <v>Chair</v>
      </c>
      <c r="L1143">
        <v>3</v>
      </c>
      <c r="M1143">
        <v>498.66</v>
      </c>
      <c r="N1143" s="7">
        <f t="shared" si="379"/>
        <v>498.66</v>
      </c>
      <c r="O1143" t="s">
        <v>2427</v>
      </c>
      <c r="P1143" t="str">
        <f t="shared" si="381"/>
        <v>382</v>
      </c>
      <c r="Q1143" t="str">
        <f t="shared" si="382"/>
        <v>Main St</v>
      </c>
      <c r="R1143" t="s">
        <v>3069</v>
      </c>
      <c r="S1143" t="str">
        <f t="shared" si="383"/>
        <v>Cash</v>
      </c>
      <c r="T1143" t="s">
        <v>3071</v>
      </c>
      <c r="U1143" t="str">
        <f t="shared" si="384"/>
        <v>Cancelled</v>
      </c>
      <c r="V1143" t="s">
        <v>4216</v>
      </c>
      <c r="W1143" t="str">
        <f t="shared" si="385"/>
        <v>26707221</v>
      </c>
      <c r="X1143">
        <v>6</v>
      </c>
      <c r="Z1143" t="str">
        <f t="shared" si="386"/>
        <v>NO COUPON</v>
      </c>
      <c r="AA1143" t="str">
        <f t="shared" si="387"/>
        <v>NO</v>
      </c>
      <c r="AB1143" t="s">
        <v>4280</v>
      </c>
      <c r="AC1143" t="str">
        <f t="shared" si="388"/>
        <v>Email</v>
      </c>
      <c r="AD1143">
        <v>1495.98</v>
      </c>
      <c r="AE1143" s="7">
        <v>1495.98</v>
      </c>
      <c r="AF1143" s="7">
        <f t="shared" si="389"/>
        <v>1495.98</v>
      </c>
      <c r="AG1143" t="str">
        <f>_xlfn.XLOOKUP(H1143, 'Customer Data'!A1143,'Customer Data'!B1143)</f>
        <v>Customer_1143</v>
      </c>
      <c r="AH1143" t="str">
        <f>_xlfn.XLOOKUP(H1143,'Customer Data'!A1143,'Customer Data'!C1143)</f>
        <v>Female</v>
      </c>
      <c r="AI1143">
        <f>_xlfn.XLOOKUP(H1143,'Customer Data'!A1143,'Customer Data'!D1143)</f>
        <v>39</v>
      </c>
      <c r="AJ1143" t="str">
        <f>_xlfn.XLOOKUP(H1143,'Customer Data'!A1143,'Customer Data'!E1143)</f>
        <v>Lagos</v>
      </c>
      <c r="AK1143" t="str">
        <f>VLOOKUP(K1143,'Product Category'!A:B,2,FALSE)</f>
        <v>Furniture</v>
      </c>
      <c r="AL1143">
        <f>VLOOKUP(Z1143,Coupons!A:B,2,FALSE)</f>
        <v>0</v>
      </c>
      <c r="AM1143" s="7">
        <f t="shared" si="390"/>
        <v>0</v>
      </c>
      <c r="AN1143" s="7">
        <f t="shared" si="391"/>
        <v>349.06200000000001</v>
      </c>
      <c r="AO1143" s="7">
        <f t="shared" si="392"/>
        <v>1047.1860000000001</v>
      </c>
      <c r="AP1143" s="7">
        <f t="shared" si="393"/>
        <v>1495.98</v>
      </c>
      <c r="AQ1143" s="7">
        <f t="shared" si="394"/>
        <v>448.79399999999987</v>
      </c>
      <c r="AR1143" s="12">
        <f t="shared" si="395"/>
        <v>1.4285714285714284</v>
      </c>
    </row>
    <row r="1144" spans="1:44" x14ac:dyDescent="0.35">
      <c r="A1144" t="s">
        <v>1156</v>
      </c>
      <c r="B1144">
        <f t="shared" si="374"/>
        <v>201142</v>
      </c>
      <c r="C1144" s="2">
        <v>45527</v>
      </c>
      <c r="D1144" s="4">
        <v>45527</v>
      </c>
      <c r="E1144">
        <f t="shared" si="375"/>
        <v>2024</v>
      </c>
      <c r="F1144" s="4" t="str">
        <f t="shared" si="376"/>
        <v>August</v>
      </c>
      <c r="G1144" s="4" t="str">
        <f t="shared" si="377"/>
        <v>Friday</v>
      </c>
      <c r="H1144" t="s">
        <v>2345</v>
      </c>
      <c r="I1144">
        <f t="shared" si="378"/>
        <v>23405</v>
      </c>
      <c r="J1144" t="s">
        <v>2404</v>
      </c>
      <c r="K1144" t="str">
        <f t="shared" si="380"/>
        <v>Phone</v>
      </c>
      <c r="L1144">
        <v>4</v>
      </c>
      <c r="M1144">
        <v>695.1</v>
      </c>
      <c r="N1144" s="7">
        <f t="shared" si="379"/>
        <v>695.1</v>
      </c>
      <c r="O1144" t="s">
        <v>3041</v>
      </c>
      <c r="P1144" t="str">
        <f t="shared" si="381"/>
        <v>484</v>
      </c>
      <c r="Q1144" t="str">
        <f t="shared" si="382"/>
        <v>Main St</v>
      </c>
      <c r="R1144" t="s">
        <v>3065</v>
      </c>
      <c r="S1144" t="str">
        <f t="shared" si="383"/>
        <v>Debit Card</v>
      </c>
      <c r="T1144" t="s">
        <v>3072</v>
      </c>
      <c r="U1144" t="str">
        <f t="shared" si="384"/>
        <v>Returned</v>
      </c>
      <c r="V1144" t="s">
        <v>4217</v>
      </c>
      <c r="W1144" t="str">
        <f t="shared" si="385"/>
        <v>83678708</v>
      </c>
      <c r="X1144">
        <v>8</v>
      </c>
      <c r="Z1144" t="str">
        <f t="shared" si="386"/>
        <v>NO COUPON</v>
      </c>
      <c r="AA1144" t="str">
        <f t="shared" si="387"/>
        <v>NO</v>
      </c>
      <c r="AB1144" t="s">
        <v>4280</v>
      </c>
      <c r="AC1144" t="str">
        <f t="shared" si="388"/>
        <v>Email</v>
      </c>
      <c r="AD1144">
        <v>2780.4</v>
      </c>
      <c r="AE1144" s="7">
        <v>2780.4</v>
      </c>
      <c r="AF1144" s="7">
        <f t="shared" si="389"/>
        <v>2780.4</v>
      </c>
      <c r="AG1144" t="str">
        <f>_xlfn.XLOOKUP(H1144, 'Customer Data'!A1144,'Customer Data'!B1144)</f>
        <v>Customer_1144</v>
      </c>
      <c r="AH1144" t="str">
        <f>_xlfn.XLOOKUP(H1144,'Customer Data'!A1144,'Customer Data'!C1144)</f>
        <v>Male</v>
      </c>
      <c r="AI1144">
        <f>_xlfn.XLOOKUP(H1144,'Customer Data'!A1144,'Customer Data'!D1144)</f>
        <v>58</v>
      </c>
      <c r="AJ1144" t="str">
        <f>_xlfn.XLOOKUP(H1144,'Customer Data'!A1144,'Customer Data'!E1144)</f>
        <v>Port-Harcourt</v>
      </c>
      <c r="AK1144" t="str">
        <f>VLOOKUP(K1144,'Product Category'!A:B,2,FALSE)</f>
        <v>Electronics</v>
      </c>
      <c r="AL1144">
        <f>VLOOKUP(Z1144,Coupons!A:B,2,FALSE)</f>
        <v>0</v>
      </c>
      <c r="AM1144" s="7">
        <f t="shared" si="390"/>
        <v>0</v>
      </c>
      <c r="AN1144" s="7">
        <f t="shared" si="391"/>
        <v>486.57</v>
      </c>
      <c r="AO1144" s="7">
        <f t="shared" si="392"/>
        <v>1946.28</v>
      </c>
      <c r="AP1144" s="7">
        <f t="shared" si="393"/>
        <v>2780.4</v>
      </c>
      <c r="AQ1144" s="7">
        <f t="shared" si="394"/>
        <v>834.12000000000012</v>
      </c>
      <c r="AR1144" s="12">
        <f t="shared" si="395"/>
        <v>1.4285714285714286</v>
      </c>
    </row>
    <row r="1145" spans="1:44" x14ac:dyDescent="0.35">
      <c r="A1145" t="s">
        <v>1157</v>
      </c>
      <c r="B1145">
        <f t="shared" si="374"/>
        <v>201143</v>
      </c>
      <c r="C1145" s="2">
        <v>45019</v>
      </c>
      <c r="D1145" s="4">
        <v>45019</v>
      </c>
      <c r="E1145">
        <f t="shared" si="375"/>
        <v>2023</v>
      </c>
      <c r="F1145" s="4" t="str">
        <f t="shared" si="376"/>
        <v>April</v>
      </c>
      <c r="G1145" s="4" t="str">
        <f t="shared" si="377"/>
        <v>Monday</v>
      </c>
      <c r="H1145" t="s">
        <v>2346</v>
      </c>
      <c r="I1145">
        <f t="shared" si="378"/>
        <v>41132</v>
      </c>
      <c r="J1145" t="s">
        <v>2406</v>
      </c>
      <c r="K1145" t="str">
        <f t="shared" si="380"/>
        <v>Chair</v>
      </c>
      <c r="L1145">
        <v>1</v>
      </c>
      <c r="M1145">
        <v>381.61</v>
      </c>
      <c r="N1145" s="7">
        <f t="shared" si="379"/>
        <v>381.61</v>
      </c>
      <c r="O1145" t="s">
        <v>3042</v>
      </c>
      <c r="P1145" t="str">
        <f t="shared" si="381"/>
        <v>114</v>
      </c>
      <c r="Q1145" t="str">
        <f t="shared" si="382"/>
        <v>Main St</v>
      </c>
      <c r="R1145" t="s">
        <v>3065</v>
      </c>
      <c r="S1145" t="str">
        <f t="shared" si="383"/>
        <v>Debit Card</v>
      </c>
      <c r="T1145" t="s">
        <v>3074</v>
      </c>
      <c r="U1145" t="str">
        <f t="shared" si="384"/>
        <v>Pending</v>
      </c>
      <c r="V1145" t="s">
        <v>4218</v>
      </c>
      <c r="W1145" t="str">
        <f t="shared" si="385"/>
        <v>51040137</v>
      </c>
      <c r="X1145">
        <v>5</v>
      </c>
      <c r="Z1145" t="str">
        <f t="shared" si="386"/>
        <v>NO COUPON</v>
      </c>
      <c r="AA1145" t="str">
        <f t="shared" si="387"/>
        <v>NO</v>
      </c>
      <c r="AB1145" t="s">
        <v>4280</v>
      </c>
      <c r="AC1145" t="str">
        <f t="shared" si="388"/>
        <v>Email</v>
      </c>
      <c r="AD1145">
        <v>381.61</v>
      </c>
      <c r="AE1145" s="7">
        <v>381.61</v>
      </c>
      <c r="AF1145" s="7">
        <f t="shared" si="389"/>
        <v>381.61</v>
      </c>
      <c r="AG1145" t="str">
        <f>_xlfn.XLOOKUP(H1145, 'Customer Data'!A1145,'Customer Data'!B1145)</f>
        <v>Customer_1145</v>
      </c>
      <c r="AH1145" t="str">
        <f>_xlfn.XLOOKUP(H1145,'Customer Data'!A1145,'Customer Data'!C1145)</f>
        <v>Male</v>
      </c>
      <c r="AI1145">
        <f>_xlfn.XLOOKUP(H1145,'Customer Data'!A1145,'Customer Data'!D1145)</f>
        <v>34</v>
      </c>
      <c r="AJ1145" t="str">
        <f>_xlfn.XLOOKUP(H1145,'Customer Data'!A1145,'Customer Data'!E1145)</f>
        <v>Abuja</v>
      </c>
      <c r="AK1145" t="str">
        <f>VLOOKUP(K1145,'Product Category'!A:B,2,FALSE)</f>
        <v>Furniture</v>
      </c>
      <c r="AL1145">
        <f>VLOOKUP(Z1145,Coupons!A:B,2,FALSE)</f>
        <v>0</v>
      </c>
      <c r="AM1145" s="7">
        <f t="shared" si="390"/>
        <v>0</v>
      </c>
      <c r="AN1145" s="7">
        <f t="shared" si="391"/>
        <v>267.12700000000001</v>
      </c>
      <c r="AO1145" s="7">
        <f t="shared" si="392"/>
        <v>267.12700000000001</v>
      </c>
      <c r="AP1145" s="7">
        <f t="shared" si="393"/>
        <v>381.61</v>
      </c>
      <c r="AQ1145" s="7">
        <f t="shared" si="394"/>
        <v>114.483</v>
      </c>
      <c r="AR1145" s="12">
        <f t="shared" si="395"/>
        <v>1.4285714285714286</v>
      </c>
    </row>
    <row r="1146" spans="1:44" x14ac:dyDescent="0.35">
      <c r="A1146" t="s">
        <v>1158</v>
      </c>
      <c r="B1146">
        <f t="shared" si="374"/>
        <v>201144</v>
      </c>
      <c r="C1146" s="2">
        <v>44973</v>
      </c>
      <c r="D1146" s="4">
        <v>44973</v>
      </c>
      <c r="E1146">
        <f t="shared" si="375"/>
        <v>2023</v>
      </c>
      <c r="F1146" s="4" t="str">
        <f t="shared" si="376"/>
        <v>February</v>
      </c>
      <c r="G1146" s="4" t="str">
        <f t="shared" si="377"/>
        <v>Thursday</v>
      </c>
      <c r="H1146" t="s">
        <v>2347</v>
      </c>
      <c r="I1146">
        <f t="shared" si="378"/>
        <v>88463</v>
      </c>
      <c r="J1146" t="s">
        <v>2409</v>
      </c>
      <c r="K1146" t="str">
        <f t="shared" si="380"/>
        <v>Desk</v>
      </c>
      <c r="L1146">
        <v>5</v>
      </c>
      <c r="M1146">
        <v>507.94</v>
      </c>
      <c r="N1146" s="7">
        <f t="shared" si="379"/>
        <v>507.94</v>
      </c>
      <c r="O1146" t="s">
        <v>3043</v>
      </c>
      <c r="P1146" t="str">
        <f t="shared" si="381"/>
        <v>292</v>
      </c>
      <c r="Q1146" t="str">
        <f t="shared" si="382"/>
        <v>Main St</v>
      </c>
      <c r="R1146" t="s">
        <v>3066</v>
      </c>
      <c r="S1146" t="str">
        <f t="shared" si="383"/>
        <v>Online</v>
      </c>
      <c r="T1146" t="s">
        <v>3071</v>
      </c>
      <c r="U1146" t="str">
        <f t="shared" si="384"/>
        <v>Cancelled</v>
      </c>
      <c r="V1146" t="s">
        <v>4219</v>
      </c>
      <c r="W1146" t="str">
        <f t="shared" si="385"/>
        <v>88749996</v>
      </c>
      <c r="X1146">
        <v>9</v>
      </c>
      <c r="Z1146" t="str">
        <f t="shared" si="386"/>
        <v>NO COUPON</v>
      </c>
      <c r="AA1146" t="str">
        <f t="shared" si="387"/>
        <v>NO</v>
      </c>
      <c r="AB1146" t="s">
        <v>4281</v>
      </c>
      <c r="AC1146" t="str">
        <f t="shared" si="388"/>
        <v>Facebook</v>
      </c>
      <c r="AD1146">
        <v>2539.6999999999998</v>
      </c>
      <c r="AE1146" s="7">
        <v>2539.6999999999998</v>
      </c>
      <c r="AF1146" s="7">
        <f t="shared" si="389"/>
        <v>2539.6999999999998</v>
      </c>
      <c r="AG1146" t="str">
        <f>_xlfn.XLOOKUP(H1146, 'Customer Data'!A1146,'Customer Data'!B1146)</f>
        <v>Customer_1146</v>
      </c>
      <c r="AH1146" t="str">
        <f>_xlfn.XLOOKUP(H1146,'Customer Data'!A1146,'Customer Data'!C1146)</f>
        <v>Female</v>
      </c>
      <c r="AI1146">
        <f>_xlfn.XLOOKUP(H1146,'Customer Data'!A1146,'Customer Data'!D1146)</f>
        <v>31</v>
      </c>
      <c r="AJ1146" t="str">
        <f>_xlfn.XLOOKUP(H1146,'Customer Data'!A1146,'Customer Data'!E1146)</f>
        <v>Port-Harcourt</v>
      </c>
      <c r="AK1146" t="str">
        <f>VLOOKUP(K1146,'Product Category'!A:B,2,FALSE)</f>
        <v>Furniture</v>
      </c>
      <c r="AL1146">
        <f>VLOOKUP(Z1146,Coupons!A:B,2,FALSE)</f>
        <v>0</v>
      </c>
      <c r="AM1146" s="7">
        <f t="shared" si="390"/>
        <v>0</v>
      </c>
      <c r="AN1146" s="7">
        <f t="shared" si="391"/>
        <v>355.55799999999999</v>
      </c>
      <c r="AO1146" s="7">
        <f t="shared" si="392"/>
        <v>1777.79</v>
      </c>
      <c r="AP1146" s="7">
        <f t="shared" si="393"/>
        <v>2539.6999999999998</v>
      </c>
      <c r="AQ1146" s="7">
        <f t="shared" si="394"/>
        <v>761.90999999999985</v>
      </c>
      <c r="AR1146" s="12">
        <f t="shared" si="395"/>
        <v>1.4285714285714286</v>
      </c>
    </row>
    <row r="1147" spans="1:44" x14ac:dyDescent="0.35">
      <c r="A1147" t="s">
        <v>1159</v>
      </c>
      <c r="B1147">
        <f t="shared" si="374"/>
        <v>201145</v>
      </c>
      <c r="C1147" s="2">
        <v>45789</v>
      </c>
      <c r="D1147" s="4">
        <v>45789</v>
      </c>
      <c r="E1147">
        <f t="shared" si="375"/>
        <v>2025</v>
      </c>
      <c r="F1147" s="4" t="str">
        <f t="shared" si="376"/>
        <v>May</v>
      </c>
      <c r="G1147" s="4" t="str">
        <f t="shared" si="377"/>
        <v>Monday</v>
      </c>
      <c r="H1147" t="s">
        <v>2348</v>
      </c>
      <c r="I1147">
        <f t="shared" si="378"/>
        <v>28152</v>
      </c>
      <c r="J1147" t="s">
        <v>2409</v>
      </c>
      <c r="K1147" t="str">
        <f t="shared" si="380"/>
        <v>Desk</v>
      </c>
      <c r="L1147">
        <v>3</v>
      </c>
      <c r="M1147">
        <v>571.53</v>
      </c>
      <c r="N1147" s="7">
        <f t="shared" si="379"/>
        <v>571.53</v>
      </c>
      <c r="O1147" t="s">
        <v>2628</v>
      </c>
      <c r="P1147" t="str">
        <f t="shared" si="381"/>
        <v>821</v>
      </c>
      <c r="Q1147" t="str">
        <f t="shared" si="382"/>
        <v>Main St</v>
      </c>
      <c r="R1147" t="s">
        <v>3065</v>
      </c>
      <c r="S1147" t="str">
        <f t="shared" si="383"/>
        <v>Debit Card</v>
      </c>
      <c r="T1147" t="s">
        <v>3073</v>
      </c>
      <c r="U1147" t="str">
        <f t="shared" si="384"/>
        <v>Delivered</v>
      </c>
      <c r="V1147" t="s">
        <v>4220</v>
      </c>
      <c r="W1147" t="str">
        <f t="shared" si="385"/>
        <v>59642814</v>
      </c>
      <c r="X1147">
        <v>6</v>
      </c>
      <c r="Y1147" t="s">
        <v>4276</v>
      </c>
      <c r="Z1147" t="str">
        <f t="shared" si="386"/>
        <v>FREESHIP</v>
      </c>
      <c r="AA1147" t="str">
        <f t="shared" si="387"/>
        <v>YES</v>
      </c>
      <c r="AB1147" t="s">
        <v>4281</v>
      </c>
      <c r="AC1147" t="str">
        <f t="shared" si="388"/>
        <v>Facebook</v>
      </c>
      <c r="AD1147">
        <v>1714.59</v>
      </c>
      <c r="AE1147" s="7">
        <v>1714.59</v>
      </c>
      <c r="AF1147" s="7">
        <f t="shared" si="389"/>
        <v>1714.59</v>
      </c>
      <c r="AG1147" t="str">
        <f>_xlfn.XLOOKUP(H1147, 'Customer Data'!A1147,'Customer Data'!B1147)</f>
        <v>Customer_1147</v>
      </c>
      <c r="AH1147" t="str">
        <f>_xlfn.XLOOKUP(H1147,'Customer Data'!A1147,'Customer Data'!C1147)</f>
        <v>Female</v>
      </c>
      <c r="AI1147">
        <f>_xlfn.XLOOKUP(H1147,'Customer Data'!A1147,'Customer Data'!D1147)</f>
        <v>45</v>
      </c>
      <c r="AJ1147" t="str">
        <f>_xlfn.XLOOKUP(H1147,'Customer Data'!A1147,'Customer Data'!E1147)</f>
        <v>Lagos</v>
      </c>
      <c r="AK1147" t="str">
        <f>VLOOKUP(K1147,'Product Category'!A:B,2,FALSE)</f>
        <v>Furniture</v>
      </c>
      <c r="AL1147">
        <f>VLOOKUP(Z1147,Coupons!A:B,2,FALSE)</f>
        <v>0</v>
      </c>
      <c r="AM1147" s="7">
        <f t="shared" si="390"/>
        <v>0</v>
      </c>
      <c r="AN1147" s="7">
        <f t="shared" si="391"/>
        <v>400.07099999999997</v>
      </c>
      <c r="AO1147" s="7">
        <f t="shared" si="392"/>
        <v>1200.213</v>
      </c>
      <c r="AP1147" s="7">
        <f t="shared" si="393"/>
        <v>1714.59</v>
      </c>
      <c r="AQ1147" s="7">
        <f t="shared" si="394"/>
        <v>514.37699999999995</v>
      </c>
      <c r="AR1147" s="12">
        <f t="shared" si="395"/>
        <v>1.4285714285714286</v>
      </c>
    </row>
    <row r="1148" spans="1:44" x14ac:dyDescent="0.35">
      <c r="A1148" t="s">
        <v>1160</v>
      </c>
      <c r="B1148">
        <f t="shared" si="374"/>
        <v>201146</v>
      </c>
      <c r="C1148" s="2">
        <v>45568</v>
      </c>
      <c r="D1148" s="4">
        <v>45568</v>
      </c>
      <c r="E1148">
        <f t="shared" si="375"/>
        <v>2024</v>
      </c>
      <c r="F1148" s="4" t="str">
        <f t="shared" si="376"/>
        <v>October</v>
      </c>
      <c r="G1148" s="4" t="str">
        <f t="shared" si="377"/>
        <v>Thursday</v>
      </c>
      <c r="H1148" t="s">
        <v>2349</v>
      </c>
      <c r="I1148">
        <f t="shared" si="378"/>
        <v>36383</v>
      </c>
      <c r="J1148" t="s">
        <v>2403</v>
      </c>
      <c r="K1148" t="str">
        <f t="shared" si="380"/>
        <v>Monitor</v>
      </c>
      <c r="L1148">
        <v>5</v>
      </c>
      <c r="M1148">
        <v>421.44</v>
      </c>
      <c r="N1148" s="7">
        <f t="shared" si="379"/>
        <v>421.44</v>
      </c>
      <c r="O1148" t="s">
        <v>2761</v>
      </c>
      <c r="P1148" t="str">
        <f t="shared" si="381"/>
        <v>286</v>
      </c>
      <c r="Q1148" t="str">
        <f t="shared" si="382"/>
        <v>Main St</v>
      </c>
      <c r="R1148" t="s">
        <v>3069</v>
      </c>
      <c r="S1148" t="str">
        <f t="shared" si="383"/>
        <v>Cash</v>
      </c>
      <c r="T1148" t="s">
        <v>3074</v>
      </c>
      <c r="U1148" t="str">
        <f t="shared" si="384"/>
        <v>Pending</v>
      </c>
      <c r="V1148" t="s">
        <v>4221</v>
      </c>
      <c r="W1148" t="str">
        <f t="shared" si="385"/>
        <v>93336357</v>
      </c>
      <c r="X1148">
        <v>5</v>
      </c>
      <c r="Y1148" t="s">
        <v>4275</v>
      </c>
      <c r="Z1148" t="str">
        <f t="shared" si="386"/>
        <v>SAVE10</v>
      </c>
      <c r="AA1148" t="str">
        <f t="shared" si="387"/>
        <v>YES</v>
      </c>
      <c r="AB1148" t="s">
        <v>4278</v>
      </c>
      <c r="AC1148" t="str">
        <f t="shared" si="388"/>
        <v>Instagram</v>
      </c>
      <c r="AD1148">
        <v>2107.1999999999998</v>
      </c>
      <c r="AE1148" s="7">
        <v>2107.1999999999998</v>
      </c>
      <c r="AF1148" s="7">
        <f t="shared" si="389"/>
        <v>2107.1999999999998</v>
      </c>
      <c r="AG1148" t="str">
        <f>_xlfn.XLOOKUP(H1148, 'Customer Data'!A1148,'Customer Data'!B1148)</f>
        <v>Customer_1148</v>
      </c>
      <c r="AH1148" t="str">
        <f>_xlfn.XLOOKUP(H1148,'Customer Data'!A1148,'Customer Data'!C1148)</f>
        <v>Female</v>
      </c>
      <c r="AI1148">
        <f>_xlfn.XLOOKUP(H1148,'Customer Data'!A1148,'Customer Data'!D1148)</f>
        <v>22</v>
      </c>
      <c r="AJ1148" t="str">
        <f>_xlfn.XLOOKUP(H1148,'Customer Data'!A1148,'Customer Data'!E1148)</f>
        <v>Abuja</v>
      </c>
      <c r="AK1148" t="str">
        <f>VLOOKUP(K1148,'Product Category'!A:B,2,FALSE)</f>
        <v>Electronics</v>
      </c>
      <c r="AL1148">
        <f>VLOOKUP(Z1148,Coupons!A:B,2,FALSE)</f>
        <v>0.1</v>
      </c>
      <c r="AM1148" s="7">
        <f t="shared" si="390"/>
        <v>210.72</v>
      </c>
      <c r="AN1148" s="7">
        <f t="shared" si="391"/>
        <v>295.00799999999998</v>
      </c>
      <c r="AO1148" s="7">
        <f t="shared" si="392"/>
        <v>1475.04</v>
      </c>
      <c r="AP1148" s="7">
        <f t="shared" si="393"/>
        <v>1896.4799999999998</v>
      </c>
      <c r="AQ1148" s="7">
        <f t="shared" si="394"/>
        <v>421.43999999999983</v>
      </c>
      <c r="AR1148" s="12">
        <f t="shared" si="395"/>
        <v>1.2857142857142856</v>
      </c>
    </row>
    <row r="1149" spans="1:44" x14ac:dyDescent="0.35">
      <c r="A1149" t="s">
        <v>1161</v>
      </c>
      <c r="B1149">
        <f t="shared" si="374"/>
        <v>201147</v>
      </c>
      <c r="C1149" s="2">
        <v>45659</v>
      </c>
      <c r="D1149" s="4">
        <v>45659</v>
      </c>
      <c r="E1149">
        <f t="shared" si="375"/>
        <v>2025</v>
      </c>
      <c r="F1149" s="4" t="str">
        <f t="shared" si="376"/>
        <v>January</v>
      </c>
      <c r="G1149" s="4" t="str">
        <f t="shared" si="377"/>
        <v>Thursday</v>
      </c>
      <c r="H1149" t="s">
        <v>2350</v>
      </c>
      <c r="I1149">
        <f t="shared" si="378"/>
        <v>19759</v>
      </c>
      <c r="J1149" t="s">
        <v>2406</v>
      </c>
      <c r="K1149" t="str">
        <f t="shared" si="380"/>
        <v>Chair</v>
      </c>
      <c r="L1149">
        <v>2</v>
      </c>
      <c r="M1149">
        <v>588.29999999999995</v>
      </c>
      <c r="N1149" s="7">
        <f t="shared" si="379"/>
        <v>588.29999999999995</v>
      </c>
      <c r="O1149" t="s">
        <v>3044</v>
      </c>
      <c r="P1149" t="str">
        <f t="shared" si="381"/>
        <v>234</v>
      </c>
      <c r="Q1149" t="str">
        <f t="shared" si="382"/>
        <v>Main St</v>
      </c>
      <c r="R1149" t="s">
        <v>3066</v>
      </c>
      <c r="S1149" t="str">
        <f t="shared" si="383"/>
        <v>Online</v>
      </c>
      <c r="T1149" t="s">
        <v>3074</v>
      </c>
      <c r="U1149" t="str">
        <f t="shared" si="384"/>
        <v>Pending</v>
      </c>
      <c r="V1149" t="s">
        <v>4222</v>
      </c>
      <c r="W1149" t="str">
        <f t="shared" si="385"/>
        <v>22515454</v>
      </c>
      <c r="X1149">
        <v>2</v>
      </c>
      <c r="Y1149" t="s">
        <v>4276</v>
      </c>
      <c r="Z1149" t="str">
        <f t="shared" si="386"/>
        <v>FREESHIP</v>
      </c>
      <c r="AA1149" t="str">
        <f t="shared" si="387"/>
        <v>YES</v>
      </c>
      <c r="AB1149" t="s">
        <v>4280</v>
      </c>
      <c r="AC1149" t="str">
        <f t="shared" si="388"/>
        <v>Email</v>
      </c>
      <c r="AD1149">
        <v>1176.5999999999999</v>
      </c>
      <c r="AE1149" s="7">
        <v>1176.5999999999999</v>
      </c>
      <c r="AF1149" s="7">
        <f t="shared" si="389"/>
        <v>1176.5999999999999</v>
      </c>
      <c r="AG1149" t="str">
        <f>_xlfn.XLOOKUP(H1149, 'Customer Data'!A1149,'Customer Data'!B1149)</f>
        <v>Customer_1149</v>
      </c>
      <c r="AH1149" t="str">
        <f>_xlfn.XLOOKUP(H1149,'Customer Data'!A1149,'Customer Data'!C1149)</f>
        <v>Male</v>
      </c>
      <c r="AI1149">
        <f>_xlfn.XLOOKUP(H1149,'Customer Data'!A1149,'Customer Data'!D1149)</f>
        <v>48</v>
      </c>
      <c r="AJ1149" t="str">
        <f>_xlfn.XLOOKUP(H1149,'Customer Data'!A1149,'Customer Data'!E1149)</f>
        <v>Port-Harcourt</v>
      </c>
      <c r="AK1149" t="str">
        <f>VLOOKUP(K1149,'Product Category'!A:B,2,FALSE)</f>
        <v>Furniture</v>
      </c>
      <c r="AL1149">
        <f>VLOOKUP(Z1149,Coupons!A:B,2,FALSE)</f>
        <v>0</v>
      </c>
      <c r="AM1149" s="7">
        <f t="shared" si="390"/>
        <v>0</v>
      </c>
      <c r="AN1149" s="7">
        <f t="shared" si="391"/>
        <v>411.80999999999995</v>
      </c>
      <c r="AO1149" s="7">
        <f t="shared" si="392"/>
        <v>823.61999999999989</v>
      </c>
      <c r="AP1149" s="7">
        <f t="shared" si="393"/>
        <v>1176.5999999999999</v>
      </c>
      <c r="AQ1149" s="7">
        <f t="shared" si="394"/>
        <v>352.98</v>
      </c>
      <c r="AR1149" s="12">
        <f t="shared" si="395"/>
        <v>1.4285714285714286</v>
      </c>
    </row>
    <row r="1150" spans="1:44" x14ac:dyDescent="0.35">
      <c r="A1150" t="s">
        <v>1162</v>
      </c>
      <c r="B1150">
        <f t="shared" si="374"/>
        <v>201148</v>
      </c>
      <c r="C1150" s="2">
        <v>45468</v>
      </c>
      <c r="D1150" s="4">
        <v>45468</v>
      </c>
      <c r="E1150">
        <f t="shared" si="375"/>
        <v>2024</v>
      </c>
      <c r="F1150" s="4" t="str">
        <f t="shared" si="376"/>
        <v>June</v>
      </c>
      <c r="G1150" s="4" t="str">
        <f t="shared" si="377"/>
        <v>Tuesday</v>
      </c>
      <c r="H1150" t="s">
        <v>2351</v>
      </c>
      <c r="I1150">
        <f t="shared" si="378"/>
        <v>54886</v>
      </c>
      <c r="J1150" t="s">
        <v>2404</v>
      </c>
      <c r="K1150" t="str">
        <f t="shared" si="380"/>
        <v>Phone</v>
      </c>
      <c r="L1150">
        <v>1</v>
      </c>
      <c r="M1150">
        <v>355.15</v>
      </c>
      <c r="N1150" s="7">
        <f t="shared" si="379"/>
        <v>355.15</v>
      </c>
      <c r="O1150" t="s">
        <v>3045</v>
      </c>
      <c r="P1150" t="str">
        <f t="shared" si="381"/>
        <v>442</v>
      </c>
      <c r="Q1150" t="str">
        <f t="shared" si="382"/>
        <v>Main St</v>
      </c>
      <c r="R1150" t="s">
        <v>3069</v>
      </c>
      <c r="S1150" t="str">
        <f t="shared" si="383"/>
        <v>Cash</v>
      </c>
      <c r="T1150" t="s">
        <v>3072</v>
      </c>
      <c r="U1150" t="str">
        <f t="shared" si="384"/>
        <v>Returned</v>
      </c>
      <c r="V1150" t="s">
        <v>4223</v>
      </c>
      <c r="W1150" t="str">
        <f t="shared" si="385"/>
        <v>66241930</v>
      </c>
      <c r="X1150">
        <v>2</v>
      </c>
      <c r="Y1150" t="s">
        <v>4275</v>
      </c>
      <c r="Z1150" t="str">
        <f t="shared" si="386"/>
        <v>SAVE10</v>
      </c>
      <c r="AA1150" t="str">
        <f t="shared" si="387"/>
        <v>YES</v>
      </c>
      <c r="AB1150" t="s">
        <v>4280</v>
      </c>
      <c r="AC1150" t="str">
        <f t="shared" si="388"/>
        <v>Email</v>
      </c>
      <c r="AD1150">
        <v>355.15</v>
      </c>
      <c r="AE1150" s="7">
        <v>355.15</v>
      </c>
      <c r="AF1150" s="7">
        <f t="shared" si="389"/>
        <v>355.15</v>
      </c>
      <c r="AG1150" t="str">
        <f>_xlfn.XLOOKUP(H1150, 'Customer Data'!A1150,'Customer Data'!B1150)</f>
        <v>Customer_1150</v>
      </c>
      <c r="AH1150" t="str">
        <f>_xlfn.XLOOKUP(H1150,'Customer Data'!A1150,'Customer Data'!C1150)</f>
        <v>Female</v>
      </c>
      <c r="AI1150">
        <f>_xlfn.XLOOKUP(H1150,'Customer Data'!A1150,'Customer Data'!D1150)</f>
        <v>26</v>
      </c>
      <c r="AJ1150" t="str">
        <f>_xlfn.XLOOKUP(H1150,'Customer Data'!A1150,'Customer Data'!E1150)</f>
        <v>Kano</v>
      </c>
      <c r="AK1150" t="str">
        <f>VLOOKUP(K1150,'Product Category'!A:B,2,FALSE)</f>
        <v>Electronics</v>
      </c>
      <c r="AL1150">
        <f>VLOOKUP(Z1150,Coupons!A:B,2,FALSE)</f>
        <v>0.1</v>
      </c>
      <c r="AM1150" s="7">
        <f t="shared" si="390"/>
        <v>35.515000000000001</v>
      </c>
      <c r="AN1150" s="7">
        <f t="shared" si="391"/>
        <v>248.60499999999996</v>
      </c>
      <c r="AO1150" s="7">
        <f t="shared" si="392"/>
        <v>248.60499999999996</v>
      </c>
      <c r="AP1150" s="7">
        <f t="shared" si="393"/>
        <v>319.63499999999999</v>
      </c>
      <c r="AQ1150" s="7">
        <f t="shared" si="394"/>
        <v>71.03000000000003</v>
      </c>
      <c r="AR1150" s="12">
        <f t="shared" si="395"/>
        <v>1.2857142857142858</v>
      </c>
    </row>
    <row r="1151" spans="1:44" x14ac:dyDescent="0.35">
      <c r="A1151" t="s">
        <v>1163</v>
      </c>
      <c r="B1151">
        <f t="shared" si="374"/>
        <v>201149</v>
      </c>
      <c r="C1151" s="2">
        <v>45498</v>
      </c>
      <c r="D1151" s="4">
        <v>45498</v>
      </c>
      <c r="E1151">
        <f t="shared" si="375"/>
        <v>2024</v>
      </c>
      <c r="F1151" s="4" t="str">
        <f t="shared" si="376"/>
        <v>July</v>
      </c>
      <c r="G1151" s="4" t="str">
        <f t="shared" si="377"/>
        <v>Thursday</v>
      </c>
      <c r="H1151" t="s">
        <v>2352</v>
      </c>
      <c r="I1151">
        <f t="shared" si="378"/>
        <v>27305</v>
      </c>
      <c r="J1151" t="s">
        <v>2406</v>
      </c>
      <c r="K1151" t="str">
        <f t="shared" si="380"/>
        <v>Chair</v>
      </c>
      <c r="L1151">
        <v>2</v>
      </c>
      <c r="M1151">
        <v>695.29</v>
      </c>
      <c r="N1151" s="7">
        <f t="shared" si="379"/>
        <v>695.29</v>
      </c>
      <c r="O1151" t="s">
        <v>3046</v>
      </c>
      <c r="P1151" t="str">
        <f t="shared" si="381"/>
        <v>957</v>
      </c>
      <c r="Q1151" t="str">
        <f t="shared" si="382"/>
        <v>Main St</v>
      </c>
      <c r="R1151" t="s">
        <v>3067</v>
      </c>
      <c r="S1151" t="str">
        <f t="shared" si="383"/>
        <v>Credit Card</v>
      </c>
      <c r="T1151" t="s">
        <v>3074</v>
      </c>
      <c r="U1151" t="str">
        <f t="shared" si="384"/>
        <v>Pending</v>
      </c>
      <c r="V1151" t="s">
        <v>4224</v>
      </c>
      <c r="W1151" t="str">
        <f t="shared" si="385"/>
        <v>28789916</v>
      </c>
      <c r="X1151">
        <v>6</v>
      </c>
      <c r="Y1151" t="s">
        <v>4276</v>
      </c>
      <c r="Z1151" t="str">
        <f t="shared" si="386"/>
        <v>FREESHIP</v>
      </c>
      <c r="AA1151" t="str">
        <f t="shared" si="387"/>
        <v>YES</v>
      </c>
      <c r="AB1151" t="s">
        <v>4278</v>
      </c>
      <c r="AC1151" t="str">
        <f t="shared" si="388"/>
        <v>Instagram</v>
      </c>
      <c r="AD1151">
        <v>1390.58</v>
      </c>
      <c r="AE1151" s="7">
        <v>1390.58</v>
      </c>
      <c r="AF1151" s="7">
        <f t="shared" si="389"/>
        <v>1390.58</v>
      </c>
      <c r="AG1151" t="str">
        <f>_xlfn.XLOOKUP(H1151, 'Customer Data'!A1151,'Customer Data'!B1151)</f>
        <v>Customer_1151</v>
      </c>
      <c r="AH1151" t="str">
        <f>_xlfn.XLOOKUP(H1151,'Customer Data'!A1151,'Customer Data'!C1151)</f>
        <v>Male</v>
      </c>
      <c r="AI1151">
        <f>_xlfn.XLOOKUP(H1151,'Customer Data'!A1151,'Customer Data'!D1151)</f>
        <v>35</v>
      </c>
      <c r="AJ1151" t="str">
        <f>_xlfn.XLOOKUP(H1151,'Customer Data'!A1151,'Customer Data'!E1151)</f>
        <v>Owerri</v>
      </c>
      <c r="AK1151" t="str">
        <f>VLOOKUP(K1151,'Product Category'!A:B,2,FALSE)</f>
        <v>Furniture</v>
      </c>
      <c r="AL1151">
        <f>VLOOKUP(Z1151,Coupons!A:B,2,FALSE)</f>
        <v>0</v>
      </c>
      <c r="AM1151" s="7">
        <f t="shared" si="390"/>
        <v>0</v>
      </c>
      <c r="AN1151" s="7">
        <f t="shared" si="391"/>
        <v>486.70299999999992</v>
      </c>
      <c r="AO1151" s="7">
        <f t="shared" si="392"/>
        <v>973.40599999999984</v>
      </c>
      <c r="AP1151" s="7">
        <f t="shared" si="393"/>
        <v>1390.58</v>
      </c>
      <c r="AQ1151" s="7">
        <f t="shared" si="394"/>
        <v>417.17400000000009</v>
      </c>
      <c r="AR1151" s="12">
        <f t="shared" si="395"/>
        <v>1.4285714285714288</v>
      </c>
    </row>
    <row r="1152" spans="1:44" x14ac:dyDescent="0.35">
      <c r="A1152" t="s">
        <v>1164</v>
      </c>
      <c r="B1152">
        <f t="shared" si="374"/>
        <v>201150</v>
      </c>
      <c r="C1152" s="2">
        <v>44977</v>
      </c>
      <c r="D1152" s="4">
        <v>44977</v>
      </c>
      <c r="E1152">
        <f t="shared" si="375"/>
        <v>2023</v>
      </c>
      <c r="F1152" s="4" t="str">
        <f t="shared" si="376"/>
        <v>February</v>
      </c>
      <c r="G1152" s="4" t="str">
        <f t="shared" si="377"/>
        <v>Monday</v>
      </c>
      <c r="H1152" t="s">
        <v>2353</v>
      </c>
      <c r="I1152">
        <f t="shared" si="378"/>
        <v>17921</v>
      </c>
      <c r="J1152" t="s">
        <v>2409</v>
      </c>
      <c r="K1152" t="str">
        <f t="shared" si="380"/>
        <v>Desk</v>
      </c>
      <c r="L1152">
        <v>4</v>
      </c>
      <c r="M1152">
        <v>302.64999999999998</v>
      </c>
      <c r="N1152" s="7">
        <f t="shared" si="379"/>
        <v>302.64999999999998</v>
      </c>
      <c r="O1152" t="s">
        <v>2642</v>
      </c>
      <c r="P1152" t="str">
        <f t="shared" si="381"/>
        <v>119</v>
      </c>
      <c r="Q1152" t="str">
        <f t="shared" si="382"/>
        <v>Main St</v>
      </c>
      <c r="R1152" t="s">
        <v>3067</v>
      </c>
      <c r="S1152" t="str">
        <f t="shared" si="383"/>
        <v>Credit Card</v>
      </c>
      <c r="T1152" t="s">
        <v>3071</v>
      </c>
      <c r="U1152" t="str">
        <f t="shared" si="384"/>
        <v>Cancelled</v>
      </c>
      <c r="V1152" t="s">
        <v>4225</v>
      </c>
      <c r="W1152" t="str">
        <f t="shared" si="385"/>
        <v>79291524</v>
      </c>
      <c r="X1152">
        <v>8</v>
      </c>
      <c r="Y1152" t="s">
        <v>4275</v>
      </c>
      <c r="Z1152" t="str">
        <f t="shared" si="386"/>
        <v>SAVE10</v>
      </c>
      <c r="AA1152" t="str">
        <f t="shared" si="387"/>
        <v>YES</v>
      </c>
      <c r="AB1152" t="s">
        <v>4279</v>
      </c>
      <c r="AC1152" t="str">
        <f t="shared" si="388"/>
        <v>Referral</v>
      </c>
      <c r="AD1152">
        <v>1210.5999999999999</v>
      </c>
      <c r="AE1152" s="7">
        <v>1210.5999999999999</v>
      </c>
      <c r="AF1152" s="7">
        <f t="shared" si="389"/>
        <v>1210.5999999999999</v>
      </c>
      <c r="AG1152" t="str">
        <f>_xlfn.XLOOKUP(H1152, 'Customer Data'!A1152,'Customer Data'!B1152)</f>
        <v>Customer_1152</v>
      </c>
      <c r="AH1152" t="str">
        <f>_xlfn.XLOOKUP(H1152,'Customer Data'!A1152,'Customer Data'!C1152)</f>
        <v>Female</v>
      </c>
      <c r="AI1152">
        <f>_xlfn.XLOOKUP(H1152,'Customer Data'!A1152,'Customer Data'!D1152)</f>
        <v>40</v>
      </c>
      <c r="AJ1152" t="str">
        <f>_xlfn.XLOOKUP(H1152,'Customer Data'!A1152,'Customer Data'!E1152)</f>
        <v>Enugu</v>
      </c>
      <c r="AK1152" t="str">
        <f>VLOOKUP(K1152,'Product Category'!A:B,2,FALSE)</f>
        <v>Furniture</v>
      </c>
      <c r="AL1152">
        <f>VLOOKUP(Z1152,Coupons!A:B,2,FALSE)</f>
        <v>0.1</v>
      </c>
      <c r="AM1152" s="7">
        <f t="shared" si="390"/>
        <v>121.06</v>
      </c>
      <c r="AN1152" s="7">
        <f t="shared" si="391"/>
        <v>211.85499999999996</v>
      </c>
      <c r="AO1152" s="7">
        <f t="shared" si="392"/>
        <v>847.41999999999985</v>
      </c>
      <c r="AP1152" s="7">
        <f t="shared" si="393"/>
        <v>1089.54</v>
      </c>
      <c r="AQ1152" s="7">
        <f t="shared" si="394"/>
        <v>242.12000000000012</v>
      </c>
      <c r="AR1152" s="12">
        <f t="shared" si="395"/>
        <v>1.2857142857142858</v>
      </c>
    </row>
    <row r="1153" spans="1:44" x14ac:dyDescent="0.35">
      <c r="A1153" t="s">
        <v>1165</v>
      </c>
      <c r="B1153">
        <f t="shared" si="374"/>
        <v>201151</v>
      </c>
      <c r="C1153" s="2">
        <v>44955</v>
      </c>
      <c r="D1153" s="4">
        <v>44955</v>
      </c>
      <c r="E1153">
        <f t="shared" si="375"/>
        <v>2023</v>
      </c>
      <c r="F1153" s="4" t="str">
        <f t="shared" si="376"/>
        <v>January</v>
      </c>
      <c r="G1153" s="4" t="str">
        <f t="shared" si="377"/>
        <v>Sunday</v>
      </c>
      <c r="H1153" t="s">
        <v>2354</v>
      </c>
      <c r="I1153">
        <f t="shared" si="378"/>
        <v>94381</v>
      </c>
      <c r="J1153" t="s">
        <v>2406</v>
      </c>
      <c r="K1153" t="str">
        <f t="shared" si="380"/>
        <v>Chair</v>
      </c>
      <c r="L1153">
        <v>2</v>
      </c>
      <c r="M1153">
        <v>608.04</v>
      </c>
      <c r="N1153" s="7">
        <f t="shared" si="379"/>
        <v>608.04</v>
      </c>
      <c r="O1153" t="s">
        <v>3047</v>
      </c>
      <c r="P1153" t="str">
        <f t="shared" si="381"/>
        <v>962</v>
      </c>
      <c r="Q1153" t="str">
        <f t="shared" si="382"/>
        <v>Main St</v>
      </c>
      <c r="R1153" t="s">
        <v>3069</v>
      </c>
      <c r="S1153" t="str">
        <f t="shared" si="383"/>
        <v>Cash</v>
      </c>
      <c r="T1153" t="s">
        <v>3071</v>
      </c>
      <c r="U1153" t="str">
        <f t="shared" si="384"/>
        <v>Cancelled</v>
      </c>
      <c r="V1153" t="s">
        <v>4226</v>
      </c>
      <c r="W1153" t="str">
        <f t="shared" si="385"/>
        <v>69804304</v>
      </c>
      <c r="X1153">
        <v>4</v>
      </c>
      <c r="Z1153" t="str">
        <f t="shared" si="386"/>
        <v>NO COUPON</v>
      </c>
      <c r="AA1153" t="str">
        <f t="shared" si="387"/>
        <v>NO</v>
      </c>
      <c r="AB1153" t="s">
        <v>4282</v>
      </c>
      <c r="AC1153" t="str">
        <f t="shared" si="388"/>
        <v>Google</v>
      </c>
      <c r="AD1153">
        <v>1216.08</v>
      </c>
      <c r="AE1153" s="7">
        <v>1216.08</v>
      </c>
      <c r="AF1153" s="7">
        <f t="shared" si="389"/>
        <v>1216.08</v>
      </c>
      <c r="AG1153" t="str">
        <f>_xlfn.XLOOKUP(H1153, 'Customer Data'!A1153,'Customer Data'!B1153)</f>
        <v>Customer_1153</v>
      </c>
      <c r="AH1153" t="str">
        <f>_xlfn.XLOOKUP(H1153,'Customer Data'!A1153,'Customer Data'!C1153)</f>
        <v>Female</v>
      </c>
      <c r="AI1153">
        <f>_xlfn.XLOOKUP(H1153,'Customer Data'!A1153,'Customer Data'!D1153)</f>
        <v>46</v>
      </c>
      <c r="AJ1153" t="str">
        <f>_xlfn.XLOOKUP(H1153,'Customer Data'!A1153,'Customer Data'!E1153)</f>
        <v>Lagos</v>
      </c>
      <c r="AK1153" t="str">
        <f>VLOOKUP(K1153,'Product Category'!A:B,2,FALSE)</f>
        <v>Furniture</v>
      </c>
      <c r="AL1153">
        <f>VLOOKUP(Z1153,Coupons!A:B,2,FALSE)</f>
        <v>0</v>
      </c>
      <c r="AM1153" s="7">
        <f t="shared" si="390"/>
        <v>0</v>
      </c>
      <c r="AN1153" s="7">
        <f t="shared" si="391"/>
        <v>425.62799999999993</v>
      </c>
      <c r="AO1153" s="7">
        <f t="shared" si="392"/>
        <v>851.25599999999986</v>
      </c>
      <c r="AP1153" s="7">
        <f t="shared" si="393"/>
        <v>1216.08</v>
      </c>
      <c r="AQ1153" s="7">
        <f t="shared" si="394"/>
        <v>364.82400000000007</v>
      </c>
      <c r="AR1153" s="12">
        <f t="shared" si="395"/>
        <v>1.4285714285714288</v>
      </c>
    </row>
    <row r="1154" spans="1:44" x14ac:dyDescent="0.35">
      <c r="A1154" t="s">
        <v>1166</v>
      </c>
      <c r="B1154">
        <f t="shared" ref="B1154:B1201" si="396">(RIGHT(A1154, LEN(A1154)-3))*1</f>
        <v>201152</v>
      </c>
      <c r="C1154" s="2">
        <v>45239</v>
      </c>
      <c r="D1154" s="4">
        <v>45239</v>
      </c>
      <c r="E1154">
        <f t="shared" ref="E1154:E1201" si="397">(TEXT(D1154, "yyyy"))*1</f>
        <v>2023</v>
      </c>
      <c r="F1154" s="4" t="str">
        <f t="shared" ref="F1154:F1201" si="398">TEXT(D1154, "mmmm")</f>
        <v>November</v>
      </c>
      <c r="G1154" s="4" t="str">
        <f t="shared" ref="G1154:G1201" si="399">TEXT(D1154, "dddd")</f>
        <v>Thursday</v>
      </c>
      <c r="H1154" t="s">
        <v>2355</v>
      </c>
      <c r="I1154">
        <f t="shared" ref="I1154:I1201" si="400">(RIGHT(H1154, LEN(H1154)-1))*1</f>
        <v>25162</v>
      </c>
      <c r="J1154" t="s">
        <v>2405</v>
      </c>
      <c r="K1154" t="str">
        <f t="shared" si="380"/>
        <v>Tablet</v>
      </c>
      <c r="L1154">
        <v>2</v>
      </c>
      <c r="M1154">
        <v>344.18</v>
      </c>
      <c r="N1154" s="7">
        <f t="shared" ref="N1154:N1201" si="401">(TRIM(PROPER(M1154)))*1</f>
        <v>344.18</v>
      </c>
      <c r="O1154" t="s">
        <v>2501</v>
      </c>
      <c r="P1154" t="str">
        <f t="shared" si="381"/>
        <v>533</v>
      </c>
      <c r="Q1154" t="str">
        <f t="shared" si="382"/>
        <v>Main St</v>
      </c>
      <c r="R1154" t="s">
        <v>3067</v>
      </c>
      <c r="S1154" t="str">
        <f t="shared" si="383"/>
        <v>Credit Card</v>
      </c>
      <c r="T1154" t="s">
        <v>3070</v>
      </c>
      <c r="U1154" t="str">
        <f t="shared" si="384"/>
        <v>Shipped</v>
      </c>
      <c r="V1154" t="s">
        <v>4227</v>
      </c>
      <c r="W1154" t="str">
        <f t="shared" si="385"/>
        <v>42183078</v>
      </c>
      <c r="X1154">
        <v>7</v>
      </c>
      <c r="Z1154" t="str">
        <f t="shared" si="386"/>
        <v>NO COUPON</v>
      </c>
      <c r="AA1154" t="str">
        <f t="shared" si="387"/>
        <v>NO</v>
      </c>
      <c r="AB1154" t="s">
        <v>4279</v>
      </c>
      <c r="AC1154" t="str">
        <f t="shared" si="388"/>
        <v>Referral</v>
      </c>
      <c r="AD1154">
        <v>688.36</v>
      </c>
      <c r="AE1154" s="7">
        <v>688.36</v>
      </c>
      <c r="AF1154" s="7">
        <f t="shared" si="389"/>
        <v>688.36</v>
      </c>
      <c r="AG1154" t="str">
        <f>_xlfn.XLOOKUP(H1154, 'Customer Data'!A1154,'Customer Data'!B1154)</f>
        <v>Customer_1154</v>
      </c>
      <c r="AH1154" t="str">
        <f>_xlfn.XLOOKUP(H1154,'Customer Data'!A1154,'Customer Data'!C1154)</f>
        <v>Female</v>
      </c>
      <c r="AI1154">
        <f>_xlfn.XLOOKUP(H1154,'Customer Data'!A1154,'Customer Data'!D1154)</f>
        <v>32</v>
      </c>
      <c r="AJ1154" t="str">
        <f>_xlfn.XLOOKUP(H1154,'Customer Data'!A1154,'Customer Data'!E1154)</f>
        <v>Lagos</v>
      </c>
      <c r="AK1154" t="str">
        <f>VLOOKUP(K1154,'Product Category'!A:B,2,FALSE)</f>
        <v>Electronics</v>
      </c>
      <c r="AL1154">
        <f>VLOOKUP(Z1154,Coupons!A:B,2,FALSE)</f>
        <v>0</v>
      </c>
      <c r="AM1154" s="7">
        <f t="shared" si="390"/>
        <v>0</v>
      </c>
      <c r="AN1154" s="7">
        <f t="shared" si="391"/>
        <v>240.92599999999999</v>
      </c>
      <c r="AO1154" s="7">
        <f t="shared" si="392"/>
        <v>481.85199999999998</v>
      </c>
      <c r="AP1154" s="7">
        <f t="shared" si="393"/>
        <v>688.36</v>
      </c>
      <c r="AQ1154" s="7">
        <f t="shared" si="394"/>
        <v>206.50800000000004</v>
      </c>
      <c r="AR1154" s="12">
        <f t="shared" si="395"/>
        <v>1.4285714285714286</v>
      </c>
    </row>
    <row r="1155" spans="1:44" x14ac:dyDescent="0.35">
      <c r="A1155" t="s">
        <v>1167</v>
      </c>
      <c r="B1155">
        <f t="shared" si="396"/>
        <v>201153</v>
      </c>
      <c r="C1155" s="2">
        <v>45642</v>
      </c>
      <c r="D1155" s="4">
        <v>45642</v>
      </c>
      <c r="E1155">
        <f t="shared" si="397"/>
        <v>2024</v>
      </c>
      <c r="F1155" s="4" t="str">
        <f t="shared" si="398"/>
        <v>December</v>
      </c>
      <c r="G1155" s="4" t="str">
        <f t="shared" si="399"/>
        <v>Monday</v>
      </c>
      <c r="H1155" t="s">
        <v>2356</v>
      </c>
      <c r="I1155">
        <f t="shared" si="400"/>
        <v>98317</v>
      </c>
      <c r="J1155" t="s">
        <v>2403</v>
      </c>
      <c r="K1155" t="str">
        <f t="shared" ref="K1155:K1201" si="402">TRIM(PROPER(J1155))</f>
        <v>Monitor</v>
      </c>
      <c r="L1155">
        <v>4</v>
      </c>
      <c r="M1155">
        <v>696.71</v>
      </c>
      <c r="N1155" s="7">
        <f t="shared" si="401"/>
        <v>696.71</v>
      </c>
      <c r="O1155" t="s">
        <v>3048</v>
      </c>
      <c r="P1155" t="str">
        <f t="shared" ref="P1155:P1201" si="403">LEFT(O1155, FIND(" ", O1155)-1)</f>
        <v>276</v>
      </c>
      <c r="Q1155" t="str">
        <f t="shared" ref="Q1155:Q1201" si="404">RIGHT(O1155, LEN(O1155) - FIND(" ", O1155))</f>
        <v>Main St</v>
      </c>
      <c r="R1155" t="s">
        <v>3065</v>
      </c>
      <c r="S1155" t="str">
        <f t="shared" ref="S1155:S1201" si="405">TRIM(PROPER(R1155))</f>
        <v>Debit Card</v>
      </c>
      <c r="T1155" t="s">
        <v>3070</v>
      </c>
      <c r="U1155" t="str">
        <f t="shared" ref="U1155:U1201" si="406">TRIM(PROPER(T1155))</f>
        <v>Shipped</v>
      </c>
      <c r="V1155" t="s">
        <v>4228</v>
      </c>
      <c r="W1155" t="str">
        <f t="shared" ref="W1155:W1201" si="407">RIGHT(V1155, LEN(V1155)-3)</f>
        <v>37172138</v>
      </c>
      <c r="X1155">
        <v>4</v>
      </c>
      <c r="Z1155" t="str">
        <f t="shared" ref="Z1155:Z1201" si="408">TRIM(UPPER(IF(Y1155="", "NO COUPON", Y1155)))</f>
        <v>NO COUPON</v>
      </c>
      <c r="AA1155" t="str">
        <f t="shared" ref="AA1155:AA1201" si="409">IF(Z1155="NO COUPON","NO","YES")</f>
        <v>NO</v>
      </c>
      <c r="AB1155" t="s">
        <v>4278</v>
      </c>
      <c r="AC1155" t="str">
        <f t="shared" ref="AC1155:AC1201" si="410">TRIM(PROPER(AB1155))</f>
        <v>Instagram</v>
      </c>
      <c r="AD1155">
        <v>2786.84</v>
      </c>
      <c r="AE1155" s="7">
        <v>2786.84</v>
      </c>
      <c r="AF1155" s="7">
        <f t="shared" ref="AF1155:AF1201" si="411">N1155*L1155</f>
        <v>2786.84</v>
      </c>
      <c r="AG1155" t="str">
        <f>_xlfn.XLOOKUP(H1155, 'Customer Data'!A1155,'Customer Data'!B1155)</f>
        <v>Customer_1155</v>
      </c>
      <c r="AH1155" t="str">
        <f>_xlfn.XLOOKUP(H1155,'Customer Data'!A1155,'Customer Data'!C1155)</f>
        <v>Female</v>
      </c>
      <c r="AI1155">
        <f>_xlfn.XLOOKUP(H1155,'Customer Data'!A1155,'Customer Data'!D1155)</f>
        <v>26</v>
      </c>
      <c r="AJ1155" t="str">
        <f>_xlfn.XLOOKUP(H1155,'Customer Data'!A1155,'Customer Data'!E1155)</f>
        <v>Port-Harcourt</v>
      </c>
      <c r="AK1155" t="str">
        <f>VLOOKUP(K1155,'Product Category'!A:B,2,FALSE)</f>
        <v>Electronics</v>
      </c>
      <c r="AL1155">
        <f>VLOOKUP(Z1155,Coupons!A:B,2,FALSE)</f>
        <v>0</v>
      </c>
      <c r="AM1155" s="7">
        <f t="shared" ref="AM1155:AM1201" si="412">AE1155*AL1155</f>
        <v>0</v>
      </c>
      <c r="AN1155" s="7">
        <f t="shared" ref="AN1155:AN1201" si="413">N1155*0.7</f>
        <v>487.697</v>
      </c>
      <c r="AO1155" s="7">
        <f t="shared" ref="AO1155:AO1201" si="414">AN1155*L1155</f>
        <v>1950.788</v>
      </c>
      <c r="AP1155" s="7">
        <f t="shared" ref="AP1155:AP1201" si="415">AF1155-AM1155</f>
        <v>2786.84</v>
      </c>
      <c r="AQ1155" s="7">
        <f t="shared" ref="AQ1155:AQ1201" si="416">AP1155-AO1155</f>
        <v>836.05200000000013</v>
      </c>
      <c r="AR1155" s="12">
        <f t="shared" ref="AR1155:AR1201" si="417">AP1155/AO1155</f>
        <v>1.4285714285714286</v>
      </c>
    </row>
    <row r="1156" spans="1:44" x14ac:dyDescent="0.35">
      <c r="A1156" t="s">
        <v>1168</v>
      </c>
      <c r="B1156">
        <f t="shared" si="396"/>
        <v>201154</v>
      </c>
      <c r="C1156" s="2">
        <v>45819</v>
      </c>
      <c r="D1156" s="4">
        <v>45819</v>
      </c>
      <c r="E1156">
        <f t="shared" si="397"/>
        <v>2025</v>
      </c>
      <c r="F1156" s="4" t="str">
        <f t="shared" si="398"/>
        <v>June</v>
      </c>
      <c r="G1156" s="4" t="str">
        <f t="shared" si="399"/>
        <v>Wednesday</v>
      </c>
      <c r="H1156" t="s">
        <v>2357</v>
      </c>
      <c r="I1156">
        <f t="shared" si="400"/>
        <v>53631</v>
      </c>
      <c r="J1156" t="s">
        <v>2403</v>
      </c>
      <c r="K1156" t="str">
        <f t="shared" si="402"/>
        <v>Monitor</v>
      </c>
      <c r="L1156">
        <v>3</v>
      </c>
      <c r="M1156">
        <v>198.63</v>
      </c>
      <c r="N1156" s="7">
        <f t="shared" si="401"/>
        <v>198.63</v>
      </c>
      <c r="O1156" t="s">
        <v>2520</v>
      </c>
      <c r="P1156" t="str">
        <f t="shared" si="403"/>
        <v>593</v>
      </c>
      <c r="Q1156" t="str">
        <f t="shared" si="404"/>
        <v>Main St</v>
      </c>
      <c r="R1156" t="s">
        <v>3069</v>
      </c>
      <c r="S1156" t="str">
        <f t="shared" si="405"/>
        <v>Cash</v>
      </c>
      <c r="T1156" t="s">
        <v>3074</v>
      </c>
      <c r="U1156" t="str">
        <f t="shared" si="406"/>
        <v>Pending</v>
      </c>
      <c r="V1156" t="s">
        <v>4229</v>
      </c>
      <c r="W1156" t="str">
        <f t="shared" si="407"/>
        <v>67589167</v>
      </c>
      <c r="X1156">
        <v>8</v>
      </c>
      <c r="Y1156" t="s">
        <v>4275</v>
      </c>
      <c r="Z1156" t="str">
        <f t="shared" si="408"/>
        <v>SAVE10</v>
      </c>
      <c r="AA1156" t="str">
        <f t="shared" si="409"/>
        <v>YES</v>
      </c>
      <c r="AB1156" t="s">
        <v>4278</v>
      </c>
      <c r="AC1156" t="str">
        <f t="shared" si="410"/>
        <v>Instagram</v>
      </c>
      <c r="AD1156">
        <v>595.89</v>
      </c>
      <c r="AE1156" s="7">
        <v>595.89</v>
      </c>
      <c r="AF1156" s="7">
        <f t="shared" si="411"/>
        <v>595.89</v>
      </c>
      <c r="AG1156" t="str">
        <f>_xlfn.XLOOKUP(H1156, 'Customer Data'!A1156,'Customer Data'!B1156)</f>
        <v>Customer_1156</v>
      </c>
      <c r="AH1156" t="str">
        <f>_xlfn.XLOOKUP(H1156,'Customer Data'!A1156,'Customer Data'!C1156)</f>
        <v>Female</v>
      </c>
      <c r="AI1156">
        <f>_xlfn.XLOOKUP(H1156,'Customer Data'!A1156,'Customer Data'!D1156)</f>
        <v>48</v>
      </c>
      <c r="AJ1156" t="str">
        <f>_xlfn.XLOOKUP(H1156,'Customer Data'!A1156,'Customer Data'!E1156)</f>
        <v>Enugu</v>
      </c>
      <c r="AK1156" t="str">
        <f>VLOOKUP(K1156,'Product Category'!A:B,2,FALSE)</f>
        <v>Electronics</v>
      </c>
      <c r="AL1156">
        <f>VLOOKUP(Z1156,Coupons!A:B,2,FALSE)</f>
        <v>0.1</v>
      </c>
      <c r="AM1156" s="7">
        <f t="shared" si="412"/>
        <v>59.588999999999999</v>
      </c>
      <c r="AN1156" s="7">
        <f t="shared" si="413"/>
        <v>139.041</v>
      </c>
      <c r="AO1156" s="7">
        <f t="shared" si="414"/>
        <v>417.12299999999999</v>
      </c>
      <c r="AP1156" s="7">
        <f t="shared" si="415"/>
        <v>536.30099999999993</v>
      </c>
      <c r="AQ1156" s="7">
        <f t="shared" si="416"/>
        <v>119.17799999999994</v>
      </c>
      <c r="AR1156" s="12">
        <f t="shared" si="417"/>
        <v>1.2857142857142856</v>
      </c>
    </row>
    <row r="1157" spans="1:44" x14ac:dyDescent="0.35">
      <c r="A1157" t="s">
        <v>1169</v>
      </c>
      <c r="B1157">
        <f t="shared" si="396"/>
        <v>201155</v>
      </c>
      <c r="C1157" s="2">
        <v>45151</v>
      </c>
      <c r="D1157" s="4">
        <v>45151</v>
      </c>
      <c r="E1157">
        <f t="shared" si="397"/>
        <v>2023</v>
      </c>
      <c r="F1157" s="4" t="str">
        <f t="shared" si="398"/>
        <v>August</v>
      </c>
      <c r="G1157" s="4" t="str">
        <f t="shared" si="399"/>
        <v>Sunday</v>
      </c>
      <c r="H1157" t="s">
        <v>2358</v>
      </c>
      <c r="I1157">
        <f t="shared" si="400"/>
        <v>41478</v>
      </c>
      <c r="J1157" t="s">
        <v>2407</v>
      </c>
      <c r="K1157" t="str">
        <f t="shared" si="402"/>
        <v>Printer</v>
      </c>
      <c r="L1157">
        <v>4</v>
      </c>
      <c r="M1157">
        <v>534.57000000000005</v>
      </c>
      <c r="N1157" s="7">
        <f t="shared" si="401"/>
        <v>534.57000000000005</v>
      </c>
      <c r="O1157" t="s">
        <v>2558</v>
      </c>
      <c r="P1157" t="str">
        <f t="shared" si="403"/>
        <v>667</v>
      </c>
      <c r="Q1157" t="str">
        <f t="shared" si="404"/>
        <v>Main St</v>
      </c>
      <c r="R1157" t="s">
        <v>3067</v>
      </c>
      <c r="S1157" t="str">
        <f t="shared" si="405"/>
        <v>Credit Card</v>
      </c>
      <c r="T1157" t="s">
        <v>3073</v>
      </c>
      <c r="U1157" t="str">
        <f t="shared" si="406"/>
        <v>Delivered</v>
      </c>
      <c r="V1157" t="s">
        <v>4230</v>
      </c>
      <c r="W1157" t="str">
        <f t="shared" si="407"/>
        <v>62068126</v>
      </c>
      <c r="X1157">
        <v>6</v>
      </c>
      <c r="Y1157" t="s">
        <v>4276</v>
      </c>
      <c r="Z1157" t="str">
        <f t="shared" si="408"/>
        <v>FREESHIP</v>
      </c>
      <c r="AA1157" t="str">
        <f t="shared" si="409"/>
        <v>YES</v>
      </c>
      <c r="AB1157" t="s">
        <v>4281</v>
      </c>
      <c r="AC1157" t="str">
        <f t="shared" si="410"/>
        <v>Facebook</v>
      </c>
      <c r="AD1157">
        <v>2138.2800000000002</v>
      </c>
      <c r="AE1157" s="7">
        <v>2138.2800000000002</v>
      </c>
      <c r="AF1157" s="7">
        <f t="shared" si="411"/>
        <v>2138.2800000000002</v>
      </c>
      <c r="AG1157" t="str">
        <f>_xlfn.XLOOKUP(H1157, 'Customer Data'!A1157,'Customer Data'!B1157)</f>
        <v>Customer_1157</v>
      </c>
      <c r="AH1157" t="str">
        <f>_xlfn.XLOOKUP(H1157,'Customer Data'!A1157,'Customer Data'!C1157)</f>
        <v>Male</v>
      </c>
      <c r="AI1157">
        <f>_xlfn.XLOOKUP(H1157,'Customer Data'!A1157,'Customer Data'!D1157)</f>
        <v>53</v>
      </c>
      <c r="AJ1157" t="str">
        <f>_xlfn.XLOOKUP(H1157,'Customer Data'!A1157,'Customer Data'!E1157)</f>
        <v>Lagos</v>
      </c>
      <c r="AK1157" t="str">
        <f>VLOOKUP(K1157,'Product Category'!A:B,2,FALSE)</f>
        <v>Electronics</v>
      </c>
      <c r="AL1157">
        <f>VLOOKUP(Z1157,Coupons!A:B,2,FALSE)</f>
        <v>0</v>
      </c>
      <c r="AM1157" s="7">
        <f t="shared" si="412"/>
        <v>0</v>
      </c>
      <c r="AN1157" s="7">
        <f t="shared" si="413"/>
        <v>374.19900000000001</v>
      </c>
      <c r="AO1157" s="7">
        <f t="shared" si="414"/>
        <v>1496.796</v>
      </c>
      <c r="AP1157" s="7">
        <f t="shared" si="415"/>
        <v>2138.2800000000002</v>
      </c>
      <c r="AQ1157" s="7">
        <f t="shared" si="416"/>
        <v>641.48400000000015</v>
      </c>
      <c r="AR1157" s="12">
        <f t="shared" si="417"/>
        <v>1.4285714285714286</v>
      </c>
    </row>
    <row r="1158" spans="1:44" x14ac:dyDescent="0.35">
      <c r="A1158" t="s">
        <v>1170</v>
      </c>
      <c r="B1158">
        <f t="shared" si="396"/>
        <v>201156</v>
      </c>
      <c r="C1158" s="2">
        <v>45126</v>
      </c>
      <c r="D1158" s="4">
        <v>45126</v>
      </c>
      <c r="E1158">
        <f t="shared" si="397"/>
        <v>2023</v>
      </c>
      <c r="F1158" s="4" t="str">
        <f t="shared" si="398"/>
        <v>July</v>
      </c>
      <c r="G1158" s="4" t="str">
        <f t="shared" si="399"/>
        <v>Wednesday</v>
      </c>
      <c r="H1158" t="s">
        <v>2359</v>
      </c>
      <c r="I1158">
        <f t="shared" si="400"/>
        <v>20512</v>
      </c>
      <c r="J1158" t="s">
        <v>2408</v>
      </c>
      <c r="K1158" t="str">
        <f t="shared" si="402"/>
        <v>Laptop</v>
      </c>
      <c r="L1158">
        <v>4</v>
      </c>
      <c r="M1158">
        <v>690.78</v>
      </c>
      <c r="N1158" s="7">
        <f t="shared" si="401"/>
        <v>690.78</v>
      </c>
      <c r="O1158" t="s">
        <v>2424</v>
      </c>
      <c r="P1158" t="str">
        <f t="shared" si="403"/>
        <v>980</v>
      </c>
      <c r="Q1158" t="str">
        <f t="shared" si="404"/>
        <v>Main St</v>
      </c>
      <c r="R1158" t="s">
        <v>3067</v>
      </c>
      <c r="S1158" t="str">
        <f t="shared" si="405"/>
        <v>Credit Card</v>
      </c>
      <c r="T1158" t="s">
        <v>3070</v>
      </c>
      <c r="U1158" t="str">
        <f t="shared" si="406"/>
        <v>Shipped</v>
      </c>
      <c r="V1158" t="s">
        <v>4231</v>
      </c>
      <c r="W1158" t="str">
        <f t="shared" si="407"/>
        <v>98234737</v>
      </c>
      <c r="X1158">
        <v>9</v>
      </c>
      <c r="Z1158" t="str">
        <f t="shared" si="408"/>
        <v>NO COUPON</v>
      </c>
      <c r="AA1158" t="str">
        <f t="shared" si="409"/>
        <v>NO</v>
      </c>
      <c r="AB1158" t="s">
        <v>4279</v>
      </c>
      <c r="AC1158" t="str">
        <f t="shared" si="410"/>
        <v>Referral</v>
      </c>
      <c r="AD1158">
        <v>2763.12</v>
      </c>
      <c r="AE1158" s="7">
        <v>2763.12</v>
      </c>
      <c r="AF1158" s="7">
        <f t="shared" si="411"/>
        <v>2763.12</v>
      </c>
      <c r="AG1158" t="str">
        <f>_xlfn.XLOOKUP(H1158, 'Customer Data'!A1158,'Customer Data'!B1158)</f>
        <v>Customer_1158</v>
      </c>
      <c r="AH1158" t="str">
        <f>_xlfn.XLOOKUP(H1158,'Customer Data'!A1158,'Customer Data'!C1158)</f>
        <v>Male</v>
      </c>
      <c r="AI1158">
        <f>_xlfn.XLOOKUP(H1158,'Customer Data'!A1158,'Customer Data'!D1158)</f>
        <v>19</v>
      </c>
      <c r="AJ1158" t="str">
        <f>_xlfn.XLOOKUP(H1158,'Customer Data'!A1158,'Customer Data'!E1158)</f>
        <v>Lagos</v>
      </c>
      <c r="AK1158" t="str">
        <f>VLOOKUP(K1158,'Product Category'!A:B,2,FALSE)</f>
        <v>Electronics</v>
      </c>
      <c r="AL1158">
        <f>VLOOKUP(Z1158,Coupons!A:B,2,FALSE)</f>
        <v>0</v>
      </c>
      <c r="AM1158" s="7">
        <f t="shared" si="412"/>
        <v>0</v>
      </c>
      <c r="AN1158" s="7">
        <f t="shared" si="413"/>
        <v>483.54599999999994</v>
      </c>
      <c r="AO1158" s="7">
        <f t="shared" si="414"/>
        <v>1934.1839999999997</v>
      </c>
      <c r="AP1158" s="7">
        <f t="shared" si="415"/>
        <v>2763.12</v>
      </c>
      <c r="AQ1158" s="7">
        <f t="shared" si="416"/>
        <v>828.93600000000015</v>
      </c>
      <c r="AR1158" s="12">
        <f t="shared" si="417"/>
        <v>1.4285714285714286</v>
      </c>
    </row>
    <row r="1159" spans="1:44" x14ac:dyDescent="0.35">
      <c r="A1159" t="s">
        <v>1171</v>
      </c>
      <c r="B1159">
        <f t="shared" si="396"/>
        <v>201157</v>
      </c>
      <c r="C1159" s="2">
        <v>45441</v>
      </c>
      <c r="D1159" s="4">
        <v>45441</v>
      </c>
      <c r="E1159">
        <f t="shared" si="397"/>
        <v>2024</v>
      </c>
      <c r="F1159" s="4" t="str">
        <f t="shared" si="398"/>
        <v>May</v>
      </c>
      <c r="G1159" s="4" t="str">
        <f t="shared" si="399"/>
        <v>Wednesday</v>
      </c>
      <c r="H1159" t="s">
        <v>2360</v>
      </c>
      <c r="I1159">
        <f t="shared" si="400"/>
        <v>25841</v>
      </c>
      <c r="J1159" t="s">
        <v>2403</v>
      </c>
      <c r="K1159" t="str">
        <f t="shared" si="402"/>
        <v>Monitor</v>
      </c>
      <c r="L1159">
        <v>3</v>
      </c>
      <c r="M1159">
        <v>301.55</v>
      </c>
      <c r="N1159" s="7">
        <f t="shared" si="401"/>
        <v>301.55</v>
      </c>
      <c r="O1159" t="s">
        <v>2605</v>
      </c>
      <c r="P1159" t="str">
        <f t="shared" si="403"/>
        <v>242</v>
      </c>
      <c r="Q1159" t="str">
        <f t="shared" si="404"/>
        <v>Main St</v>
      </c>
      <c r="R1159" t="s">
        <v>3065</v>
      </c>
      <c r="S1159" t="str">
        <f t="shared" si="405"/>
        <v>Debit Card</v>
      </c>
      <c r="T1159" t="s">
        <v>3073</v>
      </c>
      <c r="U1159" t="str">
        <f t="shared" si="406"/>
        <v>Delivered</v>
      </c>
      <c r="V1159" t="s">
        <v>4232</v>
      </c>
      <c r="W1159" t="str">
        <f t="shared" si="407"/>
        <v>21451375</v>
      </c>
      <c r="X1159">
        <v>5</v>
      </c>
      <c r="Y1159" t="s">
        <v>4276</v>
      </c>
      <c r="Z1159" t="str">
        <f t="shared" si="408"/>
        <v>FREESHIP</v>
      </c>
      <c r="AA1159" t="str">
        <f t="shared" si="409"/>
        <v>YES</v>
      </c>
      <c r="AB1159" t="s">
        <v>4282</v>
      </c>
      <c r="AC1159" t="str">
        <f t="shared" si="410"/>
        <v>Google</v>
      </c>
      <c r="AD1159">
        <v>904.65000000000009</v>
      </c>
      <c r="AE1159" s="7">
        <v>904.65000000000009</v>
      </c>
      <c r="AF1159" s="7">
        <f t="shared" si="411"/>
        <v>904.65000000000009</v>
      </c>
      <c r="AG1159" t="str">
        <f>_xlfn.XLOOKUP(H1159, 'Customer Data'!A1159,'Customer Data'!B1159)</f>
        <v>Customer_1159</v>
      </c>
      <c r="AH1159" t="str">
        <f>_xlfn.XLOOKUP(H1159,'Customer Data'!A1159,'Customer Data'!C1159)</f>
        <v>Female</v>
      </c>
      <c r="AI1159">
        <f>_xlfn.XLOOKUP(H1159,'Customer Data'!A1159,'Customer Data'!D1159)</f>
        <v>29</v>
      </c>
      <c r="AJ1159" t="str">
        <f>_xlfn.XLOOKUP(H1159,'Customer Data'!A1159,'Customer Data'!E1159)</f>
        <v>Enugu</v>
      </c>
      <c r="AK1159" t="str">
        <f>VLOOKUP(K1159,'Product Category'!A:B,2,FALSE)</f>
        <v>Electronics</v>
      </c>
      <c r="AL1159">
        <f>VLOOKUP(Z1159,Coupons!A:B,2,FALSE)</f>
        <v>0</v>
      </c>
      <c r="AM1159" s="7">
        <f t="shared" si="412"/>
        <v>0</v>
      </c>
      <c r="AN1159" s="7">
        <f t="shared" si="413"/>
        <v>211.08500000000001</v>
      </c>
      <c r="AO1159" s="7">
        <f t="shared" si="414"/>
        <v>633.255</v>
      </c>
      <c r="AP1159" s="7">
        <f t="shared" si="415"/>
        <v>904.65000000000009</v>
      </c>
      <c r="AQ1159" s="7">
        <f t="shared" si="416"/>
        <v>271.3950000000001</v>
      </c>
      <c r="AR1159" s="12">
        <f t="shared" si="417"/>
        <v>1.4285714285714288</v>
      </c>
    </row>
    <row r="1160" spans="1:44" x14ac:dyDescent="0.35">
      <c r="A1160" t="s">
        <v>1172</v>
      </c>
      <c r="B1160">
        <f t="shared" si="396"/>
        <v>201158</v>
      </c>
      <c r="C1160" s="2">
        <v>45036</v>
      </c>
      <c r="D1160" s="4">
        <v>45036</v>
      </c>
      <c r="E1160">
        <f t="shared" si="397"/>
        <v>2023</v>
      </c>
      <c r="F1160" s="4" t="str">
        <f t="shared" si="398"/>
        <v>April</v>
      </c>
      <c r="G1160" s="4" t="str">
        <f t="shared" si="399"/>
        <v>Thursday</v>
      </c>
      <c r="H1160" t="s">
        <v>2361</v>
      </c>
      <c r="I1160">
        <f t="shared" si="400"/>
        <v>82781</v>
      </c>
      <c r="J1160" t="s">
        <v>2403</v>
      </c>
      <c r="K1160" t="str">
        <f t="shared" si="402"/>
        <v>Monitor</v>
      </c>
      <c r="L1160">
        <v>4</v>
      </c>
      <c r="M1160">
        <v>27.42</v>
      </c>
      <c r="N1160" s="7">
        <f t="shared" si="401"/>
        <v>27.42</v>
      </c>
      <c r="O1160" t="s">
        <v>2755</v>
      </c>
      <c r="P1160" t="str">
        <f t="shared" si="403"/>
        <v>661</v>
      </c>
      <c r="Q1160" t="str">
        <f t="shared" si="404"/>
        <v>Main St</v>
      </c>
      <c r="R1160" t="s">
        <v>3065</v>
      </c>
      <c r="S1160" t="str">
        <f t="shared" si="405"/>
        <v>Debit Card</v>
      </c>
      <c r="T1160" t="s">
        <v>3074</v>
      </c>
      <c r="U1160" t="str">
        <f t="shared" si="406"/>
        <v>Pending</v>
      </c>
      <c r="V1160" t="s">
        <v>4233</v>
      </c>
      <c r="W1160" t="str">
        <f t="shared" si="407"/>
        <v>20605418</v>
      </c>
      <c r="X1160">
        <v>4</v>
      </c>
      <c r="Y1160" t="s">
        <v>4275</v>
      </c>
      <c r="Z1160" t="str">
        <f t="shared" si="408"/>
        <v>SAVE10</v>
      </c>
      <c r="AA1160" t="str">
        <f t="shared" si="409"/>
        <v>YES</v>
      </c>
      <c r="AB1160" t="s">
        <v>4279</v>
      </c>
      <c r="AC1160" t="str">
        <f t="shared" si="410"/>
        <v>Referral</v>
      </c>
      <c r="AD1160">
        <v>109.68</v>
      </c>
      <c r="AE1160" s="7">
        <v>109.68</v>
      </c>
      <c r="AF1160" s="7">
        <f t="shared" si="411"/>
        <v>109.68</v>
      </c>
      <c r="AG1160" t="str">
        <f>_xlfn.XLOOKUP(H1160, 'Customer Data'!A1160,'Customer Data'!B1160)</f>
        <v>Customer_1160</v>
      </c>
      <c r="AH1160" t="str">
        <f>_xlfn.XLOOKUP(H1160,'Customer Data'!A1160,'Customer Data'!C1160)</f>
        <v>Female</v>
      </c>
      <c r="AI1160">
        <f>_xlfn.XLOOKUP(H1160,'Customer Data'!A1160,'Customer Data'!D1160)</f>
        <v>59</v>
      </c>
      <c r="AJ1160" t="str">
        <f>_xlfn.XLOOKUP(H1160,'Customer Data'!A1160,'Customer Data'!E1160)</f>
        <v>Enugu</v>
      </c>
      <c r="AK1160" t="str">
        <f>VLOOKUP(K1160,'Product Category'!A:B,2,FALSE)</f>
        <v>Electronics</v>
      </c>
      <c r="AL1160">
        <f>VLOOKUP(Z1160,Coupons!A:B,2,FALSE)</f>
        <v>0.1</v>
      </c>
      <c r="AM1160" s="7">
        <f t="shared" si="412"/>
        <v>10.968000000000002</v>
      </c>
      <c r="AN1160" s="7">
        <f t="shared" si="413"/>
        <v>19.193999999999999</v>
      </c>
      <c r="AO1160" s="7">
        <f t="shared" si="414"/>
        <v>76.775999999999996</v>
      </c>
      <c r="AP1160" s="7">
        <f t="shared" si="415"/>
        <v>98.712000000000003</v>
      </c>
      <c r="AQ1160" s="7">
        <f t="shared" si="416"/>
        <v>21.936000000000007</v>
      </c>
      <c r="AR1160" s="12">
        <f t="shared" si="417"/>
        <v>1.2857142857142858</v>
      </c>
    </row>
    <row r="1161" spans="1:44" x14ac:dyDescent="0.35">
      <c r="A1161" t="s">
        <v>1173</v>
      </c>
      <c r="B1161">
        <f t="shared" si="396"/>
        <v>201159</v>
      </c>
      <c r="C1161" s="2">
        <v>45345</v>
      </c>
      <c r="D1161" s="4">
        <v>45345</v>
      </c>
      <c r="E1161">
        <f t="shared" si="397"/>
        <v>2024</v>
      </c>
      <c r="F1161" s="4" t="str">
        <f t="shared" si="398"/>
        <v>February</v>
      </c>
      <c r="G1161" s="4" t="str">
        <f t="shared" si="399"/>
        <v>Friday</v>
      </c>
      <c r="H1161" t="s">
        <v>2362</v>
      </c>
      <c r="I1161">
        <f t="shared" si="400"/>
        <v>66112</v>
      </c>
      <c r="J1161" t="s">
        <v>2409</v>
      </c>
      <c r="K1161" t="str">
        <f t="shared" si="402"/>
        <v>Desk</v>
      </c>
      <c r="L1161">
        <v>4</v>
      </c>
      <c r="M1161">
        <v>466.7</v>
      </c>
      <c r="N1161" s="7">
        <f t="shared" si="401"/>
        <v>466.7</v>
      </c>
      <c r="O1161" t="s">
        <v>2766</v>
      </c>
      <c r="P1161" t="str">
        <f t="shared" si="403"/>
        <v>874</v>
      </c>
      <c r="Q1161" t="str">
        <f t="shared" si="404"/>
        <v>Main St</v>
      </c>
      <c r="R1161" t="s">
        <v>3065</v>
      </c>
      <c r="S1161" t="str">
        <f t="shared" si="405"/>
        <v>Debit Card</v>
      </c>
      <c r="T1161" t="s">
        <v>3072</v>
      </c>
      <c r="U1161" t="str">
        <f t="shared" si="406"/>
        <v>Returned</v>
      </c>
      <c r="V1161" t="s">
        <v>4234</v>
      </c>
      <c r="W1161" t="str">
        <f t="shared" si="407"/>
        <v>60955607</v>
      </c>
      <c r="X1161">
        <v>8</v>
      </c>
      <c r="Z1161" t="str">
        <f t="shared" si="408"/>
        <v>NO COUPON</v>
      </c>
      <c r="AA1161" t="str">
        <f t="shared" si="409"/>
        <v>NO</v>
      </c>
      <c r="AB1161" t="s">
        <v>4278</v>
      </c>
      <c r="AC1161" t="str">
        <f t="shared" si="410"/>
        <v>Instagram</v>
      </c>
      <c r="AD1161">
        <v>1866.8</v>
      </c>
      <c r="AE1161" s="7">
        <v>1866.8</v>
      </c>
      <c r="AF1161" s="7">
        <f t="shared" si="411"/>
        <v>1866.8</v>
      </c>
      <c r="AG1161" t="str">
        <f>_xlfn.XLOOKUP(H1161, 'Customer Data'!A1161,'Customer Data'!B1161)</f>
        <v>Customer_1161</v>
      </c>
      <c r="AH1161" t="str">
        <f>_xlfn.XLOOKUP(H1161,'Customer Data'!A1161,'Customer Data'!C1161)</f>
        <v>Female</v>
      </c>
      <c r="AI1161">
        <f>_xlfn.XLOOKUP(H1161,'Customer Data'!A1161,'Customer Data'!D1161)</f>
        <v>46</v>
      </c>
      <c r="AJ1161" t="str">
        <f>_xlfn.XLOOKUP(H1161,'Customer Data'!A1161,'Customer Data'!E1161)</f>
        <v>Port-Harcourt</v>
      </c>
      <c r="AK1161" t="str">
        <f>VLOOKUP(K1161,'Product Category'!A:B,2,FALSE)</f>
        <v>Furniture</v>
      </c>
      <c r="AL1161">
        <f>VLOOKUP(Z1161,Coupons!A:B,2,FALSE)</f>
        <v>0</v>
      </c>
      <c r="AM1161" s="7">
        <f t="shared" si="412"/>
        <v>0</v>
      </c>
      <c r="AN1161" s="7">
        <f t="shared" si="413"/>
        <v>326.69</v>
      </c>
      <c r="AO1161" s="7">
        <f t="shared" si="414"/>
        <v>1306.76</v>
      </c>
      <c r="AP1161" s="7">
        <f t="shared" si="415"/>
        <v>1866.8</v>
      </c>
      <c r="AQ1161" s="7">
        <f t="shared" si="416"/>
        <v>560.04</v>
      </c>
      <c r="AR1161" s="12">
        <f t="shared" si="417"/>
        <v>1.4285714285714286</v>
      </c>
    </row>
    <row r="1162" spans="1:44" x14ac:dyDescent="0.35">
      <c r="A1162" t="s">
        <v>1174</v>
      </c>
      <c r="B1162">
        <f t="shared" si="396"/>
        <v>201160</v>
      </c>
      <c r="C1162" s="2">
        <v>45539</v>
      </c>
      <c r="D1162" s="4">
        <v>45539</v>
      </c>
      <c r="E1162">
        <f t="shared" si="397"/>
        <v>2024</v>
      </c>
      <c r="F1162" s="4" t="str">
        <f t="shared" si="398"/>
        <v>September</v>
      </c>
      <c r="G1162" s="4" t="str">
        <f t="shared" si="399"/>
        <v>Wednesday</v>
      </c>
      <c r="H1162" t="s">
        <v>2363</v>
      </c>
      <c r="I1162">
        <f t="shared" si="400"/>
        <v>40466</v>
      </c>
      <c r="J1162" t="s">
        <v>2409</v>
      </c>
      <c r="K1162" t="str">
        <f t="shared" si="402"/>
        <v>Desk</v>
      </c>
      <c r="L1162">
        <v>1</v>
      </c>
      <c r="M1162">
        <v>541.64</v>
      </c>
      <c r="N1162" s="7">
        <f t="shared" si="401"/>
        <v>541.64</v>
      </c>
      <c r="O1162" t="s">
        <v>2777</v>
      </c>
      <c r="P1162" t="str">
        <f t="shared" si="403"/>
        <v>449</v>
      </c>
      <c r="Q1162" t="str">
        <f t="shared" si="404"/>
        <v>Main St</v>
      </c>
      <c r="R1162" t="s">
        <v>3065</v>
      </c>
      <c r="S1162" t="str">
        <f t="shared" si="405"/>
        <v>Debit Card</v>
      </c>
      <c r="T1162" t="s">
        <v>3070</v>
      </c>
      <c r="U1162" t="str">
        <f t="shared" si="406"/>
        <v>Shipped</v>
      </c>
      <c r="V1162" t="s">
        <v>4235</v>
      </c>
      <c r="W1162" t="str">
        <f t="shared" si="407"/>
        <v>70255168</v>
      </c>
      <c r="X1162">
        <v>5</v>
      </c>
      <c r="Y1162" t="s">
        <v>4275</v>
      </c>
      <c r="Z1162" t="str">
        <f t="shared" si="408"/>
        <v>SAVE10</v>
      </c>
      <c r="AA1162" t="str">
        <f t="shared" si="409"/>
        <v>YES</v>
      </c>
      <c r="AB1162" t="s">
        <v>4280</v>
      </c>
      <c r="AC1162" t="str">
        <f t="shared" si="410"/>
        <v>Email</v>
      </c>
      <c r="AD1162">
        <v>541.64</v>
      </c>
      <c r="AE1162" s="7">
        <v>541.64</v>
      </c>
      <c r="AF1162" s="7">
        <f t="shared" si="411"/>
        <v>541.64</v>
      </c>
      <c r="AG1162" t="str">
        <f>_xlfn.XLOOKUP(H1162, 'Customer Data'!A1162,'Customer Data'!B1162)</f>
        <v>Customer_1162</v>
      </c>
      <c r="AH1162" t="str">
        <f>_xlfn.XLOOKUP(H1162,'Customer Data'!A1162,'Customer Data'!C1162)</f>
        <v>Female</v>
      </c>
      <c r="AI1162">
        <f>_xlfn.XLOOKUP(H1162,'Customer Data'!A1162,'Customer Data'!D1162)</f>
        <v>23</v>
      </c>
      <c r="AJ1162" t="str">
        <f>_xlfn.XLOOKUP(H1162,'Customer Data'!A1162,'Customer Data'!E1162)</f>
        <v>Owerri</v>
      </c>
      <c r="AK1162" t="str">
        <f>VLOOKUP(K1162,'Product Category'!A:B,2,FALSE)</f>
        <v>Furniture</v>
      </c>
      <c r="AL1162">
        <f>VLOOKUP(Z1162,Coupons!A:B,2,FALSE)</f>
        <v>0.1</v>
      </c>
      <c r="AM1162" s="7">
        <f t="shared" si="412"/>
        <v>54.164000000000001</v>
      </c>
      <c r="AN1162" s="7">
        <f t="shared" si="413"/>
        <v>379.14799999999997</v>
      </c>
      <c r="AO1162" s="7">
        <f t="shared" si="414"/>
        <v>379.14799999999997</v>
      </c>
      <c r="AP1162" s="7">
        <f t="shared" si="415"/>
        <v>487.476</v>
      </c>
      <c r="AQ1162" s="7">
        <f t="shared" si="416"/>
        <v>108.32800000000003</v>
      </c>
      <c r="AR1162" s="12">
        <f t="shared" si="417"/>
        <v>1.2857142857142858</v>
      </c>
    </row>
    <row r="1163" spans="1:44" x14ac:dyDescent="0.35">
      <c r="A1163" t="s">
        <v>1175</v>
      </c>
      <c r="B1163">
        <f t="shared" si="396"/>
        <v>201161</v>
      </c>
      <c r="C1163" s="2">
        <v>45215</v>
      </c>
      <c r="D1163" s="4">
        <v>45215</v>
      </c>
      <c r="E1163">
        <f t="shared" si="397"/>
        <v>2023</v>
      </c>
      <c r="F1163" s="4" t="str">
        <f t="shared" si="398"/>
        <v>October</v>
      </c>
      <c r="G1163" s="4" t="str">
        <f t="shared" si="399"/>
        <v>Monday</v>
      </c>
      <c r="H1163" t="s">
        <v>2364</v>
      </c>
      <c r="I1163">
        <f t="shared" si="400"/>
        <v>32570</v>
      </c>
      <c r="J1163" t="s">
        <v>2404</v>
      </c>
      <c r="K1163" t="str">
        <f t="shared" si="402"/>
        <v>Phone</v>
      </c>
      <c r="L1163">
        <v>1</v>
      </c>
      <c r="M1163">
        <v>11.39</v>
      </c>
      <c r="N1163" s="7">
        <f t="shared" si="401"/>
        <v>11.39</v>
      </c>
      <c r="O1163" t="s">
        <v>2693</v>
      </c>
      <c r="P1163" t="str">
        <f t="shared" si="403"/>
        <v>826</v>
      </c>
      <c r="Q1163" t="str">
        <f t="shared" si="404"/>
        <v>Main St</v>
      </c>
      <c r="R1163" t="s">
        <v>3069</v>
      </c>
      <c r="S1163" t="str">
        <f t="shared" si="405"/>
        <v>Cash</v>
      </c>
      <c r="T1163" t="s">
        <v>3071</v>
      </c>
      <c r="U1163" t="str">
        <f t="shared" si="406"/>
        <v>Cancelled</v>
      </c>
      <c r="V1163" t="s">
        <v>4236</v>
      </c>
      <c r="W1163" t="str">
        <f t="shared" si="407"/>
        <v>35969968</v>
      </c>
      <c r="X1163">
        <v>6</v>
      </c>
      <c r="Y1163" t="s">
        <v>4277</v>
      </c>
      <c r="Z1163" t="str">
        <f t="shared" si="408"/>
        <v>WINTER15</v>
      </c>
      <c r="AA1163" t="str">
        <f t="shared" si="409"/>
        <v>YES</v>
      </c>
      <c r="AB1163" t="s">
        <v>4280</v>
      </c>
      <c r="AC1163" t="str">
        <f t="shared" si="410"/>
        <v>Email</v>
      </c>
      <c r="AD1163">
        <v>11.39</v>
      </c>
      <c r="AE1163" s="7">
        <v>11.39</v>
      </c>
      <c r="AF1163" s="7">
        <f t="shared" si="411"/>
        <v>11.39</v>
      </c>
      <c r="AG1163" t="str">
        <f>_xlfn.XLOOKUP(H1163, 'Customer Data'!A1163,'Customer Data'!B1163)</f>
        <v>Customer_1163</v>
      </c>
      <c r="AH1163" t="str">
        <f>_xlfn.XLOOKUP(H1163,'Customer Data'!A1163,'Customer Data'!C1163)</f>
        <v>Male</v>
      </c>
      <c r="AI1163">
        <f>_xlfn.XLOOKUP(H1163,'Customer Data'!A1163,'Customer Data'!D1163)</f>
        <v>20</v>
      </c>
      <c r="AJ1163" t="str">
        <f>_xlfn.XLOOKUP(H1163,'Customer Data'!A1163,'Customer Data'!E1163)</f>
        <v>Owerri</v>
      </c>
      <c r="AK1163" t="str">
        <f>VLOOKUP(K1163,'Product Category'!A:B,2,FALSE)</f>
        <v>Electronics</v>
      </c>
      <c r="AL1163">
        <f>VLOOKUP(Z1163,Coupons!A:B,2,FALSE)</f>
        <v>0.15</v>
      </c>
      <c r="AM1163" s="7">
        <f t="shared" si="412"/>
        <v>1.7085000000000001</v>
      </c>
      <c r="AN1163" s="7">
        <f t="shared" si="413"/>
        <v>7.9729999999999999</v>
      </c>
      <c r="AO1163" s="7">
        <f t="shared" si="414"/>
        <v>7.9729999999999999</v>
      </c>
      <c r="AP1163" s="7">
        <f t="shared" si="415"/>
        <v>9.6814999999999998</v>
      </c>
      <c r="AQ1163" s="7">
        <f t="shared" si="416"/>
        <v>1.7084999999999999</v>
      </c>
      <c r="AR1163" s="12">
        <f t="shared" si="417"/>
        <v>1.2142857142857142</v>
      </c>
    </row>
    <row r="1164" spans="1:44" x14ac:dyDescent="0.35">
      <c r="A1164" t="s">
        <v>1176</v>
      </c>
      <c r="B1164">
        <f t="shared" si="396"/>
        <v>201162</v>
      </c>
      <c r="C1164" s="2">
        <v>45727</v>
      </c>
      <c r="D1164" s="4">
        <v>45727</v>
      </c>
      <c r="E1164">
        <f t="shared" si="397"/>
        <v>2025</v>
      </c>
      <c r="F1164" s="4" t="str">
        <f t="shared" si="398"/>
        <v>March</v>
      </c>
      <c r="G1164" s="4" t="str">
        <f t="shared" si="399"/>
        <v>Tuesday</v>
      </c>
      <c r="H1164" t="s">
        <v>2365</v>
      </c>
      <c r="I1164">
        <f t="shared" si="400"/>
        <v>29405</v>
      </c>
      <c r="J1164" t="s">
        <v>2404</v>
      </c>
      <c r="K1164" t="str">
        <f t="shared" si="402"/>
        <v>Phone</v>
      </c>
      <c r="L1164">
        <v>2</v>
      </c>
      <c r="M1164">
        <v>224.37</v>
      </c>
      <c r="N1164" s="7">
        <f t="shared" si="401"/>
        <v>224.37</v>
      </c>
      <c r="O1164" t="s">
        <v>3049</v>
      </c>
      <c r="P1164" t="str">
        <f t="shared" si="403"/>
        <v>251</v>
      </c>
      <c r="Q1164" t="str">
        <f t="shared" si="404"/>
        <v>Main St</v>
      </c>
      <c r="R1164" t="s">
        <v>3065</v>
      </c>
      <c r="S1164" t="str">
        <f t="shared" si="405"/>
        <v>Debit Card</v>
      </c>
      <c r="T1164" t="s">
        <v>3073</v>
      </c>
      <c r="U1164" t="str">
        <f t="shared" si="406"/>
        <v>Delivered</v>
      </c>
      <c r="V1164" t="s">
        <v>4237</v>
      </c>
      <c r="W1164" t="str">
        <f t="shared" si="407"/>
        <v>33125798</v>
      </c>
      <c r="X1164">
        <v>3</v>
      </c>
      <c r="Y1164" t="s">
        <v>4277</v>
      </c>
      <c r="Z1164" t="str">
        <f t="shared" si="408"/>
        <v>WINTER15</v>
      </c>
      <c r="AA1164" t="str">
        <f t="shared" si="409"/>
        <v>YES</v>
      </c>
      <c r="AB1164" t="s">
        <v>4279</v>
      </c>
      <c r="AC1164" t="str">
        <f t="shared" si="410"/>
        <v>Referral</v>
      </c>
      <c r="AD1164">
        <v>448.74</v>
      </c>
      <c r="AE1164" s="7">
        <v>448.74</v>
      </c>
      <c r="AF1164" s="7">
        <f t="shared" si="411"/>
        <v>448.74</v>
      </c>
      <c r="AG1164" t="str">
        <f>_xlfn.XLOOKUP(H1164, 'Customer Data'!A1164,'Customer Data'!B1164)</f>
        <v>Customer_1164</v>
      </c>
      <c r="AH1164" t="str">
        <f>_xlfn.XLOOKUP(H1164,'Customer Data'!A1164,'Customer Data'!C1164)</f>
        <v>Male</v>
      </c>
      <c r="AI1164">
        <f>_xlfn.XLOOKUP(H1164,'Customer Data'!A1164,'Customer Data'!D1164)</f>
        <v>57</v>
      </c>
      <c r="AJ1164" t="str">
        <f>_xlfn.XLOOKUP(H1164,'Customer Data'!A1164,'Customer Data'!E1164)</f>
        <v>Lagos</v>
      </c>
      <c r="AK1164" t="str">
        <f>VLOOKUP(K1164,'Product Category'!A:B,2,FALSE)</f>
        <v>Electronics</v>
      </c>
      <c r="AL1164">
        <f>VLOOKUP(Z1164,Coupons!A:B,2,FALSE)</f>
        <v>0.15</v>
      </c>
      <c r="AM1164" s="7">
        <f t="shared" si="412"/>
        <v>67.310999999999993</v>
      </c>
      <c r="AN1164" s="7">
        <f t="shared" si="413"/>
        <v>157.059</v>
      </c>
      <c r="AO1164" s="7">
        <f t="shared" si="414"/>
        <v>314.11799999999999</v>
      </c>
      <c r="AP1164" s="7">
        <f t="shared" si="415"/>
        <v>381.42900000000003</v>
      </c>
      <c r="AQ1164" s="7">
        <f t="shared" si="416"/>
        <v>67.311000000000035</v>
      </c>
      <c r="AR1164" s="12">
        <f t="shared" si="417"/>
        <v>1.2142857142857144</v>
      </c>
    </row>
    <row r="1165" spans="1:44" x14ac:dyDescent="0.35">
      <c r="A1165" t="s">
        <v>1177</v>
      </c>
      <c r="B1165">
        <f t="shared" si="396"/>
        <v>201163</v>
      </c>
      <c r="C1165" s="2">
        <v>45454</v>
      </c>
      <c r="D1165" s="4">
        <v>45454</v>
      </c>
      <c r="E1165">
        <f t="shared" si="397"/>
        <v>2024</v>
      </c>
      <c r="F1165" s="4" t="str">
        <f t="shared" si="398"/>
        <v>June</v>
      </c>
      <c r="G1165" s="4" t="str">
        <f t="shared" si="399"/>
        <v>Tuesday</v>
      </c>
      <c r="H1165" t="s">
        <v>2366</v>
      </c>
      <c r="I1165">
        <f t="shared" si="400"/>
        <v>30643</v>
      </c>
      <c r="J1165" t="s">
        <v>2408</v>
      </c>
      <c r="K1165" t="str">
        <f t="shared" si="402"/>
        <v>Laptop</v>
      </c>
      <c r="L1165">
        <v>3</v>
      </c>
      <c r="M1165">
        <v>306.29000000000002</v>
      </c>
      <c r="N1165" s="7">
        <f t="shared" si="401"/>
        <v>306.29000000000002</v>
      </c>
      <c r="O1165" t="s">
        <v>3050</v>
      </c>
      <c r="P1165" t="str">
        <f t="shared" si="403"/>
        <v>966</v>
      </c>
      <c r="Q1165" t="str">
        <f t="shared" si="404"/>
        <v>Main St</v>
      </c>
      <c r="R1165" t="s">
        <v>3067</v>
      </c>
      <c r="S1165" t="str">
        <f t="shared" si="405"/>
        <v>Credit Card</v>
      </c>
      <c r="T1165" t="s">
        <v>3072</v>
      </c>
      <c r="U1165" t="str">
        <f t="shared" si="406"/>
        <v>Returned</v>
      </c>
      <c r="V1165" t="s">
        <v>4238</v>
      </c>
      <c r="W1165" t="str">
        <f t="shared" si="407"/>
        <v>19477485</v>
      </c>
      <c r="X1165">
        <v>7</v>
      </c>
      <c r="Y1165" t="s">
        <v>4277</v>
      </c>
      <c r="Z1165" t="str">
        <f t="shared" si="408"/>
        <v>WINTER15</v>
      </c>
      <c r="AA1165" t="str">
        <f t="shared" si="409"/>
        <v>YES</v>
      </c>
      <c r="AB1165" t="s">
        <v>4278</v>
      </c>
      <c r="AC1165" t="str">
        <f t="shared" si="410"/>
        <v>Instagram</v>
      </c>
      <c r="AD1165">
        <v>918.87000000000012</v>
      </c>
      <c r="AE1165" s="7">
        <v>918.87000000000012</v>
      </c>
      <c r="AF1165" s="7">
        <f t="shared" si="411"/>
        <v>918.87000000000012</v>
      </c>
      <c r="AG1165" t="str">
        <f>_xlfn.XLOOKUP(H1165, 'Customer Data'!A1165,'Customer Data'!B1165)</f>
        <v>Customer_1165</v>
      </c>
      <c r="AH1165" t="str">
        <f>_xlfn.XLOOKUP(H1165,'Customer Data'!A1165,'Customer Data'!C1165)</f>
        <v>Male</v>
      </c>
      <c r="AI1165">
        <f>_xlfn.XLOOKUP(H1165,'Customer Data'!A1165,'Customer Data'!D1165)</f>
        <v>37</v>
      </c>
      <c r="AJ1165" t="str">
        <f>_xlfn.XLOOKUP(H1165,'Customer Data'!A1165,'Customer Data'!E1165)</f>
        <v>Enugu</v>
      </c>
      <c r="AK1165" t="str">
        <f>VLOOKUP(K1165,'Product Category'!A:B,2,FALSE)</f>
        <v>Electronics</v>
      </c>
      <c r="AL1165">
        <f>VLOOKUP(Z1165,Coupons!A:B,2,FALSE)</f>
        <v>0.15</v>
      </c>
      <c r="AM1165" s="7">
        <f t="shared" si="412"/>
        <v>137.8305</v>
      </c>
      <c r="AN1165" s="7">
        <f t="shared" si="413"/>
        <v>214.40299999999999</v>
      </c>
      <c r="AO1165" s="7">
        <f t="shared" si="414"/>
        <v>643.20899999999995</v>
      </c>
      <c r="AP1165" s="7">
        <f t="shared" si="415"/>
        <v>781.03950000000009</v>
      </c>
      <c r="AQ1165" s="7">
        <f t="shared" si="416"/>
        <v>137.83050000000014</v>
      </c>
      <c r="AR1165" s="12">
        <f t="shared" si="417"/>
        <v>1.2142857142857146</v>
      </c>
    </row>
    <row r="1166" spans="1:44" x14ac:dyDescent="0.35">
      <c r="A1166" t="s">
        <v>1178</v>
      </c>
      <c r="B1166">
        <f t="shared" si="396"/>
        <v>201164</v>
      </c>
      <c r="C1166" s="2">
        <v>45299</v>
      </c>
      <c r="D1166" s="4">
        <v>45299</v>
      </c>
      <c r="E1166">
        <f t="shared" si="397"/>
        <v>2024</v>
      </c>
      <c r="F1166" s="4" t="str">
        <f t="shared" si="398"/>
        <v>January</v>
      </c>
      <c r="G1166" s="4" t="str">
        <f t="shared" si="399"/>
        <v>Monday</v>
      </c>
      <c r="H1166" t="s">
        <v>2367</v>
      </c>
      <c r="I1166">
        <f t="shared" si="400"/>
        <v>65890</v>
      </c>
      <c r="J1166" t="s">
        <v>2405</v>
      </c>
      <c r="K1166" t="str">
        <f t="shared" si="402"/>
        <v>Tablet</v>
      </c>
      <c r="L1166">
        <v>5</v>
      </c>
      <c r="M1166">
        <v>315.57</v>
      </c>
      <c r="N1166" s="7">
        <f t="shared" si="401"/>
        <v>315.57</v>
      </c>
      <c r="O1166" t="s">
        <v>2826</v>
      </c>
      <c r="P1166" t="str">
        <f t="shared" si="403"/>
        <v>340</v>
      </c>
      <c r="Q1166" t="str">
        <f t="shared" si="404"/>
        <v>Main St</v>
      </c>
      <c r="R1166" t="s">
        <v>3065</v>
      </c>
      <c r="S1166" t="str">
        <f t="shared" si="405"/>
        <v>Debit Card</v>
      </c>
      <c r="T1166" t="s">
        <v>3073</v>
      </c>
      <c r="U1166" t="str">
        <f t="shared" si="406"/>
        <v>Delivered</v>
      </c>
      <c r="V1166" t="s">
        <v>4239</v>
      </c>
      <c r="W1166" t="str">
        <f t="shared" si="407"/>
        <v>64530489</v>
      </c>
      <c r="X1166">
        <v>6</v>
      </c>
      <c r="Y1166" t="s">
        <v>4277</v>
      </c>
      <c r="Z1166" t="str">
        <f t="shared" si="408"/>
        <v>WINTER15</v>
      </c>
      <c r="AA1166" t="str">
        <f t="shared" si="409"/>
        <v>YES</v>
      </c>
      <c r="AB1166" t="s">
        <v>4280</v>
      </c>
      <c r="AC1166" t="str">
        <f t="shared" si="410"/>
        <v>Email</v>
      </c>
      <c r="AD1166">
        <v>1577.85</v>
      </c>
      <c r="AE1166" s="7">
        <v>1577.85</v>
      </c>
      <c r="AF1166" s="7">
        <f t="shared" si="411"/>
        <v>1577.85</v>
      </c>
      <c r="AG1166" t="str">
        <f>_xlfn.XLOOKUP(H1166, 'Customer Data'!A1166,'Customer Data'!B1166)</f>
        <v>Customer_1166</v>
      </c>
      <c r="AH1166" t="str">
        <f>_xlfn.XLOOKUP(H1166,'Customer Data'!A1166,'Customer Data'!C1166)</f>
        <v>Male</v>
      </c>
      <c r="AI1166">
        <f>_xlfn.XLOOKUP(H1166,'Customer Data'!A1166,'Customer Data'!D1166)</f>
        <v>21</v>
      </c>
      <c r="AJ1166" t="str">
        <f>_xlfn.XLOOKUP(H1166,'Customer Data'!A1166,'Customer Data'!E1166)</f>
        <v>Abuja</v>
      </c>
      <c r="AK1166" t="str">
        <f>VLOOKUP(K1166,'Product Category'!A:B,2,FALSE)</f>
        <v>Electronics</v>
      </c>
      <c r="AL1166">
        <f>VLOOKUP(Z1166,Coupons!A:B,2,FALSE)</f>
        <v>0.15</v>
      </c>
      <c r="AM1166" s="7">
        <f t="shared" si="412"/>
        <v>236.67749999999998</v>
      </c>
      <c r="AN1166" s="7">
        <f t="shared" si="413"/>
        <v>220.89899999999997</v>
      </c>
      <c r="AO1166" s="7">
        <f t="shared" si="414"/>
        <v>1104.4949999999999</v>
      </c>
      <c r="AP1166" s="7">
        <f t="shared" si="415"/>
        <v>1341.1724999999999</v>
      </c>
      <c r="AQ1166" s="7">
        <f t="shared" si="416"/>
        <v>236.67750000000001</v>
      </c>
      <c r="AR1166" s="12">
        <f t="shared" si="417"/>
        <v>1.2142857142857144</v>
      </c>
    </row>
    <row r="1167" spans="1:44" x14ac:dyDescent="0.35">
      <c r="A1167" t="s">
        <v>1179</v>
      </c>
      <c r="B1167">
        <f t="shared" si="396"/>
        <v>201165</v>
      </c>
      <c r="C1167" s="2">
        <v>45121</v>
      </c>
      <c r="D1167" s="4">
        <v>45121</v>
      </c>
      <c r="E1167">
        <f t="shared" si="397"/>
        <v>2023</v>
      </c>
      <c r="F1167" s="4" t="str">
        <f t="shared" si="398"/>
        <v>July</v>
      </c>
      <c r="G1167" s="4" t="str">
        <f t="shared" si="399"/>
        <v>Friday</v>
      </c>
      <c r="H1167" t="s">
        <v>2368</v>
      </c>
      <c r="I1167">
        <f t="shared" si="400"/>
        <v>36992</v>
      </c>
      <c r="J1167" t="s">
        <v>2406</v>
      </c>
      <c r="K1167" t="str">
        <f t="shared" si="402"/>
        <v>Chair</v>
      </c>
      <c r="L1167">
        <v>3</v>
      </c>
      <c r="M1167">
        <v>223.79</v>
      </c>
      <c r="N1167" s="7">
        <f t="shared" si="401"/>
        <v>223.79</v>
      </c>
      <c r="O1167" t="s">
        <v>3051</v>
      </c>
      <c r="P1167" t="str">
        <f t="shared" si="403"/>
        <v>617</v>
      </c>
      <c r="Q1167" t="str">
        <f t="shared" si="404"/>
        <v>Main St</v>
      </c>
      <c r="R1167" t="s">
        <v>3065</v>
      </c>
      <c r="S1167" t="str">
        <f t="shared" si="405"/>
        <v>Debit Card</v>
      </c>
      <c r="T1167" t="s">
        <v>3074</v>
      </c>
      <c r="U1167" t="str">
        <f t="shared" si="406"/>
        <v>Pending</v>
      </c>
      <c r="V1167" t="s">
        <v>4240</v>
      </c>
      <c r="W1167" t="str">
        <f t="shared" si="407"/>
        <v>63460217</v>
      </c>
      <c r="X1167">
        <v>3</v>
      </c>
      <c r="Z1167" t="str">
        <f t="shared" si="408"/>
        <v>NO COUPON</v>
      </c>
      <c r="AA1167" t="str">
        <f t="shared" si="409"/>
        <v>NO</v>
      </c>
      <c r="AB1167" t="s">
        <v>4282</v>
      </c>
      <c r="AC1167" t="str">
        <f t="shared" si="410"/>
        <v>Google</v>
      </c>
      <c r="AD1167">
        <v>671.37</v>
      </c>
      <c r="AE1167" s="7">
        <v>671.37</v>
      </c>
      <c r="AF1167" s="7">
        <f t="shared" si="411"/>
        <v>671.37</v>
      </c>
      <c r="AG1167" t="str">
        <f>_xlfn.XLOOKUP(H1167, 'Customer Data'!A1167,'Customer Data'!B1167)</f>
        <v>Customer_1167</v>
      </c>
      <c r="AH1167" t="str">
        <f>_xlfn.XLOOKUP(H1167,'Customer Data'!A1167,'Customer Data'!C1167)</f>
        <v>Male</v>
      </c>
      <c r="AI1167">
        <f>_xlfn.XLOOKUP(H1167,'Customer Data'!A1167,'Customer Data'!D1167)</f>
        <v>47</v>
      </c>
      <c r="AJ1167" t="str">
        <f>_xlfn.XLOOKUP(H1167,'Customer Data'!A1167,'Customer Data'!E1167)</f>
        <v>Port-Harcourt</v>
      </c>
      <c r="AK1167" t="str">
        <f>VLOOKUP(K1167,'Product Category'!A:B,2,FALSE)</f>
        <v>Furniture</v>
      </c>
      <c r="AL1167">
        <f>VLOOKUP(Z1167,Coupons!A:B,2,FALSE)</f>
        <v>0</v>
      </c>
      <c r="AM1167" s="7">
        <f t="shared" si="412"/>
        <v>0</v>
      </c>
      <c r="AN1167" s="7">
        <f t="shared" si="413"/>
        <v>156.65299999999999</v>
      </c>
      <c r="AO1167" s="7">
        <f t="shared" si="414"/>
        <v>469.95899999999995</v>
      </c>
      <c r="AP1167" s="7">
        <f t="shared" si="415"/>
        <v>671.37</v>
      </c>
      <c r="AQ1167" s="7">
        <f t="shared" si="416"/>
        <v>201.41100000000006</v>
      </c>
      <c r="AR1167" s="12">
        <f t="shared" si="417"/>
        <v>1.4285714285714288</v>
      </c>
    </row>
    <row r="1168" spans="1:44" x14ac:dyDescent="0.35">
      <c r="A1168" t="s">
        <v>1180</v>
      </c>
      <c r="B1168">
        <f t="shared" si="396"/>
        <v>201166</v>
      </c>
      <c r="C1168" s="2">
        <v>45138</v>
      </c>
      <c r="D1168" s="4">
        <v>45138</v>
      </c>
      <c r="E1168">
        <f t="shared" si="397"/>
        <v>2023</v>
      </c>
      <c r="F1168" s="4" t="str">
        <f t="shared" si="398"/>
        <v>July</v>
      </c>
      <c r="G1168" s="4" t="str">
        <f t="shared" si="399"/>
        <v>Monday</v>
      </c>
      <c r="H1168" t="s">
        <v>2369</v>
      </c>
      <c r="I1168">
        <f t="shared" si="400"/>
        <v>95568</v>
      </c>
      <c r="J1168" t="s">
        <v>2406</v>
      </c>
      <c r="K1168" t="str">
        <f t="shared" si="402"/>
        <v>Chair</v>
      </c>
      <c r="L1168">
        <v>3</v>
      </c>
      <c r="M1168">
        <v>324.47000000000003</v>
      </c>
      <c r="N1168" s="7">
        <f t="shared" si="401"/>
        <v>324.47000000000003</v>
      </c>
      <c r="O1168" t="s">
        <v>2486</v>
      </c>
      <c r="P1168" t="str">
        <f t="shared" si="403"/>
        <v>971</v>
      </c>
      <c r="Q1168" t="str">
        <f t="shared" si="404"/>
        <v>Main St</v>
      </c>
      <c r="R1168" t="s">
        <v>3069</v>
      </c>
      <c r="S1168" t="str">
        <f t="shared" si="405"/>
        <v>Cash</v>
      </c>
      <c r="T1168" t="s">
        <v>3073</v>
      </c>
      <c r="U1168" t="str">
        <f t="shared" si="406"/>
        <v>Delivered</v>
      </c>
      <c r="V1168" t="s">
        <v>4241</v>
      </c>
      <c r="W1168" t="str">
        <f t="shared" si="407"/>
        <v>37075292</v>
      </c>
      <c r="X1168">
        <v>4</v>
      </c>
      <c r="Y1168" t="s">
        <v>4277</v>
      </c>
      <c r="Z1168" t="str">
        <f t="shared" si="408"/>
        <v>WINTER15</v>
      </c>
      <c r="AA1168" t="str">
        <f t="shared" si="409"/>
        <v>YES</v>
      </c>
      <c r="AB1168" t="s">
        <v>4280</v>
      </c>
      <c r="AC1168" t="str">
        <f t="shared" si="410"/>
        <v>Email</v>
      </c>
      <c r="AD1168">
        <v>973.41000000000008</v>
      </c>
      <c r="AE1168" s="7">
        <v>973.41000000000008</v>
      </c>
      <c r="AF1168" s="7">
        <f t="shared" si="411"/>
        <v>973.41000000000008</v>
      </c>
      <c r="AG1168" t="str">
        <f>_xlfn.XLOOKUP(H1168, 'Customer Data'!A1168,'Customer Data'!B1168)</f>
        <v>Customer_1168</v>
      </c>
      <c r="AH1168" t="str">
        <f>_xlfn.XLOOKUP(H1168,'Customer Data'!A1168,'Customer Data'!C1168)</f>
        <v>Female</v>
      </c>
      <c r="AI1168">
        <f>_xlfn.XLOOKUP(H1168,'Customer Data'!A1168,'Customer Data'!D1168)</f>
        <v>45</v>
      </c>
      <c r="AJ1168" t="str">
        <f>_xlfn.XLOOKUP(H1168,'Customer Data'!A1168,'Customer Data'!E1168)</f>
        <v>Abuja</v>
      </c>
      <c r="AK1168" t="str">
        <f>VLOOKUP(K1168,'Product Category'!A:B,2,FALSE)</f>
        <v>Furniture</v>
      </c>
      <c r="AL1168">
        <f>VLOOKUP(Z1168,Coupons!A:B,2,FALSE)</f>
        <v>0.15</v>
      </c>
      <c r="AM1168" s="7">
        <f t="shared" si="412"/>
        <v>146.01150000000001</v>
      </c>
      <c r="AN1168" s="7">
        <f t="shared" si="413"/>
        <v>227.12899999999999</v>
      </c>
      <c r="AO1168" s="7">
        <f t="shared" si="414"/>
        <v>681.38699999999994</v>
      </c>
      <c r="AP1168" s="7">
        <f t="shared" si="415"/>
        <v>827.39850000000001</v>
      </c>
      <c r="AQ1168" s="7">
        <f t="shared" si="416"/>
        <v>146.01150000000007</v>
      </c>
      <c r="AR1168" s="12">
        <f t="shared" si="417"/>
        <v>1.2142857142857144</v>
      </c>
    </row>
    <row r="1169" spans="1:44" x14ac:dyDescent="0.35">
      <c r="A1169" t="s">
        <v>1181</v>
      </c>
      <c r="B1169">
        <f t="shared" si="396"/>
        <v>201167</v>
      </c>
      <c r="C1169" s="2">
        <v>45216</v>
      </c>
      <c r="D1169" s="4">
        <v>45216</v>
      </c>
      <c r="E1169">
        <f t="shared" si="397"/>
        <v>2023</v>
      </c>
      <c r="F1169" s="4" t="str">
        <f t="shared" si="398"/>
        <v>October</v>
      </c>
      <c r="G1169" s="4" t="str">
        <f t="shared" si="399"/>
        <v>Tuesday</v>
      </c>
      <c r="H1169" t="s">
        <v>2370</v>
      </c>
      <c r="I1169">
        <f t="shared" si="400"/>
        <v>17966</v>
      </c>
      <c r="J1169" t="s">
        <v>2407</v>
      </c>
      <c r="K1169" t="str">
        <f t="shared" si="402"/>
        <v>Printer</v>
      </c>
      <c r="L1169">
        <v>2</v>
      </c>
      <c r="M1169">
        <v>92.87</v>
      </c>
      <c r="N1169" s="7">
        <f t="shared" si="401"/>
        <v>92.87</v>
      </c>
      <c r="O1169" t="s">
        <v>2645</v>
      </c>
      <c r="P1169" t="str">
        <f t="shared" si="403"/>
        <v>360</v>
      </c>
      <c r="Q1169" t="str">
        <f t="shared" si="404"/>
        <v>Main St</v>
      </c>
      <c r="R1169" t="s">
        <v>3067</v>
      </c>
      <c r="S1169" t="str">
        <f t="shared" si="405"/>
        <v>Credit Card</v>
      </c>
      <c r="T1169" t="s">
        <v>3074</v>
      </c>
      <c r="U1169" t="str">
        <f t="shared" si="406"/>
        <v>Pending</v>
      </c>
      <c r="V1169" t="s">
        <v>4242</v>
      </c>
      <c r="W1169" t="str">
        <f t="shared" si="407"/>
        <v>31169396</v>
      </c>
      <c r="X1169">
        <v>5</v>
      </c>
      <c r="Y1169" t="s">
        <v>4276</v>
      </c>
      <c r="Z1169" t="str">
        <f t="shared" si="408"/>
        <v>FREESHIP</v>
      </c>
      <c r="AA1169" t="str">
        <f t="shared" si="409"/>
        <v>YES</v>
      </c>
      <c r="AB1169" t="s">
        <v>4281</v>
      </c>
      <c r="AC1169" t="str">
        <f t="shared" si="410"/>
        <v>Facebook</v>
      </c>
      <c r="AD1169">
        <v>185.74</v>
      </c>
      <c r="AE1169" s="7">
        <v>185.74</v>
      </c>
      <c r="AF1169" s="7">
        <f t="shared" si="411"/>
        <v>185.74</v>
      </c>
      <c r="AG1169" t="str">
        <f>_xlfn.XLOOKUP(H1169, 'Customer Data'!A1169,'Customer Data'!B1169)</f>
        <v>Customer_1169</v>
      </c>
      <c r="AH1169" t="str">
        <f>_xlfn.XLOOKUP(H1169,'Customer Data'!A1169,'Customer Data'!C1169)</f>
        <v>Male</v>
      </c>
      <c r="AI1169">
        <f>_xlfn.XLOOKUP(H1169,'Customer Data'!A1169,'Customer Data'!D1169)</f>
        <v>52</v>
      </c>
      <c r="AJ1169" t="str">
        <f>_xlfn.XLOOKUP(H1169,'Customer Data'!A1169,'Customer Data'!E1169)</f>
        <v>Lagos</v>
      </c>
      <c r="AK1169" t="str">
        <f>VLOOKUP(K1169,'Product Category'!A:B,2,FALSE)</f>
        <v>Electronics</v>
      </c>
      <c r="AL1169">
        <f>VLOOKUP(Z1169,Coupons!A:B,2,FALSE)</f>
        <v>0</v>
      </c>
      <c r="AM1169" s="7">
        <f t="shared" si="412"/>
        <v>0</v>
      </c>
      <c r="AN1169" s="7">
        <f t="shared" si="413"/>
        <v>65.009</v>
      </c>
      <c r="AO1169" s="7">
        <f t="shared" si="414"/>
        <v>130.018</v>
      </c>
      <c r="AP1169" s="7">
        <f t="shared" si="415"/>
        <v>185.74</v>
      </c>
      <c r="AQ1169" s="7">
        <f t="shared" si="416"/>
        <v>55.722000000000008</v>
      </c>
      <c r="AR1169" s="12">
        <f t="shared" si="417"/>
        <v>1.4285714285714286</v>
      </c>
    </row>
    <row r="1170" spans="1:44" x14ac:dyDescent="0.35">
      <c r="A1170" t="s">
        <v>1182</v>
      </c>
      <c r="B1170">
        <f t="shared" si="396"/>
        <v>201168</v>
      </c>
      <c r="C1170" s="2">
        <v>45024</v>
      </c>
      <c r="D1170" s="4">
        <v>45024</v>
      </c>
      <c r="E1170">
        <f t="shared" si="397"/>
        <v>2023</v>
      </c>
      <c r="F1170" s="4" t="str">
        <f t="shared" si="398"/>
        <v>April</v>
      </c>
      <c r="G1170" s="4" t="str">
        <f t="shared" si="399"/>
        <v>Saturday</v>
      </c>
      <c r="H1170" t="s">
        <v>2371</v>
      </c>
      <c r="I1170">
        <f t="shared" si="400"/>
        <v>89559</v>
      </c>
      <c r="J1170" t="s">
        <v>2408</v>
      </c>
      <c r="K1170" t="str">
        <f t="shared" si="402"/>
        <v>Laptop</v>
      </c>
      <c r="L1170">
        <v>2</v>
      </c>
      <c r="M1170">
        <v>331.42</v>
      </c>
      <c r="N1170" s="7">
        <f t="shared" si="401"/>
        <v>331.42</v>
      </c>
      <c r="O1170" t="s">
        <v>3052</v>
      </c>
      <c r="P1170" t="str">
        <f t="shared" si="403"/>
        <v>297</v>
      </c>
      <c r="Q1170" t="str">
        <f t="shared" si="404"/>
        <v>Main St</v>
      </c>
      <c r="R1170" t="s">
        <v>3067</v>
      </c>
      <c r="S1170" t="str">
        <f t="shared" si="405"/>
        <v>Credit Card</v>
      </c>
      <c r="T1170" t="s">
        <v>3073</v>
      </c>
      <c r="U1170" t="str">
        <f t="shared" si="406"/>
        <v>Delivered</v>
      </c>
      <c r="V1170" t="s">
        <v>4243</v>
      </c>
      <c r="W1170" t="str">
        <f t="shared" si="407"/>
        <v>82838108</v>
      </c>
      <c r="X1170">
        <v>6</v>
      </c>
      <c r="Y1170" t="s">
        <v>4277</v>
      </c>
      <c r="Z1170" t="str">
        <f t="shared" si="408"/>
        <v>WINTER15</v>
      </c>
      <c r="AA1170" t="str">
        <f t="shared" si="409"/>
        <v>YES</v>
      </c>
      <c r="AB1170" t="s">
        <v>4282</v>
      </c>
      <c r="AC1170" t="str">
        <f t="shared" si="410"/>
        <v>Google</v>
      </c>
      <c r="AD1170">
        <v>662.84</v>
      </c>
      <c r="AE1170" s="7">
        <v>662.84</v>
      </c>
      <c r="AF1170" s="7">
        <f t="shared" si="411"/>
        <v>662.84</v>
      </c>
      <c r="AG1170" t="str">
        <f>_xlfn.XLOOKUP(H1170, 'Customer Data'!A1170,'Customer Data'!B1170)</f>
        <v>Customer_1170</v>
      </c>
      <c r="AH1170" t="str">
        <f>_xlfn.XLOOKUP(H1170,'Customer Data'!A1170,'Customer Data'!C1170)</f>
        <v>Female</v>
      </c>
      <c r="AI1170">
        <f>_xlfn.XLOOKUP(H1170,'Customer Data'!A1170,'Customer Data'!D1170)</f>
        <v>19</v>
      </c>
      <c r="AJ1170" t="str">
        <f>_xlfn.XLOOKUP(H1170,'Customer Data'!A1170,'Customer Data'!E1170)</f>
        <v>Kano</v>
      </c>
      <c r="AK1170" t="str">
        <f>VLOOKUP(K1170,'Product Category'!A:B,2,FALSE)</f>
        <v>Electronics</v>
      </c>
      <c r="AL1170">
        <f>VLOOKUP(Z1170,Coupons!A:B,2,FALSE)</f>
        <v>0.15</v>
      </c>
      <c r="AM1170" s="7">
        <f t="shared" si="412"/>
        <v>99.426000000000002</v>
      </c>
      <c r="AN1170" s="7">
        <f t="shared" si="413"/>
        <v>231.994</v>
      </c>
      <c r="AO1170" s="7">
        <f t="shared" si="414"/>
        <v>463.988</v>
      </c>
      <c r="AP1170" s="7">
        <f t="shared" si="415"/>
        <v>563.41399999999999</v>
      </c>
      <c r="AQ1170" s="7">
        <f t="shared" si="416"/>
        <v>99.425999999999988</v>
      </c>
      <c r="AR1170" s="12">
        <f t="shared" si="417"/>
        <v>1.2142857142857142</v>
      </c>
    </row>
    <row r="1171" spans="1:44" x14ac:dyDescent="0.35">
      <c r="A1171" t="s">
        <v>1183</v>
      </c>
      <c r="B1171">
        <f t="shared" si="396"/>
        <v>201169</v>
      </c>
      <c r="C1171" s="2">
        <v>45649</v>
      </c>
      <c r="D1171" s="4">
        <v>45649</v>
      </c>
      <c r="E1171">
        <f t="shared" si="397"/>
        <v>2024</v>
      </c>
      <c r="F1171" s="4" t="str">
        <f t="shared" si="398"/>
        <v>December</v>
      </c>
      <c r="G1171" s="4" t="str">
        <f t="shared" si="399"/>
        <v>Monday</v>
      </c>
      <c r="H1171" t="s">
        <v>2372</v>
      </c>
      <c r="I1171">
        <f t="shared" si="400"/>
        <v>15849</v>
      </c>
      <c r="J1171" t="s">
        <v>2406</v>
      </c>
      <c r="K1171" t="str">
        <f t="shared" si="402"/>
        <v>Chair</v>
      </c>
      <c r="L1171">
        <v>1</v>
      </c>
      <c r="M1171">
        <v>525.42999999999995</v>
      </c>
      <c r="N1171" s="7">
        <f t="shared" si="401"/>
        <v>525.42999999999995</v>
      </c>
      <c r="O1171" t="s">
        <v>3053</v>
      </c>
      <c r="P1171" t="str">
        <f t="shared" si="403"/>
        <v>643</v>
      </c>
      <c r="Q1171" t="str">
        <f t="shared" si="404"/>
        <v>Main St</v>
      </c>
      <c r="R1171" t="s">
        <v>3069</v>
      </c>
      <c r="S1171" t="str">
        <f t="shared" si="405"/>
        <v>Cash</v>
      </c>
      <c r="T1171" t="s">
        <v>3071</v>
      </c>
      <c r="U1171" t="str">
        <f t="shared" si="406"/>
        <v>Cancelled</v>
      </c>
      <c r="V1171" t="s">
        <v>4244</v>
      </c>
      <c r="W1171" t="str">
        <f t="shared" si="407"/>
        <v>26794546</v>
      </c>
      <c r="X1171">
        <v>2</v>
      </c>
      <c r="Y1171" t="s">
        <v>4275</v>
      </c>
      <c r="Z1171" t="str">
        <f t="shared" si="408"/>
        <v>SAVE10</v>
      </c>
      <c r="AA1171" t="str">
        <f t="shared" si="409"/>
        <v>YES</v>
      </c>
      <c r="AB1171" t="s">
        <v>4278</v>
      </c>
      <c r="AC1171" t="str">
        <f t="shared" si="410"/>
        <v>Instagram</v>
      </c>
      <c r="AD1171">
        <v>525.42999999999995</v>
      </c>
      <c r="AE1171" s="7">
        <v>525.42999999999995</v>
      </c>
      <c r="AF1171" s="7">
        <f t="shared" si="411"/>
        <v>525.42999999999995</v>
      </c>
      <c r="AG1171" t="str">
        <f>_xlfn.XLOOKUP(H1171, 'Customer Data'!A1171,'Customer Data'!B1171)</f>
        <v>Customer_1171</v>
      </c>
      <c r="AH1171" t="str">
        <f>_xlfn.XLOOKUP(H1171,'Customer Data'!A1171,'Customer Data'!C1171)</f>
        <v>Female</v>
      </c>
      <c r="AI1171">
        <f>_xlfn.XLOOKUP(H1171,'Customer Data'!A1171,'Customer Data'!D1171)</f>
        <v>48</v>
      </c>
      <c r="AJ1171" t="str">
        <f>_xlfn.XLOOKUP(H1171,'Customer Data'!A1171,'Customer Data'!E1171)</f>
        <v>Kano</v>
      </c>
      <c r="AK1171" t="str">
        <f>VLOOKUP(K1171,'Product Category'!A:B,2,FALSE)</f>
        <v>Furniture</v>
      </c>
      <c r="AL1171">
        <f>VLOOKUP(Z1171,Coupons!A:B,2,FALSE)</f>
        <v>0.1</v>
      </c>
      <c r="AM1171" s="7">
        <f t="shared" si="412"/>
        <v>52.542999999999999</v>
      </c>
      <c r="AN1171" s="7">
        <f t="shared" si="413"/>
        <v>367.80099999999993</v>
      </c>
      <c r="AO1171" s="7">
        <f t="shared" si="414"/>
        <v>367.80099999999993</v>
      </c>
      <c r="AP1171" s="7">
        <f t="shared" si="415"/>
        <v>472.88699999999994</v>
      </c>
      <c r="AQ1171" s="7">
        <f t="shared" si="416"/>
        <v>105.08600000000001</v>
      </c>
      <c r="AR1171" s="12">
        <f t="shared" si="417"/>
        <v>1.2857142857142858</v>
      </c>
    </row>
    <row r="1172" spans="1:44" x14ac:dyDescent="0.35">
      <c r="A1172" t="s">
        <v>1184</v>
      </c>
      <c r="B1172">
        <f t="shared" si="396"/>
        <v>201170</v>
      </c>
      <c r="C1172" s="2">
        <v>45141</v>
      </c>
      <c r="D1172" s="4">
        <v>45141</v>
      </c>
      <c r="E1172">
        <f t="shared" si="397"/>
        <v>2023</v>
      </c>
      <c r="F1172" s="4" t="str">
        <f t="shared" si="398"/>
        <v>August</v>
      </c>
      <c r="G1172" s="4" t="str">
        <f t="shared" si="399"/>
        <v>Thursday</v>
      </c>
      <c r="H1172" t="s">
        <v>2373</v>
      </c>
      <c r="I1172">
        <f t="shared" si="400"/>
        <v>94257</v>
      </c>
      <c r="J1172" t="s">
        <v>2407</v>
      </c>
      <c r="K1172" t="str">
        <f t="shared" si="402"/>
        <v>Printer</v>
      </c>
      <c r="L1172">
        <v>2</v>
      </c>
      <c r="M1172">
        <v>697.19</v>
      </c>
      <c r="N1172" s="7">
        <f t="shared" si="401"/>
        <v>697.19</v>
      </c>
      <c r="O1172" t="s">
        <v>2607</v>
      </c>
      <c r="P1172" t="str">
        <f t="shared" si="403"/>
        <v>762</v>
      </c>
      <c r="Q1172" t="str">
        <f t="shared" si="404"/>
        <v>Main St</v>
      </c>
      <c r="R1172" t="s">
        <v>3069</v>
      </c>
      <c r="S1172" t="str">
        <f t="shared" si="405"/>
        <v>Cash</v>
      </c>
      <c r="T1172" t="s">
        <v>3072</v>
      </c>
      <c r="U1172" t="str">
        <f t="shared" si="406"/>
        <v>Returned</v>
      </c>
      <c r="V1172" t="s">
        <v>4245</v>
      </c>
      <c r="W1172" t="str">
        <f t="shared" si="407"/>
        <v>40220743</v>
      </c>
      <c r="X1172">
        <v>7</v>
      </c>
      <c r="Y1172" t="s">
        <v>4276</v>
      </c>
      <c r="Z1172" t="str">
        <f t="shared" si="408"/>
        <v>FREESHIP</v>
      </c>
      <c r="AA1172" t="str">
        <f t="shared" si="409"/>
        <v>YES</v>
      </c>
      <c r="AB1172" t="s">
        <v>4280</v>
      </c>
      <c r="AC1172" t="str">
        <f t="shared" si="410"/>
        <v>Email</v>
      </c>
      <c r="AD1172">
        <v>1394.38</v>
      </c>
      <c r="AE1172" s="7">
        <v>1394.38</v>
      </c>
      <c r="AF1172" s="7">
        <f t="shared" si="411"/>
        <v>1394.38</v>
      </c>
      <c r="AG1172" t="str">
        <f>_xlfn.XLOOKUP(H1172, 'Customer Data'!A1172,'Customer Data'!B1172)</f>
        <v>Customer_1172</v>
      </c>
      <c r="AH1172" t="str">
        <f>_xlfn.XLOOKUP(H1172,'Customer Data'!A1172,'Customer Data'!C1172)</f>
        <v>Male</v>
      </c>
      <c r="AI1172">
        <f>_xlfn.XLOOKUP(H1172,'Customer Data'!A1172,'Customer Data'!D1172)</f>
        <v>26</v>
      </c>
      <c r="AJ1172" t="str">
        <f>_xlfn.XLOOKUP(H1172,'Customer Data'!A1172,'Customer Data'!E1172)</f>
        <v>Abuja</v>
      </c>
      <c r="AK1172" t="str">
        <f>VLOOKUP(K1172,'Product Category'!A:B,2,FALSE)</f>
        <v>Electronics</v>
      </c>
      <c r="AL1172">
        <f>VLOOKUP(Z1172,Coupons!A:B,2,FALSE)</f>
        <v>0</v>
      </c>
      <c r="AM1172" s="7">
        <f t="shared" si="412"/>
        <v>0</v>
      </c>
      <c r="AN1172" s="7">
        <f t="shared" si="413"/>
        <v>488.03300000000002</v>
      </c>
      <c r="AO1172" s="7">
        <f t="shared" si="414"/>
        <v>976.06600000000003</v>
      </c>
      <c r="AP1172" s="7">
        <f t="shared" si="415"/>
        <v>1394.38</v>
      </c>
      <c r="AQ1172" s="7">
        <f t="shared" si="416"/>
        <v>418.31400000000008</v>
      </c>
      <c r="AR1172" s="12">
        <f t="shared" si="417"/>
        <v>1.4285714285714286</v>
      </c>
    </row>
    <row r="1173" spans="1:44" x14ac:dyDescent="0.35">
      <c r="A1173" t="s">
        <v>1185</v>
      </c>
      <c r="B1173">
        <f t="shared" si="396"/>
        <v>201171</v>
      </c>
      <c r="C1173" s="2">
        <v>45166</v>
      </c>
      <c r="D1173" s="4">
        <v>45166</v>
      </c>
      <c r="E1173">
        <f t="shared" si="397"/>
        <v>2023</v>
      </c>
      <c r="F1173" s="4" t="str">
        <f t="shared" si="398"/>
        <v>August</v>
      </c>
      <c r="G1173" s="4" t="str">
        <f t="shared" si="399"/>
        <v>Monday</v>
      </c>
      <c r="H1173" t="s">
        <v>2374</v>
      </c>
      <c r="I1173">
        <f t="shared" si="400"/>
        <v>39911</v>
      </c>
      <c r="J1173" t="s">
        <v>2404</v>
      </c>
      <c r="K1173" t="str">
        <f t="shared" si="402"/>
        <v>Phone</v>
      </c>
      <c r="L1173">
        <v>4</v>
      </c>
      <c r="M1173">
        <v>518.4</v>
      </c>
      <c r="N1173" s="7">
        <f t="shared" si="401"/>
        <v>518.4</v>
      </c>
      <c r="O1173" t="s">
        <v>3054</v>
      </c>
      <c r="P1173" t="str">
        <f t="shared" si="403"/>
        <v>699</v>
      </c>
      <c r="Q1173" t="str">
        <f t="shared" si="404"/>
        <v>Main St</v>
      </c>
      <c r="R1173" t="s">
        <v>3067</v>
      </c>
      <c r="S1173" t="str">
        <f t="shared" si="405"/>
        <v>Credit Card</v>
      </c>
      <c r="T1173" t="s">
        <v>3073</v>
      </c>
      <c r="U1173" t="str">
        <f t="shared" si="406"/>
        <v>Delivered</v>
      </c>
      <c r="V1173" t="s">
        <v>4246</v>
      </c>
      <c r="W1173" t="str">
        <f t="shared" si="407"/>
        <v>80431998</v>
      </c>
      <c r="X1173">
        <v>7</v>
      </c>
      <c r="Y1173" t="s">
        <v>4275</v>
      </c>
      <c r="Z1173" t="str">
        <f t="shared" si="408"/>
        <v>SAVE10</v>
      </c>
      <c r="AA1173" t="str">
        <f t="shared" si="409"/>
        <v>YES</v>
      </c>
      <c r="AB1173" t="s">
        <v>4281</v>
      </c>
      <c r="AC1173" t="str">
        <f t="shared" si="410"/>
        <v>Facebook</v>
      </c>
      <c r="AD1173">
        <v>2073.6</v>
      </c>
      <c r="AE1173" s="7">
        <v>2073.6</v>
      </c>
      <c r="AF1173" s="7">
        <f t="shared" si="411"/>
        <v>2073.6</v>
      </c>
      <c r="AG1173" t="str">
        <f>_xlfn.XLOOKUP(H1173, 'Customer Data'!A1173,'Customer Data'!B1173)</f>
        <v>Customer_1173</v>
      </c>
      <c r="AH1173" t="str">
        <f>_xlfn.XLOOKUP(H1173,'Customer Data'!A1173,'Customer Data'!C1173)</f>
        <v>Male</v>
      </c>
      <c r="AI1173">
        <f>_xlfn.XLOOKUP(H1173,'Customer Data'!A1173,'Customer Data'!D1173)</f>
        <v>32</v>
      </c>
      <c r="AJ1173" t="str">
        <f>_xlfn.XLOOKUP(H1173,'Customer Data'!A1173,'Customer Data'!E1173)</f>
        <v>Lagos</v>
      </c>
      <c r="AK1173" t="str">
        <f>VLOOKUP(K1173,'Product Category'!A:B,2,FALSE)</f>
        <v>Electronics</v>
      </c>
      <c r="AL1173">
        <f>VLOOKUP(Z1173,Coupons!A:B,2,FALSE)</f>
        <v>0.1</v>
      </c>
      <c r="AM1173" s="7">
        <f t="shared" si="412"/>
        <v>207.36</v>
      </c>
      <c r="AN1173" s="7">
        <f t="shared" si="413"/>
        <v>362.87999999999994</v>
      </c>
      <c r="AO1173" s="7">
        <f t="shared" si="414"/>
        <v>1451.5199999999998</v>
      </c>
      <c r="AP1173" s="7">
        <f t="shared" si="415"/>
        <v>1866.2399999999998</v>
      </c>
      <c r="AQ1173" s="7">
        <f t="shared" si="416"/>
        <v>414.72</v>
      </c>
      <c r="AR1173" s="12">
        <f t="shared" si="417"/>
        <v>1.2857142857142858</v>
      </c>
    </row>
    <row r="1174" spans="1:44" x14ac:dyDescent="0.35">
      <c r="A1174" t="s">
        <v>1186</v>
      </c>
      <c r="B1174">
        <f t="shared" si="396"/>
        <v>201172</v>
      </c>
      <c r="C1174" s="2">
        <v>45692</v>
      </c>
      <c r="D1174" s="4">
        <v>45692</v>
      </c>
      <c r="E1174">
        <f t="shared" si="397"/>
        <v>2025</v>
      </c>
      <c r="F1174" s="4" t="str">
        <f t="shared" si="398"/>
        <v>February</v>
      </c>
      <c r="G1174" s="4" t="str">
        <f t="shared" si="399"/>
        <v>Tuesday</v>
      </c>
      <c r="H1174" t="s">
        <v>2375</v>
      </c>
      <c r="I1174">
        <f t="shared" si="400"/>
        <v>28828</v>
      </c>
      <c r="J1174" t="s">
        <v>2409</v>
      </c>
      <c r="K1174" t="str">
        <f t="shared" si="402"/>
        <v>Desk</v>
      </c>
      <c r="L1174">
        <v>3</v>
      </c>
      <c r="M1174">
        <v>131.96</v>
      </c>
      <c r="N1174" s="7">
        <f t="shared" si="401"/>
        <v>131.96</v>
      </c>
      <c r="O1174" t="s">
        <v>2793</v>
      </c>
      <c r="P1174" t="str">
        <f t="shared" si="403"/>
        <v>745</v>
      </c>
      <c r="Q1174" t="str">
        <f t="shared" si="404"/>
        <v>Main St</v>
      </c>
      <c r="R1174" t="s">
        <v>3067</v>
      </c>
      <c r="S1174" t="str">
        <f t="shared" si="405"/>
        <v>Credit Card</v>
      </c>
      <c r="T1174" t="s">
        <v>3074</v>
      </c>
      <c r="U1174" t="str">
        <f t="shared" si="406"/>
        <v>Pending</v>
      </c>
      <c r="V1174" t="s">
        <v>4247</v>
      </c>
      <c r="W1174" t="str">
        <f t="shared" si="407"/>
        <v>32550359</v>
      </c>
      <c r="X1174">
        <v>8</v>
      </c>
      <c r="Z1174" t="str">
        <f t="shared" si="408"/>
        <v>NO COUPON</v>
      </c>
      <c r="AA1174" t="str">
        <f t="shared" si="409"/>
        <v>NO</v>
      </c>
      <c r="AB1174" t="s">
        <v>4278</v>
      </c>
      <c r="AC1174" t="str">
        <f t="shared" si="410"/>
        <v>Instagram</v>
      </c>
      <c r="AD1174">
        <v>395.88</v>
      </c>
      <c r="AE1174" s="7">
        <v>395.88</v>
      </c>
      <c r="AF1174" s="7">
        <f t="shared" si="411"/>
        <v>395.88</v>
      </c>
      <c r="AG1174" t="str">
        <f>_xlfn.XLOOKUP(H1174, 'Customer Data'!A1174,'Customer Data'!B1174)</f>
        <v>Customer_1174</v>
      </c>
      <c r="AH1174" t="str">
        <f>_xlfn.XLOOKUP(H1174,'Customer Data'!A1174,'Customer Data'!C1174)</f>
        <v>Female</v>
      </c>
      <c r="AI1174">
        <f>_xlfn.XLOOKUP(H1174,'Customer Data'!A1174,'Customer Data'!D1174)</f>
        <v>33</v>
      </c>
      <c r="AJ1174" t="str">
        <f>_xlfn.XLOOKUP(H1174,'Customer Data'!A1174,'Customer Data'!E1174)</f>
        <v>Port-Harcourt</v>
      </c>
      <c r="AK1174" t="str">
        <f>VLOOKUP(K1174,'Product Category'!A:B,2,FALSE)</f>
        <v>Furniture</v>
      </c>
      <c r="AL1174">
        <f>VLOOKUP(Z1174,Coupons!A:B,2,FALSE)</f>
        <v>0</v>
      </c>
      <c r="AM1174" s="7">
        <f t="shared" si="412"/>
        <v>0</v>
      </c>
      <c r="AN1174" s="7">
        <f t="shared" si="413"/>
        <v>92.372</v>
      </c>
      <c r="AO1174" s="7">
        <f t="shared" si="414"/>
        <v>277.11599999999999</v>
      </c>
      <c r="AP1174" s="7">
        <f t="shared" si="415"/>
        <v>395.88</v>
      </c>
      <c r="AQ1174" s="7">
        <f t="shared" si="416"/>
        <v>118.76400000000001</v>
      </c>
      <c r="AR1174" s="12">
        <f t="shared" si="417"/>
        <v>1.4285714285714286</v>
      </c>
    </row>
    <row r="1175" spans="1:44" x14ac:dyDescent="0.35">
      <c r="A1175" t="s">
        <v>1187</v>
      </c>
      <c r="B1175">
        <f t="shared" si="396"/>
        <v>201173</v>
      </c>
      <c r="C1175" s="2">
        <v>45569</v>
      </c>
      <c r="D1175" s="4">
        <v>45569</v>
      </c>
      <c r="E1175">
        <f t="shared" si="397"/>
        <v>2024</v>
      </c>
      <c r="F1175" s="4" t="str">
        <f t="shared" si="398"/>
        <v>October</v>
      </c>
      <c r="G1175" s="4" t="str">
        <f t="shared" si="399"/>
        <v>Friday</v>
      </c>
      <c r="H1175" t="s">
        <v>2376</v>
      </c>
      <c r="I1175">
        <f t="shared" si="400"/>
        <v>82921</v>
      </c>
      <c r="J1175" t="s">
        <v>2403</v>
      </c>
      <c r="K1175" t="str">
        <f t="shared" si="402"/>
        <v>Monitor</v>
      </c>
      <c r="L1175">
        <v>1</v>
      </c>
      <c r="M1175">
        <v>208.36</v>
      </c>
      <c r="N1175" s="7">
        <f t="shared" si="401"/>
        <v>208.36</v>
      </c>
      <c r="O1175" t="s">
        <v>2891</v>
      </c>
      <c r="P1175" t="str">
        <f t="shared" si="403"/>
        <v>703</v>
      </c>
      <c r="Q1175" t="str">
        <f t="shared" si="404"/>
        <v>Main St</v>
      </c>
      <c r="R1175" t="s">
        <v>3066</v>
      </c>
      <c r="S1175" t="str">
        <f t="shared" si="405"/>
        <v>Online</v>
      </c>
      <c r="T1175" t="s">
        <v>3070</v>
      </c>
      <c r="U1175" t="str">
        <f t="shared" si="406"/>
        <v>Shipped</v>
      </c>
      <c r="V1175" t="s">
        <v>4248</v>
      </c>
      <c r="W1175" t="str">
        <f t="shared" si="407"/>
        <v>31079911</v>
      </c>
      <c r="X1175">
        <v>4</v>
      </c>
      <c r="Y1175" t="s">
        <v>4276</v>
      </c>
      <c r="Z1175" t="str">
        <f t="shared" si="408"/>
        <v>FREESHIP</v>
      </c>
      <c r="AA1175" t="str">
        <f t="shared" si="409"/>
        <v>YES</v>
      </c>
      <c r="AB1175" t="s">
        <v>4280</v>
      </c>
      <c r="AC1175" t="str">
        <f t="shared" si="410"/>
        <v>Email</v>
      </c>
      <c r="AD1175">
        <v>208.36</v>
      </c>
      <c r="AE1175" s="7">
        <v>208.36</v>
      </c>
      <c r="AF1175" s="7">
        <f t="shared" si="411"/>
        <v>208.36</v>
      </c>
      <c r="AG1175" t="str">
        <f>_xlfn.XLOOKUP(H1175, 'Customer Data'!A1175,'Customer Data'!B1175)</f>
        <v>Customer_1175</v>
      </c>
      <c r="AH1175" t="str">
        <f>_xlfn.XLOOKUP(H1175,'Customer Data'!A1175,'Customer Data'!C1175)</f>
        <v>Male</v>
      </c>
      <c r="AI1175">
        <f>_xlfn.XLOOKUP(H1175,'Customer Data'!A1175,'Customer Data'!D1175)</f>
        <v>54</v>
      </c>
      <c r="AJ1175" t="str">
        <f>_xlfn.XLOOKUP(H1175,'Customer Data'!A1175,'Customer Data'!E1175)</f>
        <v>Owerri</v>
      </c>
      <c r="AK1175" t="str">
        <f>VLOOKUP(K1175,'Product Category'!A:B,2,FALSE)</f>
        <v>Electronics</v>
      </c>
      <c r="AL1175">
        <f>VLOOKUP(Z1175,Coupons!A:B,2,FALSE)</f>
        <v>0</v>
      </c>
      <c r="AM1175" s="7">
        <f t="shared" si="412"/>
        <v>0</v>
      </c>
      <c r="AN1175" s="7">
        <f t="shared" si="413"/>
        <v>145.852</v>
      </c>
      <c r="AO1175" s="7">
        <f t="shared" si="414"/>
        <v>145.852</v>
      </c>
      <c r="AP1175" s="7">
        <f t="shared" si="415"/>
        <v>208.36</v>
      </c>
      <c r="AQ1175" s="7">
        <f t="shared" si="416"/>
        <v>62.50800000000001</v>
      </c>
      <c r="AR1175" s="12">
        <f t="shared" si="417"/>
        <v>1.4285714285714286</v>
      </c>
    </row>
    <row r="1176" spans="1:44" x14ac:dyDescent="0.35">
      <c r="A1176" t="s">
        <v>1188</v>
      </c>
      <c r="B1176">
        <f t="shared" si="396"/>
        <v>201174</v>
      </c>
      <c r="C1176" s="2">
        <v>45257</v>
      </c>
      <c r="D1176" s="4">
        <v>45257</v>
      </c>
      <c r="E1176">
        <f t="shared" si="397"/>
        <v>2023</v>
      </c>
      <c r="F1176" s="4" t="str">
        <f t="shared" si="398"/>
        <v>November</v>
      </c>
      <c r="G1176" s="4" t="str">
        <f t="shared" si="399"/>
        <v>Monday</v>
      </c>
      <c r="H1176" t="s">
        <v>2377</v>
      </c>
      <c r="I1176">
        <f t="shared" si="400"/>
        <v>50159</v>
      </c>
      <c r="J1176" t="s">
        <v>2407</v>
      </c>
      <c r="K1176" t="str">
        <f t="shared" si="402"/>
        <v>Printer</v>
      </c>
      <c r="L1176">
        <v>3</v>
      </c>
      <c r="M1176">
        <v>222.34</v>
      </c>
      <c r="N1176" s="7">
        <f t="shared" si="401"/>
        <v>222.34</v>
      </c>
      <c r="O1176" t="s">
        <v>3055</v>
      </c>
      <c r="P1176" t="str">
        <f t="shared" si="403"/>
        <v>105</v>
      </c>
      <c r="Q1176" t="str">
        <f t="shared" si="404"/>
        <v>Main St</v>
      </c>
      <c r="R1176" t="s">
        <v>3067</v>
      </c>
      <c r="S1176" t="str">
        <f t="shared" si="405"/>
        <v>Credit Card</v>
      </c>
      <c r="T1176" t="s">
        <v>3072</v>
      </c>
      <c r="U1176" t="str">
        <f t="shared" si="406"/>
        <v>Returned</v>
      </c>
      <c r="V1176" t="s">
        <v>4249</v>
      </c>
      <c r="W1176" t="str">
        <f t="shared" si="407"/>
        <v>53737452</v>
      </c>
      <c r="X1176">
        <v>5</v>
      </c>
      <c r="Y1176" t="s">
        <v>4277</v>
      </c>
      <c r="Z1176" t="str">
        <f t="shared" si="408"/>
        <v>WINTER15</v>
      </c>
      <c r="AA1176" t="str">
        <f t="shared" si="409"/>
        <v>YES</v>
      </c>
      <c r="AB1176" t="s">
        <v>4280</v>
      </c>
      <c r="AC1176" t="str">
        <f t="shared" si="410"/>
        <v>Email</v>
      </c>
      <c r="AD1176">
        <v>667.02</v>
      </c>
      <c r="AE1176" s="7">
        <v>667.02</v>
      </c>
      <c r="AF1176" s="7">
        <f t="shared" si="411"/>
        <v>667.02</v>
      </c>
      <c r="AG1176" t="str">
        <f>_xlfn.XLOOKUP(H1176, 'Customer Data'!A1176,'Customer Data'!B1176)</f>
        <v>Customer_1176</v>
      </c>
      <c r="AH1176" t="str">
        <f>_xlfn.XLOOKUP(H1176,'Customer Data'!A1176,'Customer Data'!C1176)</f>
        <v>Male</v>
      </c>
      <c r="AI1176">
        <f>_xlfn.XLOOKUP(H1176,'Customer Data'!A1176,'Customer Data'!D1176)</f>
        <v>55</v>
      </c>
      <c r="AJ1176" t="str">
        <f>_xlfn.XLOOKUP(H1176,'Customer Data'!A1176,'Customer Data'!E1176)</f>
        <v>Kano</v>
      </c>
      <c r="AK1176" t="str">
        <f>VLOOKUP(K1176,'Product Category'!A:B,2,FALSE)</f>
        <v>Electronics</v>
      </c>
      <c r="AL1176">
        <f>VLOOKUP(Z1176,Coupons!A:B,2,FALSE)</f>
        <v>0.15</v>
      </c>
      <c r="AM1176" s="7">
        <f t="shared" si="412"/>
        <v>100.053</v>
      </c>
      <c r="AN1176" s="7">
        <f t="shared" si="413"/>
        <v>155.63800000000001</v>
      </c>
      <c r="AO1176" s="7">
        <f t="shared" si="414"/>
        <v>466.91399999999999</v>
      </c>
      <c r="AP1176" s="7">
        <f t="shared" si="415"/>
        <v>566.96699999999998</v>
      </c>
      <c r="AQ1176" s="7">
        <f t="shared" si="416"/>
        <v>100.053</v>
      </c>
      <c r="AR1176" s="12">
        <f t="shared" si="417"/>
        <v>1.2142857142857142</v>
      </c>
    </row>
    <row r="1177" spans="1:44" x14ac:dyDescent="0.35">
      <c r="A1177" t="s">
        <v>1189</v>
      </c>
      <c r="B1177">
        <f t="shared" si="396"/>
        <v>201175</v>
      </c>
      <c r="C1177" s="2">
        <v>45545</v>
      </c>
      <c r="D1177" s="4">
        <v>45545</v>
      </c>
      <c r="E1177">
        <f t="shared" si="397"/>
        <v>2024</v>
      </c>
      <c r="F1177" s="4" t="str">
        <f t="shared" si="398"/>
        <v>September</v>
      </c>
      <c r="G1177" s="4" t="str">
        <f t="shared" si="399"/>
        <v>Tuesday</v>
      </c>
      <c r="H1177" t="s">
        <v>2378</v>
      </c>
      <c r="I1177">
        <f t="shared" si="400"/>
        <v>62512</v>
      </c>
      <c r="J1177" t="s">
        <v>2407</v>
      </c>
      <c r="K1177" t="str">
        <f t="shared" si="402"/>
        <v>Printer</v>
      </c>
      <c r="L1177">
        <v>3</v>
      </c>
      <c r="M1177">
        <v>91.74</v>
      </c>
      <c r="N1177" s="7">
        <f t="shared" si="401"/>
        <v>91.74</v>
      </c>
      <c r="O1177" t="s">
        <v>2666</v>
      </c>
      <c r="P1177" t="str">
        <f t="shared" si="403"/>
        <v>368</v>
      </c>
      <c r="Q1177" t="str">
        <f t="shared" si="404"/>
        <v>Main St</v>
      </c>
      <c r="R1177" t="s">
        <v>3065</v>
      </c>
      <c r="S1177" t="str">
        <f t="shared" si="405"/>
        <v>Debit Card</v>
      </c>
      <c r="T1177" t="s">
        <v>3072</v>
      </c>
      <c r="U1177" t="str">
        <f t="shared" si="406"/>
        <v>Returned</v>
      </c>
      <c r="V1177" t="s">
        <v>4250</v>
      </c>
      <c r="W1177" t="str">
        <f t="shared" si="407"/>
        <v>24139954</v>
      </c>
      <c r="X1177">
        <v>8</v>
      </c>
      <c r="Y1177" t="s">
        <v>4276</v>
      </c>
      <c r="Z1177" t="str">
        <f t="shared" si="408"/>
        <v>FREESHIP</v>
      </c>
      <c r="AA1177" t="str">
        <f t="shared" si="409"/>
        <v>YES</v>
      </c>
      <c r="AB1177" t="s">
        <v>4279</v>
      </c>
      <c r="AC1177" t="str">
        <f t="shared" si="410"/>
        <v>Referral</v>
      </c>
      <c r="AD1177">
        <v>275.22000000000003</v>
      </c>
      <c r="AE1177" s="7">
        <v>275.22000000000003</v>
      </c>
      <c r="AF1177" s="7">
        <f t="shared" si="411"/>
        <v>275.21999999999997</v>
      </c>
      <c r="AG1177" t="str">
        <f>_xlfn.XLOOKUP(H1177, 'Customer Data'!A1177,'Customer Data'!B1177)</f>
        <v>Customer_1177</v>
      </c>
      <c r="AH1177" t="str">
        <f>_xlfn.XLOOKUP(H1177,'Customer Data'!A1177,'Customer Data'!C1177)</f>
        <v>Male</v>
      </c>
      <c r="AI1177">
        <f>_xlfn.XLOOKUP(H1177,'Customer Data'!A1177,'Customer Data'!D1177)</f>
        <v>31</v>
      </c>
      <c r="AJ1177" t="str">
        <f>_xlfn.XLOOKUP(H1177,'Customer Data'!A1177,'Customer Data'!E1177)</f>
        <v>Owerri</v>
      </c>
      <c r="AK1177" t="str">
        <f>VLOOKUP(K1177,'Product Category'!A:B,2,FALSE)</f>
        <v>Electronics</v>
      </c>
      <c r="AL1177">
        <f>VLOOKUP(Z1177,Coupons!A:B,2,FALSE)</f>
        <v>0</v>
      </c>
      <c r="AM1177" s="7">
        <f t="shared" si="412"/>
        <v>0</v>
      </c>
      <c r="AN1177" s="7">
        <f t="shared" si="413"/>
        <v>64.217999999999989</v>
      </c>
      <c r="AO1177" s="7">
        <f t="shared" si="414"/>
        <v>192.65399999999997</v>
      </c>
      <c r="AP1177" s="7">
        <f t="shared" si="415"/>
        <v>275.21999999999997</v>
      </c>
      <c r="AQ1177" s="7">
        <f t="shared" si="416"/>
        <v>82.566000000000003</v>
      </c>
      <c r="AR1177" s="12">
        <f t="shared" si="417"/>
        <v>1.4285714285714286</v>
      </c>
    </row>
    <row r="1178" spans="1:44" x14ac:dyDescent="0.35">
      <c r="A1178" t="s">
        <v>1190</v>
      </c>
      <c r="B1178">
        <f t="shared" si="396"/>
        <v>201176</v>
      </c>
      <c r="C1178" s="2">
        <v>45151</v>
      </c>
      <c r="D1178" s="4">
        <v>45151</v>
      </c>
      <c r="E1178">
        <f t="shared" si="397"/>
        <v>2023</v>
      </c>
      <c r="F1178" s="4" t="str">
        <f t="shared" si="398"/>
        <v>August</v>
      </c>
      <c r="G1178" s="4" t="str">
        <f t="shared" si="399"/>
        <v>Sunday</v>
      </c>
      <c r="H1178" t="s">
        <v>2379</v>
      </c>
      <c r="I1178">
        <f t="shared" si="400"/>
        <v>39260</v>
      </c>
      <c r="J1178" t="s">
        <v>2405</v>
      </c>
      <c r="K1178" t="str">
        <f t="shared" si="402"/>
        <v>Tablet</v>
      </c>
      <c r="L1178">
        <v>2</v>
      </c>
      <c r="M1178">
        <v>213.83</v>
      </c>
      <c r="N1178" s="7">
        <f t="shared" si="401"/>
        <v>213.83</v>
      </c>
      <c r="O1178" t="s">
        <v>3056</v>
      </c>
      <c r="P1178" t="str">
        <f t="shared" si="403"/>
        <v>374</v>
      </c>
      <c r="Q1178" t="str">
        <f t="shared" si="404"/>
        <v>Main St</v>
      </c>
      <c r="R1178" t="s">
        <v>3065</v>
      </c>
      <c r="S1178" t="str">
        <f t="shared" si="405"/>
        <v>Debit Card</v>
      </c>
      <c r="T1178" t="s">
        <v>3071</v>
      </c>
      <c r="U1178" t="str">
        <f t="shared" si="406"/>
        <v>Cancelled</v>
      </c>
      <c r="V1178" t="s">
        <v>4251</v>
      </c>
      <c r="W1178" t="str">
        <f t="shared" si="407"/>
        <v>55587314</v>
      </c>
      <c r="X1178">
        <v>2</v>
      </c>
      <c r="Y1178" t="s">
        <v>4277</v>
      </c>
      <c r="Z1178" t="str">
        <f t="shared" si="408"/>
        <v>WINTER15</v>
      </c>
      <c r="AA1178" t="str">
        <f t="shared" si="409"/>
        <v>YES</v>
      </c>
      <c r="AB1178" t="s">
        <v>4280</v>
      </c>
      <c r="AC1178" t="str">
        <f t="shared" si="410"/>
        <v>Email</v>
      </c>
      <c r="AD1178">
        <v>427.66</v>
      </c>
      <c r="AE1178" s="7">
        <v>427.66</v>
      </c>
      <c r="AF1178" s="7">
        <f t="shared" si="411"/>
        <v>427.66</v>
      </c>
      <c r="AG1178" t="str">
        <f>_xlfn.XLOOKUP(H1178, 'Customer Data'!A1178,'Customer Data'!B1178)</f>
        <v>Customer_1178</v>
      </c>
      <c r="AH1178" t="str">
        <f>_xlfn.XLOOKUP(H1178,'Customer Data'!A1178,'Customer Data'!C1178)</f>
        <v>Female</v>
      </c>
      <c r="AI1178">
        <f>_xlfn.XLOOKUP(H1178,'Customer Data'!A1178,'Customer Data'!D1178)</f>
        <v>49</v>
      </c>
      <c r="AJ1178" t="str">
        <f>_xlfn.XLOOKUP(H1178,'Customer Data'!A1178,'Customer Data'!E1178)</f>
        <v>Kano</v>
      </c>
      <c r="AK1178" t="str">
        <f>VLOOKUP(K1178,'Product Category'!A:B,2,FALSE)</f>
        <v>Electronics</v>
      </c>
      <c r="AL1178">
        <f>VLOOKUP(Z1178,Coupons!A:B,2,FALSE)</f>
        <v>0.15</v>
      </c>
      <c r="AM1178" s="7">
        <f t="shared" si="412"/>
        <v>64.149000000000001</v>
      </c>
      <c r="AN1178" s="7">
        <f t="shared" si="413"/>
        <v>149.68100000000001</v>
      </c>
      <c r="AO1178" s="7">
        <f t="shared" si="414"/>
        <v>299.36200000000002</v>
      </c>
      <c r="AP1178" s="7">
        <f t="shared" si="415"/>
        <v>363.51100000000002</v>
      </c>
      <c r="AQ1178" s="7">
        <f t="shared" si="416"/>
        <v>64.149000000000001</v>
      </c>
      <c r="AR1178" s="12">
        <f t="shared" si="417"/>
        <v>1.2142857142857142</v>
      </c>
    </row>
    <row r="1179" spans="1:44" x14ac:dyDescent="0.35">
      <c r="A1179" t="s">
        <v>1191</v>
      </c>
      <c r="B1179">
        <f t="shared" si="396"/>
        <v>201177</v>
      </c>
      <c r="C1179" s="2">
        <v>45043</v>
      </c>
      <c r="D1179" s="4">
        <v>45043</v>
      </c>
      <c r="E1179">
        <f t="shared" si="397"/>
        <v>2023</v>
      </c>
      <c r="F1179" s="4" t="str">
        <f t="shared" si="398"/>
        <v>April</v>
      </c>
      <c r="G1179" s="4" t="str">
        <f t="shared" si="399"/>
        <v>Thursday</v>
      </c>
      <c r="H1179" t="s">
        <v>2380</v>
      </c>
      <c r="I1179">
        <f t="shared" si="400"/>
        <v>23917</v>
      </c>
      <c r="J1179" t="s">
        <v>2407</v>
      </c>
      <c r="K1179" t="str">
        <f t="shared" si="402"/>
        <v>Printer</v>
      </c>
      <c r="L1179">
        <v>1</v>
      </c>
      <c r="M1179">
        <v>127.55</v>
      </c>
      <c r="N1179" s="7">
        <f t="shared" si="401"/>
        <v>127.55</v>
      </c>
      <c r="O1179" t="s">
        <v>2749</v>
      </c>
      <c r="P1179" t="str">
        <f t="shared" si="403"/>
        <v>433</v>
      </c>
      <c r="Q1179" t="str">
        <f t="shared" si="404"/>
        <v>Main St</v>
      </c>
      <c r="R1179" t="s">
        <v>3069</v>
      </c>
      <c r="S1179" t="str">
        <f t="shared" si="405"/>
        <v>Cash</v>
      </c>
      <c r="T1179" t="s">
        <v>3070</v>
      </c>
      <c r="U1179" t="str">
        <f t="shared" si="406"/>
        <v>Shipped</v>
      </c>
      <c r="V1179" t="s">
        <v>4252</v>
      </c>
      <c r="W1179" t="str">
        <f t="shared" si="407"/>
        <v>44434536</v>
      </c>
      <c r="X1179">
        <v>3</v>
      </c>
      <c r="Y1179" t="s">
        <v>4275</v>
      </c>
      <c r="Z1179" t="str">
        <f t="shared" si="408"/>
        <v>SAVE10</v>
      </c>
      <c r="AA1179" t="str">
        <f t="shared" si="409"/>
        <v>YES</v>
      </c>
      <c r="AB1179" t="s">
        <v>4279</v>
      </c>
      <c r="AC1179" t="str">
        <f t="shared" si="410"/>
        <v>Referral</v>
      </c>
      <c r="AD1179">
        <v>127.55</v>
      </c>
      <c r="AE1179" s="7">
        <v>127.55</v>
      </c>
      <c r="AF1179" s="7">
        <f t="shared" si="411"/>
        <v>127.55</v>
      </c>
      <c r="AG1179" t="str">
        <f>_xlfn.XLOOKUP(H1179, 'Customer Data'!A1179,'Customer Data'!B1179)</f>
        <v>Customer_1179</v>
      </c>
      <c r="AH1179" t="str">
        <f>_xlfn.XLOOKUP(H1179,'Customer Data'!A1179,'Customer Data'!C1179)</f>
        <v>Male</v>
      </c>
      <c r="AI1179">
        <f>_xlfn.XLOOKUP(H1179,'Customer Data'!A1179,'Customer Data'!D1179)</f>
        <v>26</v>
      </c>
      <c r="AJ1179" t="str">
        <f>_xlfn.XLOOKUP(H1179,'Customer Data'!A1179,'Customer Data'!E1179)</f>
        <v>Lagos</v>
      </c>
      <c r="AK1179" t="str">
        <f>VLOOKUP(K1179,'Product Category'!A:B,2,FALSE)</f>
        <v>Electronics</v>
      </c>
      <c r="AL1179">
        <f>VLOOKUP(Z1179,Coupons!A:B,2,FALSE)</f>
        <v>0.1</v>
      </c>
      <c r="AM1179" s="7">
        <f t="shared" si="412"/>
        <v>12.755000000000001</v>
      </c>
      <c r="AN1179" s="7">
        <f t="shared" si="413"/>
        <v>89.284999999999997</v>
      </c>
      <c r="AO1179" s="7">
        <f t="shared" si="414"/>
        <v>89.284999999999997</v>
      </c>
      <c r="AP1179" s="7">
        <f t="shared" si="415"/>
        <v>114.795</v>
      </c>
      <c r="AQ1179" s="7">
        <f t="shared" si="416"/>
        <v>25.510000000000005</v>
      </c>
      <c r="AR1179" s="12">
        <f t="shared" si="417"/>
        <v>1.2857142857142858</v>
      </c>
    </row>
    <row r="1180" spans="1:44" x14ac:dyDescent="0.35">
      <c r="A1180" t="s">
        <v>1192</v>
      </c>
      <c r="B1180">
        <f t="shared" si="396"/>
        <v>201178</v>
      </c>
      <c r="C1180" s="2">
        <v>45543</v>
      </c>
      <c r="D1180" s="4">
        <v>45543</v>
      </c>
      <c r="E1180">
        <f t="shared" si="397"/>
        <v>2024</v>
      </c>
      <c r="F1180" s="4" t="str">
        <f t="shared" si="398"/>
        <v>September</v>
      </c>
      <c r="G1180" s="4" t="str">
        <f t="shared" si="399"/>
        <v>Sunday</v>
      </c>
      <c r="H1180" t="s">
        <v>2381</v>
      </c>
      <c r="I1180">
        <f t="shared" si="400"/>
        <v>65107</v>
      </c>
      <c r="J1180" t="s">
        <v>2403</v>
      </c>
      <c r="K1180" t="str">
        <f t="shared" si="402"/>
        <v>Monitor</v>
      </c>
      <c r="L1180">
        <v>1</v>
      </c>
      <c r="M1180">
        <v>70.239999999999995</v>
      </c>
      <c r="N1180" s="7">
        <f t="shared" si="401"/>
        <v>70.239999999999995</v>
      </c>
      <c r="O1180" t="s">
        <v>2616</v>
      </c>
      <c r="P1180" t="str">
        <f t="shared" si="403"/>
        <v>456</v>
      </c>
      <c r="Q1180" t="str">
        <f t="shared" si="404"/>
        <v>Main St</v>
      </c>
      <c r="R1180" t="s">
        <v>3067</v>
      </c>
      <c r="S1180" t="str">
        <f t="shared" si="405"/>
        <v>Credit Card</v>
      </c>
      <c r="T1180" t="s">
        <v>3071</v>
      </c>
      <c r="U1180" t="str">
        <f t="shared" si="406"/>
        <v>Cancelled</v>
      </c>
      <c r="V1180" t="s">
        <v>4253</v>
      </c>
      <c r="W1180" t="str">
        <f t="shared" si="407"/>
        <v>10261578</v>
      </c>
      <c r="X1180">
        <v>4</v>
      </c>
      <c r="Y1180" t="s">
        <v>4276</v>
      </c>
      <c r="Z1180" t="str">
        <f t="shared" si="408"/>
        <v>FREESHIP</v>
      </c>
      <c r="AA1180" t="str">
        <f t="shared" si="409"/>
        <v>YES</v>
      </c>
      <c r="AB1180" t="s">
        <v>4282</v>
      </c>
      <c r="AC1180" t="str">
        <f t="shared" si="410"/>
        <v>Google</v>
      </c>
      <c r="AD1180">
        <v>70.239999999999995</v>
      </c>
      <c r="AE1180" s="7">
        <v>70.239999999999995</v>
      </c>
      <c r="AF1180" s="7">
        <f t="shared" si="411"/>
        <v>70.239999999999995</v>
      </c>
      <c r="AG1180" t="str">
        <f>_xlfn.XLOOKUP(H1180, 'Customer Data'!A1180,'Customer Data'!B1180)</f>
        <v>Customer_1180</v>
      </c>
      <c r="AH1180" t="str">
        <f>_xlfn.XLOOKUP(H1180,'Customer Data'!A1180,'Customer Data'!C1180)</f>
        <v>Female</v>
      </c>
      <c r="AI1180">
        <f>_xlfn.XLOOKUP(H1180,'Customer Data'!A1180,'Customer Data'!D1180)</f>
        <v>44</v>
      </c>
      <c r="AJ1180" t="str">
        <f>_xlfn.XLOOKUP(H1180,'Customer Data'!A1180,'Customer Data'!E1180)</f>
        <v>Lagos</v>
      </c>
      <c r="AK1180" t="str">
        <f>VLOOKUP(K1180,'Product Category'!A:B,2,FALSE)</f>
        <v>Electronics</v>
      </c>
      <c r="AL1180">
        <f>VLOOKUP(Z1180,Coupons!A:B,2,FALSE)</f>
        <v>0</v>
      </c>
      <c r="AM1180" s="7">
        <f t="shared" si="412"/>
        <v>0</v>
      </c>
      <c r="AN1180" s="7">
        <f t="shared" si="413"/>
        <v>49.167999999999992</v>
      </c>
      <c r="AO1180" s="7">
        <f t="shared" si="414"/>
        <v>49.167999999999992</v>
      </c>
      <c r="AP1180" s="7">
        <f t="shared" si="415"/>
        <v>70.239999999999995</v>
      </c>
      <c r="AQ1180" s="7">
        <f t="shared" si="416"/>
        <v>21.072000000000003</v>
      </c>
      <c r="AR1180" s="12">
        <f t="shared" si="417"/>
        <v>1.4285714285714286</v>
      </c>
    </row>
    <row r="1181" spans="1:44" x14ac:dyDescent="0.35">
      <c r="A1181" t="s">
        <v>1193</v>
      </c>
      <c r="B1181">
        <f t="shared" si="396"/>
        <v>201179</v>
      </c>
      <c r="C1181" s="2">
        <v>44934</v>
      </c>
      <c r="D1181" s="4">
        <v>44934</v>
      </c>
      <c r="E1181">
        <f t="shared" si="397"/>
        <v>2023</v>
      </c>
      <c r="F1181" s="4" t="str">
        <f t="shared" si="398"/>
        <v>January</v>
      </c>
      <c r="G1181" s="4" t="str">
        <f t="shared" si="399"/>
        <v>Sunday</v>
      </c>
      <c r="H1181" t="s">
        <v>2382</v>
      </c>
      <c r="I1181">
        <f t="shared" si="400"/>
        <v>84630</v>
      </c>
      <c r="J1181" t="s">
        <v>2408</v>
      </c>
      <c r="K1181" t="str">
        <f t="shared" si="402"/>
        <v>Laptop</v>
      </c>
      <c r="L1181">
        <v>5</v>
      </c>
      <c r="M1181">
        <v>518.54999999999995</v>
      </c>
      <c r="N1181" s="7">
        <f t="shared" si="401"/>
        <v>518.54999999999995</v>
      </c>
      <c r="O1181" t="s">
        <v>2709</v>
      </c>
      <c r="P1181" t="str">
        <f t="shared" si="403"/>
        <v>907</v>
      </c>
      <c r="Q1181" t="str">
        <f t="shared" si="404"/>
        <v>Main St</v>
      </c>
      <c r="R1181" t="s">
        <v>3067</v>
      </c>
      <c r="S1181" t="str">
        <f t="shared" si="405"/>
        <v>Credit Card</v>
      </c>
      <c r="T1181" t="s">
        <v>3071</v>
      </c>
      <c r="U1181" t="str">
        <f t="shared" si="406"/>
        <v>Cancelled</v>
      </c>
      <c r="V1181" t="s">
        <v>4254</v>
      </c>
      <c r="W1181" t="str">
        <f t="shared" si="407"/>
        <v>48054997</v>
      </c>
      <c r="X1181">
        <v>6</v>
      </c>
      <c r="Y1181" t="s">
        <v>4277</v>
      </c>
      <c r="Z1181" t="str">
        <f t="shared" si="408"/>
        <v>WINTER15</v>
      </c>
      <c r="AA1181" t="str">
        <f t="shared" si="409"/>
        <v>YES</v>
      </c>
      <c r="AB1181" t="s">
        <v>4278</v>
      </c>
      <c r="AC1181" t="str">
        <f t="shared" si="410"/>
        <v>Instagram</v>
      </c>
      <c r="AD1181">
        <v>2592.75</v>
      </c>
      <c r="AE1181" s="7">
        <v>2592.75</v>
      </c>
      <c r="AF1181" s="7">
        <f t="shared" si="411"/>
        <v>2592.75</v>
      </c>
      <c r="AG1181" t="str">
        <f>_xlfn.XLOOKUP(H1181, 'Customer Data'!A1181,'Customer Data'!B1181)</f>
        <v>Customer_1181</v>
      </c>
      <c r="AH1181" t="str">
        <f>_xlfn.XLOOKUP(H1181,'Customer Data'!A1181,'Customer Data'!C1181)</f>
        <v>Female</v>
      </c>
      <c r="AI1181">
        <f>_xlfn.XLOOKUP(H1181,'Customer Data'!A1181,'Customer Data'!D1181)</f>
        <v>47</v>
      </c>
      <c r="AJ1181" t="str">
        <f>_xlfn.XLOOKUP(H1181,'Customer Data'!A1181,'Customer Data'!E1181)</f>
        <v>Port-Harcourt</v>
      </c>
      <c r="AK1181" t="str">
        <f>VLOOKUP(K1181,'Product Category'!A:B,2,FALSE)</f>
        <v>Electronics</v>
      </c>
      <c r="AL1181">
        <f>VLOOKUP(Z1181,Coupons!A:B,2,FALSE)</f>
        <v>0.15</v>
      </c>
      <c r="AM1181" s="7">
        <f t="shared" si="412"/>
        <v>388.91249999999997</v>
      </c>
      <c r="AN1181" s="7">
        <f t="shared" si="413"/>
        <v>362.98499999999996</v>
      </c>
      <c r="AO1181" s="7">
        <f t="shared" si="414"/>
        <v>1814.9249999999997</v>
      </c>
      <c r="AP1181" s="7">
        <f t="shared" si="415"/>
        <v>2203.8375000000001</v>
      </c>
      <c r="AQ1181" s="7">
        <f t="shared" si="416"/>
        <v>388.91250000000036</v>
      </c>
      <c r="AR1181" s="12">
        <f t="shared" si="417"/>
        <v>1.2142857142857144</v>
      </c>
    </row>
    <row r="1182" spans="1:44" x14ac:dyDescent="0.35">
      <c r="A1182" t="s">
        <v>1194</v>
      </c>
      <c r="B1182">
        <f t="shared" si="396"/>
        <v>201180</v>
      </c>
      <c r="C1182" s="2">
        <v>45230</v>
      </c>
      <c r="D1182" s="4">
        <v>45230</v>
      </c>
      <c r="E1182">
        <f t="shared" si="397"/>
        <v>2023</v>
      </c>
      <c r="F1182" s="4" t="str">
        <f t="shared" si="398"/>
        <v>October</v>
      </c>
      <c r="G1182" s="4" t="str">
        <f t="shared" si="399"/>
        <v>Tuesday</v>
      </c>
      <c r="H1182" t="s">
        <v>2383</v>
      </c>
      <c r="I1182">
        <f t="shared" si="400"/>
        <v>42235</v>
      </c>
      <c r="J1182" t="s">
        <v>2406</v>
      </c>
      <c r="K1182" t="str">
        <f t="shared" si="402"/>
        <v>Chair</v>
      </c>
      <c r="L1182">
        <v>4</v>
      </c>
      <c r="M1182">
        <v>298.36</v>
      </c>
      <c r="N1182" s="7">
        <f t="shared" si="401"/>
        <v>298.36</v>
      </c>
      <c r="O1182" t="s">
        <v>2805</v>
      </c>
      <c r="P1182" t="str">
        <f t="shared" si="403"/>
        <v>722</v>
      </c>
      <c r="Q1182" t="str">
        <f t="shared" si="404"/>
        <v>Main St</v>
      </c>
      <c r="R1182" t="s">
        <v>3065</v>
      </c>
      <c r="S1182" t="str">
        <f t="shared" si="405"/>
        <v>Debit Card</v>
      </c>
      <c r="T1182" t="s">
        <v>3074</v>
      </c>
      <c r="U1182" t="str">
        <f t="shared" si="406"/>
        <v>Pending</v>
      </c>
      <c r="V1182" t="s">
        <v>4255</v>
      </c>
      <c r="W1182" t="str">
        <f t="shared" si="407"/>
        <v>49379882</v>
      </c>
      <c r="X1182">
        <v>8</v>
      </c>
      <c r="Y1182" t="s">
        <v>4276</v>
      </c>
      <c r="Z1182" t="str">
        <f t="shared" si="408"/>
        <v>FREESHIP</v>
      </c>
      <c r="AA1182" t="str">
        <f t="shared" si="409"/>
        <v>YES</v>
      </c>
      <c r="AB1182" t="s">
        <v>4282</v>
      </c>
      <c r="AC1182" t="str">
        <f t="shared" si="410"/>
        <v>Google</v>
      </c>
      <c r="AD1182">
        <v>1193.44</v>
      </c>
      <c r="AE1182" s="7">
        <v>1193.44</v>
      </c>
      <c r="AF1182" s="7">
        <f t="shared" si="411"/>
        <v>1193.44</v>
      </c>
      <c r="AG1182" t="str">
        <f>_xlfn.XLOOKUP(H1182, 'Customer Data'!A1182,'Customer Data'!B1182)</f>
        <v>Customer_1182</v>
      </c>
      <c r="AH1182" t="str">
        <f>_xlfn.XLOOKUP(H1182,'Customer Data'!A1182,'Customer Data'!C1182)</f>
        <v>Female</v>
      </c>
      <c r="AI1182">
        <f>_xlfn.XLOOKUP(H1182,'Customer Data'!A1182,'Customer Data'!D1182)</f>
        <v>36</v>
      </c>
      <c r="AJ1182" t="str">
        <f>_xlfn.XLOOKUP(H1182,'Customer Data'!A1182,'Customer Data'!E1182)</f>
        <v>Lagos</v>
      </c>
      <c r="AK1182" t="str">
        <f>VLOOKUP(K1182,'Product Category'!A:B,2,FALSE)</f>
        <v>Furniture</v>
      </c>
      <c r="AL1182">
        <f>VLOOKUP(Z1182,Coupons!A:B,2,FALSE)</f>
        <v>0</v>
      </c>
      <c r="AM1182" s="7">
        <f t="shared" si="412"/>
        <v>0</v>
      </c>
      <c r="AN1182" s="7">
        <f t="shared" si="413"/>
        <v>208.852</v>
      </c>
      <c r="AO1182" s="7">
        <f t="shared" si="414"/>
        <v>835.40800000000002</v>
      </c>
      <c r="AP1182" s="7">
        <f t="shared" si="415"/>
        <v>1193.44</v>
      </c>
      <c r="AQ1182" s="7">
        <f t="shared" si="416"/>
        <v>358.03200000000004</v>
      </c>
      <c r="AR1182" s="12">
        <f t="shared" si="417"/>
        <v>1.4285714285714286</v>
      </c>
    </row>
    <row r="1183" spans="1:44" x14ac:dyDescent="0.35">
      <c r="A1183" t="s">
        <v>1195</v>
      </c>
      <c r="B1183">
        <f t="shared" si="396"/>
        <v>201181</v>
      </c>
      <c r="C1183" s="2">
        <v>45134</v>
      </c>
      <c r="D1183" s="4">
        <v>45134</v>
      </c>
      <c r="E1183">
        <f t="shared" si="397"/>
        <v>2023</v>
      </c>
      <c r="F1183" s="4" t="str">
        <f t="shared" si="398"/>
        <v>July</v>
      </c>
      <c r="G1183" s="4" t="str">
        <f t="shared" si="399"/>
        <v>Thursday</v>
      </c>
      <c r="H1183" t="s">
        <v>2384</v>
      </c>
      <c r="I1183">
        <f t="shared" si="400"/>
        <v>70246</v>
      </c>
      <c r="J1183" t="s">
        <v>2409</v>
      </c>
      <c r="K1183" t="str">
        <f t="shared" si="402"/>
        <v>Desk</v>
      </c>
      <c r="L1183">
        <v>3</v>
      </c>
      <c r="M1183">
        <v>158.74</v>
      </c>
      <c r="N1183" s="7">
        <f t="shared" si="401"/>
        <v>158.74</v>
      </c>
      <c r="O1183" t="s">
        <v>2694</v>
      </c>
      <c r="P1183" t="str">
        <f t="shared" si="403"/>
        <v>293</v>
      </c>
      <c r="Q1183" t="str">
        <f t="shared" si="404"/>
        <v>Main St</v>
      </c>
      <c r="R1183" t="s">
        <v>3066</v>
      </c>
      <c r="S1183" t="str">
        <f t="shared" si="405"/>
        <v>Online</v>
      </c>
      <c r="T1183" t="s">
        <v>3074</v>
      </c>
      <c r="U1183" t="str">
        <f t="shared" si="406"/>
        <v>Pending</v>
      </c>
      <c r="V1183" t="s">
        <v>4256</v>
      </c>
      <c r="W1183" t="str">
        <f t="shared" si="407"/>
        <v>45708320</v>
      </c>
      <c r="X1183">
        <v>7</v>
      </c>
      <c r="Y1183" t="s">
        <v>4276</v>
      </c>
      <c r="Z1183" t="str">
        <f t="shared" si="408"/>
        <v>FREESHIP</v>
      </c>
      <c r="AA1183" t="str">
        <f t="shared" si="409"/>
        <v>YES</v>
      </c>
      <c r="AB1183" t="s">
        <v>4278</v>
      </c>
      <c r="AC1183" t="str">
        <f t="shared" si="410"/>
        <v>Instagram</v>
      </c>
      <c r="AD1183">
        <v>476.22</v>
      </c>
      <c r="AE1183" s="7">
        <v>476.22</v>
      </c>
      <c r="AF1183" s="7">
        <f t="shared" si="411"/>
        <v>476.22</v>
      </c>
      <c r="AG1183" t="str">
        <f>_xlfn.XLOOKUP(H1183, 'Customer Data'!A1183,'Customer Data'!B1183)</f>
        <v>Customer_1183</v>
      </c>
      <c r="AH1183" t="str">
        <f>_xlfn.XLOOKUP(H1183,'Customer Data'!A1183,'Customer Data'!C1183)</f>
        <v>Male</v>
      </c>
      <c r="AI1183">
        <f>_xlfn.XLOOKUP(H1183,'Customer Data'!A1183,'Customer Data'!D1183)</f>
        <v>60</v>
      </c>
      <c r="AJ1183" t="str">
        <f>_xlfn.XLOOKUP(H1183,'Customer Data'!A1183,'Customer Data'!E1183)</f>
        <v>Owerri</v>
      </c>
      <c r="AK1183" t="str">
        <f>VLOOKUP(K1183,'Product Category'!A:B,2,FALSE)</f>
        <v>Furniture</v>
      </c>
      <c r="AL1183">
        <f>VLOOKUP(Z1183,Coupons!A:B,2,FALSE)</f>
        <v>0</v>
      </c>
      <c r="AM1183" s="7">
        <f t="shared" si="412"/>
        <v>0</v>
      </c>
      <c r="AN1183" s="7">
        <f t="shared" si="413"/>
        <v>111.11799999999999</v>
      </c>
      <c r="AO1183" s="7">
        <f t="shared" si="414"/>
        <v>333.35399999999998</v>
      </c>
      <c r="AP1183" s="7">
        <f t="shared" si="415"/>
        <v>476.22</v>
      </c>
      <c r="AQ1183" s="7">
        <f t="shared" si="416"/>
        <v>142.86600000000004</v>
      </c>
      <c r="AR1183" s="12">
        <f t="shared" si="417"/>
        <v>1.4285714285714288</v>
      </c>
    </row>
    <row r="1184" spans="1:44" x14ac:dyDescent="0.35">
      <c r="A1184" t="s">
        <v>1196</v>
      </c>
      <c r="B1184">
        <f t="shared" si="396"/>
        <v>201182</v>
      </c>
      <c r="C1184" s="2">
        <v>45822</v>
      </c>
      <c r="D1184" s="4">
        <v>45822</v>
      </c>
      <c r="E1184">
        <f t="shared" si="397"/>
        <v>2025</v>
      </c>
      <c r="F1184" s="4" t="str">
        <f t="shared" si="398"/>
        <v>June</v>
      </c>
      <c r="G1184" s="4" t="str">
        <f t="shared" si="399"/>
        <v>Saturday</v>
      </c>
      <c r="H1184" t="s">
        <v>2385</v>
      </c>
      <c r="I1184">
        <f t="shared" si="400"/>
        <v>18473</v>
      </c>
      <c r="J1184" t="s">
        <v>2406</v>
      </c>
      <c r="K1184" t="str">
        <f t="shared" si="402"/>
        <v>Chair</v>
      </c>
      <c r="L1184">
        <v>2</v>
      </c>
      <c r="M1184">
        <v>420.29</v>
      </c>
      <c r="N1184" s="7">
        <f t="shared" si="401"/>
        <v>420.29</v>
      </c>
      <c r="O1184" t="s">
        <v>2835</v>
      </c>
      <c r="P1184" t="str">
        <f t="shared" si="403"/>
        <v>700</v>
      </c>
      <c r="Q1184" t="str">
        <f t="shared" si="404"/>
        <v>Main St</v>
      </c>
      <c r="R1184" t="s">
        <v>3068</v>
      </c>
      <c r="S1184" t="str">
        <f t="shared" si="405"/>
        <v>Gift Card</v>
      </c>
      <c r="T1184" t="s">
        <v>3072</v>
      </c>
      <c r="U1184" t="str">
        <f t="shared" si="406"/>
        <v>Returned</v>
      </c>
      <c r="V1184" t="s">
        <v>4257</v>
      </c>
      <c r="W1184" t="str">
        <f t="shared" si="407"/>
        <v>97834202</v>
      </c>
      <c r="X1184">
        <v>3</v>
      </c>
      <c r="Y1184" t="s">
        <v>4275</v>
      </c>
      <c r="Z1184" t="str">
        <f t="shared" si="408"/>
        <v>SAVE10</v>
      </c>
      <c r="AA1184" t="str">
        <f t="shared" si="409"/>
        <v>YES</v>
      </c>
      <c r="AB1184" t="s">
        <v>4282</v>
      </c>
      <c r="AC1184" t="str">
        <f t="shared" si="410"/>
        <v>Google</v>
      </c>
      <c r="AD1184">
        <v>840.58</v>
      </c>
      <c r="AE1184" s="7">
        <v>840.58</v>
      </c>
      <c r="AF1184" s="7">
        <f t="shared" si="411"/>
        <v>840.58</v>
      </c>
      <c r="AG1184" t="str">
        <f>_xlfn.XLOOKUP(H1184, 'Customer Data'!A1184,'Customer Data'!B1184)</f>
        <v>Customer_1184</v>
      </c>
      <c r="AH1184" t="str">
        <f>_xlfn.XLOOKUP(H1184,'Customer Data'!A1184,'Customer Data'!C1184)</f>
        <v>Female</v>
      </c>
      <c r="AI1184">
        <f>_xlfn.XLOOKUP(H1184,'Customer Data'!A1184,'Customer Data'!D1184)</f>
        <v>46</v>
      </c>
      <c r="AJ1184" t="str">
        <f>_xlfn.XLOOKUP(H1184,'Customer Data'!A1184,'Customer Data'!E1184)</f>
        <v>Owerri</v>
      </c>
      <c r="AK1184" t="str">
        <f>VLOOKUP(K1184,'Product Category'!A:B,2,FALSE)</f>
        <v>Furniture</v>
      </c>
      <c r="AL1184">
        <f>VLOOKUP(Z1184,Coupons!A:B,2,FALSE)</f>
        <v>0.1</v>
      </c>
      <c r="AM1184" s="7">
        <f t="shared" si="412"/>
        <v>84.058000000000007</v>
      </c>
      <c r="AN1184" s="7">
        <f t="shared" si="413"/>
        <v>294.20299999999997</v>
      </c>
      <c r="AO1184" s="7">
        <f t="shared" si="414"/>
        <v>588.40599999999995</v>
      </c>
      <c r="AP1184" s="7">
        <f t="shared" si="415"/>
        <v>756.52200000000005</v>
      </c>
      <c r="AQ1184" s="7">
        <f t="shared" si="416"/>
        <v>168.1160000000001</v>
      </c>
      <c r="AR1184" s="12">
        <f t="shared" si="417"/>
        <v>1.2857142857142858</v>
      </c>
    </row>
    <row r="1185" spans="1:44" x14ac:dyDescent="0.35">
      <c r="A1185" t="s">
        <v>1197</v>
      </c>
      <c r="B1185">
        <f t="shared" si="396"/>
        <v>201183</v>
      </c>
      <c r="C1185" s="2">
        <v>45021</v>
      </c>
      <c r="D1185" s="4">
        <v>45021</v>
      </c>
      <c r="E1185">
        <f t="shared" si="397"/>
        <v>2023</v>
      </c>
      <c r="F1185" s="4" t="str">
        <f t="shared" si="398"/>
        <v>April</v>
      </c>
      <c r="G1185" s="4" t="str">
        <f t="shared" si="399"/>
        <v>Wednesday</v>
      </c>
      <c r="H1185" t="s">
        <v>2386</v>
      </c>
      <c r="I1185">
        <f t="shared" si="400"/>
        <v>12607</v>
      </c>
      <c r="J1185" t="s">
        <v>2409</v>
      </c>
      <c r="K1185" t="str">
        <f t="shared" si="402"/>
        <v>Desk</v>
      </c>
      <c r="L1185">
        <v>1</v>
      </c>
      <c r="M1185">
        <v>281.52</v>
      </c>
      <c r="N1185" s="7">
        <f t="shared" si="401"/>
        <v>281.52</v>
      </c>
      <c r="O1185" t="s">
        <v>2633</v>
      </c>
      <c r="P1185" t="str">
        <f t="shared" si="403"/>
        <v>460</v>
      </c>
      <c r="Q1185" t="str">
        <f t="shared" si="404"/>
        <v>Main St</v>
      </c>
      <c r="R1185" t="s">
        <v>3068</v>
      </c>
      <c r="S1185" t="str">
        <f t="shared" si="405"/>
        <v>Gift Card</v>
      </c>
      <c r="T1185" t="s">
        <v>3070</v>
      </c>
      <c r="U1185" t="str">
        <f t="shared" si="406"/>
        <v>Shipped</v>
      </c>
      <c r="V1185" t="s">
        <v>4258</v>
      </c>
      <c r="W1185" t="str">
        <f t="shared" si="407"/>
        <v>83653396</v>
      </c>
      <c r="X1185">
        <v>6</v>
      </c>
      <c r="Y1185" t="s">
        <v>4277</v>
      </c>
      <c r="Z1185" t="str">
        <f t="shared" si="408"/>
        <v>WINTER15</v>
      </c>
      <c r="AA1185" t="str">
        <f t="shared" si="409"/>
        <v>YES</v>
      </c>
      <c r="AB1185" t="s">
        <v>4279</v>
      </c>
      <c r="AC1185" t="str">
        <f t="shared" si="410"/>
        <v>Referral</v>
      </c>
      <c r="AD1185">
        <v>281.52</v>
      </c>
      <c r="AE1185" s="7">
        <v>281.52</v>
      </c>
      <c r="AF1185" s="7">
        <f t="shared" si="411"/>
        <v>281.52</v>
      </c>
      <c r="AG1185" t="str">
        <f>_xlfn.XLOOKUP(H1185, 'Customer Data'!A1185,'Customer Data'!B1185)</f>
        <v>Customer_1185</v>
      </c>
      <c r="AH1185" t="str">
        <f>_xlfn.XLOOKUP(H1185,'Customer Data'!A1185,'Customer Data'!C1185)</f>
        <v>Male</v>
      </c>
      <c r="AI1185">
        <f>_xlfn.XLOOKUP(H1185,'Customer Data'!A1185,'Customer Data'!D1185)</f>
        <v>22</v>
      </c>
      <c r="AJ1185" t="str">
        <f>_xlfn.XLOOKUP(H1185,'Customer Data'!A1185,'Customer Data'!E1185)</f>
        <v>Abuja</v>
      </c>
      <c r="AK1185" t="str">
        <f>VLOOKUP(K1185,'Product Category'!A:B,2,FALSE)</f>
        <v>Furniture</v>
      </c>
      <c r="AL1185">
        <f>VLOOKUP(Z1185,Coupons!A:B,2,FALSE)</f>
        <v>0.15</v>
      </c>
      <c r="AM1185" s="7">
        <f t="shared" si="412"/>
        <v>42.227999999999994</v>
      </c>
      <c r="AN1185" s="7">
        <f t="shared" si="413"/>
        <v>197.06399999999996</v>
      </c>
      <c r="AO1185" s="7">
        <f t="shared" si="414"/>
        <v>197.06399999999996</v>
      </c>
      <c r="AP1185" s="7">
        <f t="shared" si="415"/>
        <v>239.29199999999997</v>
      </c>
      <c r="AQ1185" s="7">
        <f t="shared" si="416"/>
        <v>42.228000000000009</v>
      </c>
      <c r="AR1185" s="12">
        <f t="shared" si="417"/>
        <v>1.2142857142857144</v>
      </c>
    </row>
    <row r="1186" spans="1:44" x14ac:dyDescent="0.35">
      <c r="A1186" t="s">
        <v>1198</v>
      </c>
      <c r="B1186">
        <f t="shared" si="396"/>
        <v>201184</v>
      </c>
      <c r="C1186" s="2">
        <v>45196</v>
      </c>
      <c r="D1186" s="4">
        <v>45196</v>
      </c>
      <c r="E1186">
        <f t="shared" si="397"/>
        <v>2023</v>
      </c>
      <c r="F1186" s="4" t="str">
        <f t="shared" si="398"/>
        <v>September</v>
      </c>
      <c r="G1186" s="4" t="str">
        <f t="shared" si="399"/>
        <v>Wednesday</v>
      </c>
      <c r="H1186" t="s">
        <v>2387</v>
      </c>
      <c r="I1186">
        <f t="shared" si="400"/>
        <v>10222</v>
      </c>
      <c r="J1186" t="s">
        <v>2408</v>
      </c>
      <c r="K1186" t="str">
        <f t="shared" si="402"/>
        <v>Laptop</v>
      </c>
      <c r="L1186">
        <v>1</v>
      </c>
      <c r="M1186">
        <v>204.08</v>
      </c>
      <c r="N1186" s="7">
        <f t="shared" si="401"/>
        <v>204.08</v>
      </c>
      <c r="O1186" t="s">
        <v>2938</v>
      </c>
      <c r="P1186" t="str">
        <f t="shared" si="403"/>
        <v>979</v>
      </c>
      <c r="Q1186" t="str">
        <f t="shared" si="404"/>
        <v>Main St</v>
      </c>
      <c r="R1186" t="s">
        <v>3068</v>
      </c>
      <c r="S1186" t="str">
        <f t="shared" si="405"/>
        <v>Gift Card</v>
      </c>
      <c r="T1186" t="s">
        <v>3072</v>
      </c>
      <c r="U1186" t="str">
        <f t="shared" si="406"/>
        <v>Returned</v>
      </c>
      <c r="V1186" t="s">
        <v>4259</v>
      </c>
      <c r="W1186" t="str">
        <f t="shared" si="407"/>
        <v>86297895</v>
      </c>
      <c r="X1186">
        <v>4</v>
      </c>
      <c r="Z1186" t="str">
        <f t="shared" si="408"/>
        <v>NO COUPON</v>
      </c>
      <c r="AA1186" t="str">
        <f t="shared" si="409"/>
        <v>NO</v>
      </c>
      <c r="AB1186" t="s">
        <v>4282</v>
      </c>
      <c r="AC1186" t="str">
        <f t="shared" si="410"/>
        <v>Google</v>
      </c>
      <c r="AD1186">
        <v>204.08</v>
      </c>
      <c r="AE1186" s="7">
        <v>204.08</v>
      </c>
      <c r="AF1186" s="7">
        <f t="shared" si="411"/>
        <v>204.08</v>
      </c>
      <c r="AG1186" t="str">
        <f>_xlfn.XLOOKUP(H1186, 'Customer Data'!A1186,'Customer Data'!B1186)</f>
        <v>Customer_1186</v>
      </c>
      <c r="AH1186" t="str">
        <f>_xlfn.XLOOKUP(H1186,'Customer Data'!A1186,'Customer Data'!C1186)</f>
        <v>Female</v>
      </c>
      <c r="AI1186">
        <f>_xlfn.XLOOKUP(H1186,'Customer Data'!A1186,'Customer Data'!D1186)</f>
        <v>25</v>
      </c>
      <c r="AJ1186" t="str">
        <f>_xlfn.XLOOKUP(H1186,'Customer Data'!A1186,'Customer Data'!E1186)</f>
        <v>Owerri</v>
      </c>
      <c r="AK1186" t="str">
        <f>VLOOKUP(K1186,'Product Category'!A:B,2,FALSE)</f>
        <v>Electronics</v>
      </c>
      <c r="AL1186">
        <f>VLOOKUP(Z1186,Coupons!A:B,2,FALSE)</f>
        <v>0</v>
      </c>
      <c r="AM1186" s="7">
        <f t="shared" si="412"/>
        <v>0</v>
      </c>
      <c r="AN1186" s="7">
        <f t="shared" si="413"/>
        <v>142.85599999999999</v>
      </c>
      <c r="AO1186" s="7">
        <f t="shared" si="414"/>
        <v>142.85599999999999</v>
      </c>
      <c r="AP1186" s="7">
        <f t="shared" si="415"/>
        <v>204.08</v>
      </c>
      <c r="AQ1186" s="7">
        <f t="shared" si="416"/>
        <v>61.224000000000018</v>
      </c>
      <c r="AR1186" s="12">
        <f t="shared" si="417"/>
        <v>1.4285714285714286</v>
      </c>
    </row>
    <row r="1187" spans="1:44" x14ac:dyDescent="0.35">
      <c r="A1187" t="s">
        <v>1199</v>
      </c>
      <c r="B1187">
        <f t="shared" si="396"/>
        <v>201185</v>
      </c>
      <c r="C1187" s="2">
        <v>45481</v>
      </c>
      <c r="D1187" s="4">
        <v>45481</v>
      </c>
      <c r="E1187">
        <f t="shared" si="397"/>
        <v>2024</v>
      </c>
      <c r="F1187" s="4" t="str">
        <f t="shared" si="398"/>
        <v>July</v>
      </c>
      <c r="G1187" s="4" t="str">
        <f t="shared" si="399"/>
        <v>Monday</v>
      </c>
      <c r="H1187" t="s">
        <v>2388</v>
      </c>
      <c r="I1187">
        <f t="shared" si="400"/>
        <v>77344</v>
      </c>
      <c r="J1187" t="s">
        <v>2406</v>
      </c>
      <c r="K1187" t="str">
        <f t="shared" si="402"/>
        <v>Chair</v>
      </c>
      <c r="L1187">
        <v>1</v>
      </c>
      <c r="M1187">
        <v>343.31</v>
      </c>
      <c r="N1187" s="7">
        <f t="shared" si="401"/>
        <v>343.31</v>
      </c>
      <c r="O1187" t="s">
        <v>3057</v>
      </c>
      <c r="P1187" t="str">
        <f t="shared" si="403"/>
        <v>777</v>
      </c>
      <c r="Q1187" t="str">
        <f t="shared" si="404"/>
        <v>Main St</v>
      </c>
      <c r="R1187" t="s">
        <v>3068</v>
      </c>
      <c r="S1187" t="str">
        <f t="shared" si="405"/>
        <v>Gift Card</v>
      </c>
      <c r="T1187" t="s">
        <v>3072</v>
      </c>
      <c r="U1187" t="str">
        <f t="shared" si="406"/>
        <v>Returned</v>
      </c>
      <c r="V1187" t="s">
        <v>4260</v>
      </c>
      <c r="W1187" t="str">
        <f t="shared" si="407"/>
        <v>20605055</v>
      </c>
      <c r="X1187">
        <v>6</v>
      </c>
      <c r="Y1187" t="s">
        <v>4275</v>
      </c>
      <c r="Z1187" t="str">
        <f t="shared" si="408"/>
        <v>SAVE10</v>
      </c>
      <c r="AA1187" t="str">
        <f t="shared" si="409"/>
        <v>YES</v>
      </c>
      <c r="AB1187" t="s">
        <v>4282</v>
      </c>
      <c r="AC1187" t="str">
        <f t="shared" si="410"/>
        <v>Google</v>
      </c>
      <c r="AD1187">
        <v>343.31</v>
      </c>
      <c r="AE1187" s="7">
        <v>343.31</v>
      </c>
      <c r="AF1187" s="7">
        <f t="shared" si="411"/>
        <v>343.31</v>
      </c>
      <c r="AG1187" t="str">
        <f>_xlfn.XLOOKUP(H1187, 'Customer Data'!A1187,'Customer Data'!B1187)</f>
        <v>Customer_1187</v>
      </c>
      <c r="AH1187" t="str">
        <f>_xlfn.XLOOKUP(H1187,'Customer Data'!A1187,'Customer Data'!C1187)</f>
        <v>Female</v>
      </c>
      <c r="AI1187">
        <f>_xlfn.XLOOKUP(H1187,'Customer Data'!A1187,'Customer Data'!D1187)</f>
        <v>57</v>
      </c>
      <c r="AJ1187" t="str">
        <f>_xlfn.XLOOKUP(H1187,'Customer Data'!A1187,'Customer Data'!E1187)</f>
        <v>Owerri</v>
      </c>
      <c r="AK1187" t="str">
        <f>VLOOKUP(K1187,'Product Category'!A:B,2,FALSE)</f>
        <v>Furniture</v>
      </c>
      <c r="AL1187">
        <f>VLOOKUP(Z1187,Coupons!A:B,2,FALSE)</f>
        <v>0.1</v>
      </c>
      <c r="AM1187" s="7">
        <f t="shared" si="412"/>
        <v>34.331000000000003</v>
      </c>
      <c r="AN1187" s="7">
        <f t="shared" si="413"/>
        <v>240.31699999999998</v>
      </c>
      <c r="AO1187" s="7">
        <f t="shared" si="414"/>
        <v>240.31699999999998</v>
      </c>
      <c r="AP1187" s="7">
        <f t="shared" si="415"/>
        <v>308.97899999999998</v>
      </c>
      <c r="AQ1187" s="7">
        <f t="shared" si="416"/>
        <v>68.662000000000006</v>
      </c>
      <c r="AR1187" s="12">
        <f t="shared" si="417"/>
        <v>1.2857142857142858</v>
      </c>
    </row>
    <row r="1188" spans="1:44" x14ac:dyDescent="0.35">
      <c r="A1188" t="s">
        <v>1200</v>
      </c>
      <c r="B1188">
        <f t="shared" si="396"/>
        <v>201186</v>
      </c>
      <c r="C1188" s="2">
        <v>45248</v>
      </c>
      <c r="D1188" s="4">
        <v>45248</v>
      </c>
      <c r="E1188">
        <f t="shared" si="397"/>
        <v>2023</v>
      </c>
      <c r="F1188" s="4" t="str">
        <f t="shared" si="398"/>
        <v>November</v>
      </c>
      <c r="G1188" s="4" t="str">
        <f t="shared" si="399"/>
        <v>Saturday</v>
      </c>
      <c r="H1188" t="s">
        <v>2389</v>
      </c>
      <c r="I1188">
        <f t="shared" si="400"/>
        <v>65497</v>
      </c>
      <c r="J1188" t="s">
        <v>2403</v>
      </c>
      <c r="K1188" t="str">
        <f t="shared" si="402"/>
        <v>Monitor</v>
      </c>
      <c r="L1188">
        <v>1</v>
      </c>
      <c r="M1188">
        <v>163.32</v>
      </c>
      <c r="N1188" s="7">
        <f t="shared" si="401"/>
        <v>163.32</v>
      </c>
      <c r="O1188" t="s">
        <v>3058</v>
      </c>
      <c r="P1188" t="str">
        <f t="shared" si="403"/>
        <v>676</v>
      </c>
      <c r="Q1188" t="str">
        <f t="shared" si="404"/>
        <v>Main St</v>
      </c>
      <c r="R1188" t="s">
        <v>3069</v>
      </c>
      <c r="S1188" t="str">
        <f t="shared" si="405"/>
        <v>Cash</v>
      </c>
      <c r="T1188" t="s">
        <v>3070</v>
      </c>
      <c r="U1188" t="str">
        <f t="shared" si="406"/>
        <v>Shipped</v>
      </c>
      <c r="V1188" t="s">
        <v>4261</v>
      </c>
      <c r="W1188" t="str">
        <f t="shared" si="407"/>
        <v>83702761</v>
      </c>
      <c r="X1188">
        <v>6</v>
      </c>
      <c r="Y1188" t="s">
        <v>4277</v>
      </c>
      <c r="Z1188" t="str">
        <f t="shared" si="408"/>
        <v>WINTER15</v>
      </c>
      <c r="AA1188" t="str">
        <f t="shared" si="409"/>
        <v>YES</v>
      </c>
      <c r="AB1188" t="s">
        <v>4281</v>
      </c>
      <c r="AC1188" t="str">
        <f t="shared" si="410"/>
        <v>Facebook</v>
      </c>
      <c r="AD1188">
        <v>163.32</v>
      </c>
      <c r="AE1188" s="7">
        <v>163.32</v>
      </c>
      <c r="AF1188" s="7">
        <f t="shared" si="411"/>
        <v>163.32</v>
      </c>
      <c r="AG1188" t="str">
        <f>_xlfn.XLOOKUP(H1188, 'Customer Data'!A1188,'Customer Data'!B1188)</f>
        <v>Customer_1188</v>
      </c>
      <c r="AH1188" t="str">
        <f>_xlfn.XLOOKUP(H1188,'Customer Data'!A1188,'Customer Data'!C1188)</f>
        <v>Male</v>
      </c>
      <c r="AI1188">
        <f>_xlfn.XLOOKUP(H1188,'Customer Data'!A1188,'Customer Data'!D1188)</f>
        <v>32</v>
      </c>
      <c r="AJ1188" t="str">
        <f>_xlfn.XLOOKUP(H1188,'Customer Data'!A1188,'Customer Data'!E1188)</f>
        <v>Enugu</v>
      </c>
      <c r="AK1188" t="str">
        <f>VLOOKUP(K1188,'Product Category'!A:B,2,FALSE)</f>
        <v>Electronics</v>
      </c>
      <c r="AL1188">
        <f>VLOOKUP(Z1188,Coupons!A:B,2,FALSE)</f>
        <v>0.15</v>
      </c>
      <c r="AM1188" s="7">
        <f t="shared" si="412"/>
        <v>24.497999999999998</v>
      </c>
      <c r="AN1188" s="7">
        <f t="shared" si="413"/>
        <v>114.32399999999998</v>
      </c>
      <c r="AO1188" s="7">
        <f t="shared" si="414"/>
        <v>114.32399999999998</v>
      </c>
      <c r="AP1188" s="7">
        <f t="shared" si="415"/>
        <v>138.822</v>
      </c>
      <c r="AQ1188" s="7">
        <f t="shared" si="416"/>
        <v>24.498000000000019</v>
      </c>
      <c r="AR1188" s="12">
        <f t="shared" si="417"/>
        <v>1.2142857142857144</v>
      </c>
    </row>
    <row r="1189" spans="1:44" x14ac:dyDescent="0.35">
      <c r="A1189" t="s">
        <v>1201</v>
      </c>
      <c r="B1189">
        <f t="shared" si="396"/>
        <v>201187</v>
      </c>
      <c r="C1189" s="2">
        <v>45364</v>
      </c>
      <c r="D1189" s="4">
        <v>45364</v>
      </c>
      <c r="E1189">
        <f t="shared" si="397"/>
        <v>2024</v>
      </c>
      <c r="F1189" s="4" t="str">
        <f t="shared" si="398"/>
        <v>March</v>
      </c>
      <c r="G1189" s="4" t="str">
        <f t="shared" si="399"/>
        <v>Wednesday</v>
      </c>
      <c r="H1189" t="s">
        <v>2390</v>
      </c>
      <c r="I1189">
        <f t="shared" si="400"/>
        <v>26340</v>
      </c>
      <c r="J1189" t="s">
        <v>2409</v>
      </c>
      <c r="K1189" t="str">
        <f t="shared" si="402"/>
        <v>Desk</v>
      </c>
      <c r="L1189">
        <v>2</v>
      </c>
      <c r="M1189">
        <v>184.6</v>
      </c>
      <c r="N1189" s="7">
        <f t="shared" si="401"/>
        <v>184.6</v>
      </c>
      <c r="O1189" t="s">
        <v>2613</v>
      </c>
      <c r="P1189" t="str">
        <f t="shared" si="403"/>
        <v>562</v>
      </c>
      <c r="Q1189" t="str">
        <f t="shared" si="404"/>
        <v>Main St</v>
      </c>
      <c r="R1189" t="s">
        <v>3068</v>
      </c>
      <c r="S1189" t="str">
        <f t="shared" si="405"/>
        <v>Gift Card</v>
      </c>
      <c r="T1189" t="s">
        <v>3073</v>
      </c>
      <c r="U1189" t="str">
        <f t="shared" si="406"/>
        <v>Delivered</v>
      </c>
      <c r="V1189" t="s">
        <v>4262</v>
      </c>
      <c r="W1189" t="str">
        <f t="shared" si="407"/>
        <v>59962703</v>
      </c>
      <c r="X1189">
        <v>7</v>
      </c>
      <c r="Y1189" t="s">
        <v>4277</v>
      </c>
      <c r="Z1189" t="str">
        <f t="shared" si="408"/>
        <v>WINTER15</v>
      </c>
      <c r="AA1189" t="str">
        <f t="shared" si="409"/>
        <v>YES</v>
      </c>
      <c r="AB1189" t="s">
        <v>4280</v>
      </c>
      <c r="AC1189" t="str">
        <f t="shared" si="410"/>
        <v>Email</v>
      </c>
      <c r="AD1189">
        <v>369.2</v>
      </c>
      <c r="AE1189" s="7">
        <v>369.2</v>
      </c>
      <c r="AF1189" s="7">
        <f t="shared" si="411"/>
        <v>369.2</v>
      </c>
      <c r="AG1189" t="str">
        <f>_xlfn.XLOOKUP(H1189, 'Customer Data'!A1189,'Customer Data'!B1189)</f>
        <v>Customer_1189</v>
      </c>
      <c r="AH1189" t="str">
        <f>_xlfn.XLOOKUP(H1189,'Customer Data'!A1189,'Customer Data'!C1189)</f>
        <v>Male</v>
      </c>
      <c r="AI1189">
        <f>_xlfn.XLOOKUP(H1189,'Customer Data'!A1189,'Customer Data'!D1189)</f>
        <v>56</v>
      </c>
      <c r="AJ1189" t="str">
        <f>_xlfn.XLOOKUP(H1189,'Customer Data'!A1189,'Customer Data'!E1189)</f>
        <v>Owerri</v>
      </c>
      <c r="AK1189" t="str">
        <f>VLOOKUP(K1189,'Product Category'!A:B,2,FALSE)</f>
        <v>Furniture</v>
      </c>
      <c r="AL1189">
        <f>VLOOKUP(Z1189,Coupons!A:B,2,FALSE)</f>
        <v>0.15</v>
      </c>
      <c r="AM1189" s="7">
        <f t="shared" si="412"/>
        <v>55.379999999999995</v>
      </c>
      <c r="AN1189" s="7">
        <f t="shared" si="413"/>
        <v>129.22</v>
      </c>
      <c r="AO1189" s="7">
        <f t="shared" si="414"/>
        <v>258.44</v>
      </c>
      <c r="AP1189" s="7">
        <f t="shared" si="415"/>
        <v>313.82</v>
      </c>
      <c r="AQ1189" s="7">
        <f t="shared" si="416"/>
        <v>55.379999999999995</v>
      </c>
      <c r="AR1189" s="12">
        <f t="shared" si="417"/>
        <v>1.2142857142857142</v>
      </c>
    </row>
    <row r="1190" spans="1:44" x14ac:dyDescent="0.35">
      <c r="A1190" t="s">
        <v>1202</v>
      </c>
      <c r="B1190">
        <f t="shared" si="396"/>
        <v>201188</v>
      </c>
      <c r="C1190" s="2">
        <v>45206</v>
      </c>
      <c r="D1190" s="4">
        <v>45206</v>
      </c>
      <c r="E1190">
        <f t="shared" si="397"/>
        <v>2023</v>
      </c>
      <c r="F1190" s="4" t="str">
        <f t="shared" si="398"/>
        <v>October</v>
      </c>
      <c r="G1190" s="4" t="str">
        <f t="shared" si="399"/>
        <v>Saturday</v>
      </c>
      <c r="H1190" t="s">
        <v>2391</v>
      </c>
      <c r="I1190">
        <f t="shared" si="400"/>
        <v>75619</v>
      </c>
      <c r="J1190" t="s">
        <v>2407</v>
      </c>
      <c r="K1190" t="str">
        <f t="shared" si="402"/>
        <v>Printer</v>
      </c>
      <c r="L1190">
        <v>2</v>
      </c>
      <c r="M1190">
        <v>371.29</v>
      </c>
      <c r="N1190" s="7">
        <f t="shared" si="401"/>
        <v>371.29</v>
      </c>
      <c r="O1190" t="s">
        <v>3059</v>
      </c>
      <c r="P1190" t="str">
        <f t="shared" si="403"/>
        <v>924</v>
      </c>
      <c r="Q1190" t="str">
        <f t="shared" si="404"/>
        <v>Main St</v>
      </c>
      <c r="R1190" t="s">
        <v>3068</v>
      </c>
      <c r="S1190" t="str">
        <f t="shared" si="405"/>
        <v>Gift Card</v>
      </c>
      <c r="T1190" t="s">
        <v>3070</v>
      </c>
      <c r="U1190" t="str">
        <f t="shared" si="406"/>
        <v>Shipped</v>
      </c>
      <c r="V1190" t="s">
        <v>4263</v>
      </c>
      <c r="W1190" t="str">
        <f t="shared" si="407"/>
        <v>23086941</v>
      </c>
      <c r="X1190">
        <v>5</v>
      </c>
      <c r="Y1190" t="s">
        <v>4277</v>
      </c>
      <c r="Z1190" t="str">
        <f t="shared" si="408"/>
        <v>WINTER15</v>
      </c>
      <c r="AA1190" t="str">
        <f t="shared" si="409"/>
        <v>YES</v>
      </c>
      <c r="AB1190" t="s">
        <v>4281</v>
      </c>
      <c r="AC1190" t="str">
        <f t="shared" si="410"/>
        <v>Facebook</v>
      </c>
      <c r="AD1190">
        <v>742.58</v>
      </c>
      <c r="AE1190" s="7">
        <v>742.58</v>
      </c>
      <c r="AF1190" s="7">
        <f t="shared" si="411"/>
        <v>742.58</v>
      </c>
      <c r="AG1190" t="str">
        <f>_xlfn.XLOOKUP(H1190, 'Customer Data'!A1190,'Customer Data'!B1190)</f>
        <v>Customer_1190</v>
      </c>
      <c r="AH1190" t="str">
        <f>_xlfn.XLOOKUP(H1190,'Customer Data'!A1190,'Customer Data'!C1190)</f>
        <v>Male</v>
      </c>
      <c r="AI1190">
        <f>_xlfn.XLOOKUP(H1190,'Customer Data'!A1190,'Customer Data'!D1190)</f>
        <v>30</v>
      </c>
      <c r="AJ1190" t="str">
        <f>_xlfn.XLOOKUP(H1190,'Customer Data'!A1190,'Customer Data'!E1190)</f>
        <v>Kano</v>
      </c>
      <c r="AK1190" t="str">
        <f>VLOOKUP(K1190,'Product Category'!A:B,2,FALSE)</f>
        <v>Electronics</v>
      </c>
      <c r="AL1190">
        <f>VLOOKUP(Z1190,Coupons!A:B,2,FALSE)</f>
        <v>0.15</v>
      </c>
      <c r="AM1190" s="7">
        <f t="shared" si="412"/>
        <v>111.387</v>
      </c>
      <c r="AN1190" s="7">
        <f t="shared" si="413"/>
        <v>259.90300000000002</v>
      </c>
      <c r="AO1190" s="7">
        <f t="shared" si="414"/>
        <v>519.80600000000004</v>
      </c>
      <c r="AP1190" s="7">
        <f t="shared" si="415"/>
        <v>631.19299999999998</v>
      </c>
      <c r="AQ1190" s="7">
        <f t="shared" si="416"/>
        <v>111.38699999999994</v>
      </c>
      <c r="AR1190" s="12">
        <f t="shared" si="417"/>
        <v>1.2142857142857142</v>
      </c>
    </row>
    <row r="1191" spans="1:44" x14ac:dyDescent="0.35">
      <c r="A1191" t="s">
        <v>1203</v>
      </c>
      <c r="B1191">
        <f t="shared" si="396"/>
        <v>201189</v>
      </c>
      <c r="C1191" s="2">
        <v>45521</v>
      </c>
      <c r="D1191" s="4">
        <v>45521</v>
      </c>
      <c r="E1191">
        <f t="shared" si="397"/>
        <v>2024</v>
      </c>
      <c r="F1191" s="4" t="str">
        <f t="shared" si="398"/>
        <v>August</v>
      </c>
      <c r="G1191" s="4" t="str">
        <f t="shared" si="399"/>
        <v>Saturday</v>
      </c>
      <c r="H1191" t="s">
        <v>2392</v>
      </c>
      <c r="I1191">
        <f t="shared" si="400"/>
        <v>96136</v>
      </c>
      <c r="J1191" t="s">
        <v>2405</v>
      </c>
      <c r="K1191" t="str">
        <f t="shared" si="402"/>
        <v>Tablet</v>
      </c>
      <c r="L1191">
        <v>5</v>
      </c>
      <c r="M1191">
        <v>389.22</v>
      </c>
      <c r="N1191" s="7">
        <f t="shared" si="401"/>
        <v>389.22</v>
      </c>
      <c r="O1191" t="s">
        <v>3060</v>
      </c>
      <c r="P1191" t="str">
        <f t="shared" si="403"/>
        <v>149</v>
      </c>
      <c r="Q1191" t="str">
        <f t="shared" si="404"/>
        <v>Main St</v>
      </c>
      <c r="R1191" t="s">
        <v>3069</v>
      </c>
      <c r="S1191" t="str">
        <f t="shared" si="405"/>
        <v>Cash</v>
      </c>
      <c r="T1191" t="s">
        <v>3071</v>
      </c>
      <c r="U1191" t="str">
        <f t="shared" si="406"/>
        <v>Cancelled</v>
      </c>
      <c r="V1191" t="s">
        <v>4264</v>
      </c>
      <c r="W1191" t="str">
        <f t="shared" si="407"/>
        <v>60856682</v>
      </c>
      <c r="X1191">
        <v>7</v>
      </c>
      <c r="Z1191" t="str">
        <f t="shared" si="408"/>
        <v>NO COUPON</v>
      </c>
      <c r="AA1191" t="str">
        <f t="shared" si="409"/>
        <v>NO</v>
      </c>
      <c r="AB1191" t="s">
        <v>4279</v>
      </c>
      <c r="AC1191" t="str">
        <f t="shared" si="410"/>
        <v>Referral</v>
      </c>
      <c r="AD1191">
        <v>1946.1</v>
      </c>
      <c r="AE1191" s="7">
        <v>1946.1</v>
      </c>
      <c r="AF1191" s="7">
        <f t="shared" si="411"/>
        <v>1946.1000000000001</v>
      </c>
      <c r="AG1191" t="str">
        <f>_xlfn.XLOOKUP(H1191, 'Customer Data'!A1191,'Customer Data'!B1191)</f>
        <v>Customer_1191</v>
      </c>
      <c r="AH1191" t="str">
        <f>_xlfn.XLOOKUP(H1191,'Customer Data'!A1191,'Customer Data'!C1191)</f>
        <v>Male</v>
      </c>
      <c r="AI1191">
        <f>_xlfn.XLOOKUP(H1191,'Customer Data'!A1191,'Customer Data'!D1191)</f>
        <v>43</v>
      </c>
      <c r="AJ1191" t="str">
        <f>_xlfn.XLOOKUP(H1191,'Customer Data'!A1191,'Customer Data'!E1191)</f>
        <v>Port-Harcourt</v>
      </c>
      <c r="AK1191" t="str">
        <f>VLOOKUP(K1191,'Product Category'!A:B,2,FALSE)</f>
        <v>Electronics</v>
      </c>
      <c r="AL1191">
        <f>VLOOKUP(Z1191,Coupons!A:B,2,FALSE)</f>
        <v>0</v>
      </c>
      <c r="AM1191" s="7">
        <f t="shared" si="412"/>
        <v>0</v>
      </c>
      <c r="AN1191" s="7">
        <f t="shared" si="413"/>
        <v>272.45400000000001</v>
      </c>
      <c r="AO1191" s="7">
        <f t="shared" si="414"/>
        <v>1362.27</v>
      </c>
      <c r="AP1191" s="7">
        <f t="shared" si="415"/>
        <v>1946.1000000000001</v>
      </c>
      <c r="AQ1191" s="7">
        <f t="shared" si="416"/>
        <v>583.83000000000015</v>
      </c>
      <c r="AR1191" s="12">
        <f t="shared" si="417"/>
        <v>1.4285714285714286</v>
      </c>
    </row>
    <row r="1192" spans="1:44" x14ac:dyDescent="0.35">
      <c r="A1192" t="s">
        <v>1204</v>
      </c>
      <c r="B1192">
        <f t="shared" si="396"/>
        <v>201190</v>
      </c>
      <c r="C1192" s="2">
        <v>45816</v>
      </c>
      <c r="D1192" s="4">
        <v>45816</v>
      </c>
      <c r="E1192">
        <f t="shared" si="397"/>
        <v>2025</v>
      </c>
      <c r="F1192" s="4" t="str">
        <f t="shared" si="398"/>
        <v>June</v>
      </c>
      <c r="G1192" s="4" t="str">
        <f t="shared" si="399"/>
        <v>Sunday</v>
      </c>
      <c r="H1192" t="s">
        <v>2393</v>
      </c>
      <c r="I1192">
        <f t="shared" si="400"/>
        <v>46886</v>
      </c>
      <c r="J1192" t="s">
        <v>2409</v>
      </c>
      <c r="K1192" t="str">
        <f t="shared" si="402"/>
        <v>Desk</v>
      </c>
      <c r="L1192">
        <v>3</v>
      </c>
      <c r="M1192">
        <v>616.39</v>
      </c>
      <c r="N1192" s="7">
        <f t="shared" si="401"/>
        <v>616.39</v>
      </c>
      <c r="O1192" t="s">
        <v>3061</v>
      </c>
      <c r="P1192" t="str">
        <f t="shared" si="403"/>
        <v>754</v>
      </c>
      <c r="Q1192" t="str">
        <f t="shared" si="404"/>
        <v>Main St</v>
      </c>
      <c r="R1192" t="s">
        <v>3067</v>
      </c>
      <c r="S1192" t="str">
        <f t="shared" si="405"/>
        <v>Credit Card</v>
      </c>
      <c r="T1192" t="s">
        <v>3070</v>
      </c>
      <c r="U1192" t="str">
        <f t="shared" si="406"/>
        <v>Shipped</v>
      </c>
      <c r="V1192" t="s">
        <v>4265</v>
      </c>
      <c r="W1192" t="str">
        <f t="shared" si="407"/>
        <v>82791646</v>
      </c>
      <c r="X1192">
        <v>6</v>
      </c>
      <c r="Y1192" t="s">
        <v>4276</v>
      </c>
      <c r="Z1192" t="str">
        <f t="shared" si="408"/>
        <v>FREESHIP</v>
      </c>
      <c r="AA1192" t="str">
        <f t="shared" si="409"/>
        <v>YES</v>
      </c>
      <c r="AB1192" t="s">
        <v>4278</v>
      </c>
      <c r="AC1192" t="str">
        <f t="shared" si="410"/>
        <v>Instagram</v>
      </c>
      <c r="AD1192">
        <v>1849.17</v>
      </c>
      <c r="AE1192" s="7">
        <v>1849.17</v>
      </c>
      <c r="AF1192" s="7">
        <f t="shared" si="411"/>
        <v>1849.17</v>
      </c>
      <c r="AG1192" t="str">
        <f>_xlfn.XLOOKUP(H1192, 'Customer Data'!A1192,'Customer Data'!B1192)</f>
        <v>Customer_1192</v>
      </c>
      <c r="AH1192" t="str">
        <f>_xlfn.XLOOKUP(H1192,'Customer Data'!A1192,'Customer Data'!C1192)</f>
        <v>Female</v>
      </c>
      <c r="AI1192">
        <f>_xlfn.XLOOKUP(H1192,'Customer Data'!A1192,'Customer Data'!D1192)</f>
        <v>44</v>
      </c>
      <c r="AJ1192" t="str">
        <f>_xlfn.XLOOKUP(H1192,'Customer Data'!A1192,'Customer Data'!E1192)</f>
        <v>Lagos</v>
      </c>
      <c r="AK1192" t="str">
        <f>VLOOKUP(K1192,'Product Category'!A:B,2,FALSE)</f>
        <v>Furniture</v>
      </c>
      <c r="AL1192">
        <f>VLOOKUP(Z1192,Coupons!A:B,2,FALSE)</f>
        <v>0</v>
      </c>
      <c r="AM1192" s="7">
        <f t="shared" si="412"/>
        <v>0</v>
      </c>
      <c r="AN1192" s="7">
        <f t="shared" si="413"/>
        <v>431.47299999999996</v>
      </c>
      <c r="AO1192" s="7">
        <f t="shared" si="414"/>
        <v>1294.4189999999999</v>
      </c>
      <c r="AP1192" s="7">
        <f t="shared" si="415"/>
        <v>1849.17</v>
      </c>
      <c r="AQ1192" s="7">
        <f t="shared" si="416"/>
        <v>554.7510000000002</v>
      </c>
      <c r="AR1192" s="12">
        <f t="shared" si="417"/>
        <v>1.4285714285714288</v>
      </c>
    </row>
    <row r="1193" spans="1:44" x14ac:dyDescent="0.35">
      <c r="A1193" t="s">
        <v>1205</v>
      </c>
      <c r="B1193">
        <f t="shared" si="396"/>
        <v>201191</v>
      </c>
      <c r="C1193" s="2">
        <v>45698</v>
      </c>
      <c r="D1193" s="4">
        <v>45698</v>
      </c>
      <c r="E1193">
        <f t="shared" si="397"/>
        <v>2025</v>
      </c>
      <c r="F1193" s="4" t="str">
        <f t="shared" si="398"/>
        <v>February</v>
      </c>
      <c r="G1193" s="4" t="str">
        <f t="shared" si="399"/>
        <v>Monday</v>
      </c>
      <c r="H1193" t="s">
        <v>2394</v>
      </c>
      <c r="I1193">
        <f t="shared" si="400"/>
        <v>44148</v>
      </c>
      <c r="J1193" t="s">
        <v>2409</v>
      </c>
      <c r="K1193" t="str">
        <f t="shared" si="402"/>
        <v>Desk</v>
      </c>
      <c r="L1193">
        <v>4</v>
      </c>
      <c r="M1193">
        <v>376.43</v>
      </c>
      <c r="N1193" s="7">
        <f t="shared" si="401"/>
        <v>376.43</v>
      </c>
      <c r="O1193" t="s">
        <v>2841</v>
      </c>
      <c r="P1193" t="str">
        <f t="shared" si="403"/>
        <v>809</v>
      </c>
      <c r="Q1193" t="str">
        <f t="shared" si="404"/>
        <v>Main St</v>
      </c>
      <c r="R1193" t="s">
        <v>3068</v>
      </c>
      <c r="S1193" t="str">
        <f t="shared" si="405"/>
        <v>Gift Card</v>
      </c>
      <c r="T1193" t="s">
        <v>3074</v>
      </c>
      <c r="U1193" t="str">
        <f t="shared" si="406"/>
        <v>Pending</v>
      </c>
      <c r="V1193" t="s">
        <v>4266</v>
      </c>
      <c r="W1193" t="str">
        <f t="shared" si="407"/>
        <v>67872709</v>
      </c>
      <c r="X1193">
        <v>5</v>
      </c>
      <c r="Y1193" t="s">
        <v>4277</v>
      </c>
      <c r="Z1193" t="str">
        <f t="shared" si="408"/>
        <v>WINTER15</v>
      </c>
      <c r="AA1193" t="str">
        <f t="shared" si="409"/>
        <v>YES</v>
      </c>
      <c r="AB1193" t="s">
        <v>4278</v>
      </c>
      <c r="AC1193" t="str">
        <f t="shared" si="410"/>
        <v>Instagram</v>
      </c>
      <c r="AD1193">
        <v>1505.72</v>
      </c>
      <c r="AE1193" s="7">
        <v>1505.72</v>
      </c>
      <c r="AF1193" s="7">
        <f t="shared" si="411"/>
        <v>1505.72</v>
      </c>
      <c r="AG1193" t="str">
        <f>_xlfn.XLOOKUP(H1193, 'Customer Data'!A1193,'Customer Data'!B1193)</f>
        <v>Customer_1193</v>
      </c>
      <c r="AH1193" t="str">
        <f>_xlfn.XLOOKUP(H1193,'Customer Data'!A1193,'Customer Data'!C1193)</f>
        <v>Male</v>
      </c>
      <c r="AI1193">
        <f>_xlfn.XLOOKUP(H1193,'Customer Data'!A1193,'Customer Data'!D1193)</f>
        <v>45</v>
      </c>
      <c r="AJ1193" t="str">
        <f>_xlfn.XLOOKUP(H1193,'Customer Data'!A1193,'Customer Data'!E1193)</f>
        <v>Lagos</v>
      </c>
      <c r="AK1193" t="str">
        <f>VLOOKUP(K1193,'Product Category'!A:B,2,FALSE)</f>
        <v>Furniture</v>
      </c>
      <c r="AL1193">
        <f>VLOOKUP(Z1193,Coupons!A:B,2,FALSE)</f>
        <v>0.15</v>
      </c>
      <c r="AM1193" s="7">
        <f t="shared" si="412"/>
        <v>225.858</v>
      </c>
      <c r="AN1193" s="7">
        <f t="shared" si="413"/>
        <v>263.50099999999998</v>
      </c>
      <c r="AO1193" s="7">
        <f t="shared" si="414"/>
        <v>1054.0039999999999</v>
      </c>
      <c r="AP1193" s="7">
        <f t="shared" si="415"/>
        <v>1279.8620000000001</v>
      </c>
      <c r="AQ1193" s="7">
        <f t="shared" si="416"/>
        <v>225.85800000000017</v>
      </c>
      <c r="AR1193" s="12">
        <f t="shared" si="417"/>
        <v>1.2142857142857144</v>
      </c>
    </row>
    <row r="1194" spans="1:44" x14ac:dyDescent="0.35">
      <c r="A1194" t="s">
        <v>1206</v>
      </c>
      <c r="B1194">
        <f t="shared" si="396"/>
        <v>201192</v>
      </c>
      <c r="C1194" s="2">
        <v>45350</v>
      </c>
      <c r="D1194" s="4">
        <v>45350</v>
      </c>
      <c r="E1194">
        <f t="shared" si="397"/>
        <v>2024</v>
      </c>
      <c r="F1194" s="4" t="str">
        <f t="shared" si="398"/>
        <v>February</v>
      </c>
      <c r="G1194" s="4" t="str">
        <f t="shared" si="399"/>
        <v>Wednesday</v>
      </c>
      <c r="H1194" t="s">
        <v>2395</v>
      </c>
      <c r="I1194">
        <f t="shared" si="400"/>
        <v>72007</v>
      </c>
      <c r="J1194" t="s">
        <v>2406</v>
      </c>
      <c r="K1194" t="str">
        <f t="shared" si="402"/>
        <v>Chair</v>
      </c>
      <c r="L1194">
        <v>3</v>
      </c>
      <c r="M1194">
        <v>432.85</v>
      </c>
      <c r="N1194" s="7">
        <f t="shared" si="401"/>
        <v>432.85</v>
      </c>
      <c r="O1194" t="s">
        <v>2593</v>
      </c>
      <c r="P1194" t="str">
        <f t="shared" si="403"/>
        <v>999</v>
      </c>
      <c r="Q1194" t="str">
        <f t="shared" si="404"/>
        <v>Main St</v>
      </c>
      <c r="R1194" t="s">
        <v>3066</v>
      </c>
      <c r="S1194" t="str">
        <f t="shared" si="405"/>
        <v>Online</v>
      </c>
      <c r="T1194" t="s">
        <v>3074</v>
      </c>
      <c r="U1194" t="str">
        <f t="shared" si="406"/>
        <v>Pending</v>
      </c>
      <c r="V1194" t="s">
        <v>4267</v>
      </c>
      <c r="W1194" t="str">
        <f t="shared" si="407"/>
        <v>16240916</v>
      </c>
      <c r="X1194">
        <v>4</v>
      </c>
      <c r="Z1194" t="str">
        <f t="shared" si="408"/>
        <v>NO COUPON</v>
      </c>
      <c r="AA1194" t="str">
        <f t="shared" si="409"/>
        <v>NO</v>
      </c>
      <c r="AB1194" t="s">
        <v>4278</v>
      </c>
      <c r="AC1194" t="str">
        <f t="shared" si="410"/>
        <v>Instagram</v>
      </c>
      <c r="AD1194">
        <v>1298.55</v>
      </c>
      <c r="AE1194" s="7">
        <v>1298.55</v>
      </c>
      <c r="AF1194" s="7">
        <f t="shared" si="411"/>
        <v>1298.5500000000002</v>
      </c>
      <c r="AG1194" t="str">
        <f>_xlfn.XLOOKUP(H1194, 'Customer Data'!A1194,'Customer Data'!B1194)</f>
        <v>Customer_1194</v>
      </c>
      <c r="AH1194" t="str">
        <f>_xlfn.XLOOKUP(H1194,'Customer Data'!A1194,'Customer Data'!C1194)</f>
        <v>Female</v>
      </c>
      <c r="AI1194">
        <f>_xlfn.XLOOKUP(H1194,'Customer Data'!A1194,'Customer Data'!D1194)</f>
        <v>32</v>
      </c>
      <c r="AJ1194" t="str">
        <f>_xlfn.XLOOKUP(H1194,'Customer Data'!A1194,'Customer Data'!E1194)</f>
        <v>Owerri</v>
      </c>
      <c r="AK1194" t="str">
        <f>VLOOKUP(K1194,'Product Category'!A:B,2,FALSE)</f>
        <v>Furniture</v>
      </c>
      <c r="AL1194">
        <f>VLOOKUP(Z1194,Coupons!A:B,2,FALSE)</f>
        <v>0</v>
      </c>
      <c r="AM1194" s="7">
        <f t="shared" si="412"/>
        <v>0</v>
      </c>
      <c r="AN1194" s="7">
        <f t="shared" si="413"/>
        <v>302.995</v>
      </c>
      <c r="AO1194" s="7">
        <f t="shared" si="414"/>
        <v>908.98500000000001</v>
      </c>
      <c r="AP1194" s="7">
        <f t="shared" si="415"/>
        <v>1298.5500000000002</v>
      </c>
      <c r="AQ1194" s="7">
        <f t="shared" si="416"/>
        <v>389.56500000000017</v>
      </c>
      <c r="AR1194" s="12">
        <f t="shared" si="417"/>
        <v>1.4285714285714288</v>
      </c>
    </row>
    <row r="1195" spans="1:44" x14ac:dyDescent="0.35">
      <c r="A1195" t="s">
        <v>1207</v>
      </c>
      <c r="B1195">
        <f t="shared" si="396"/>
        <v>201193</v>
      </c>
      <c r="C1195" s="2">
        <v>45824</v>
      </c>
      <c r="D1195" s="4">
        <v>45824</v>
      </c>
      <c r="E1195">
        <f t="shared" si="397"/>
        <v>2025</v>
      </c>
      <c r="F1195" s="4" t="str">
        <f t="shared" si="398"/>
        <v>June</v>
      </c>
      <c r="G1195" s="4" t="str">
        <f t="shared" si="399"/>
        <v>Monday</v>
      </c>
      <c r="H1195" t="s">
        <v>2396</v>
      </c>
      <c r="I1195">
        <f t="shared" si="400"/>
        <v>45104</v>
      </c>
      <c r="J1195" t="s">
        <v>2405</v>
      </c>
      <c r="K1195" t="str">
        <f t="shared" si="402"/>
        <v>Tablet</v>
      </c>
      <c r="L1195">
        <v>1</v>
      </c>
      <c r="M1195">
        <v>687.89</v>
      </c>
      <c r="N1195" s="7">
        <f t="shared" si="401"/>
        <v>687.89</v>
      </c>
      <c r="O1195" t="s">
        <v>2481</v>
      </c>
      <c r="P1195" t="str">
        <f t="shared" si="403"/>
        <v>348</v>
      </c>
      <c r="Q1195" t="str">
        <f t="shared" si="404"/>
        <v>Main St</v>
      </c>
      <c r="R1195" t="s">
        <v>3069</v>
      </c>
      <c r="S1195" t="str">
        <f t="shared" si="405"/>
        <v>Cash</v>
      </c>
      <c r="T1195" t="s">
        <v>3072</v>
      </c>
      <c r="U1195" t="str">
        <f t="shared" si="406"/>
        <v>Returned</v>
      </c>
      <c r="V1195" t="s">
        <v>4268</v>
      </c>
      <c r="W1195" t="str">
        <f t="shared" si="407"/>
        <v>38559816</v>
      </c>
      <c r="X1195">
        <v>1</v>
      </c>
      <c r="Y1195" t="s">
        <v>4276</v>
      </c>
      <c r="Z1195" t="str">
        <f t="shared" si="408"/>
        <v>FREESHIP</v>
      </c>
      <c r="AA1195" t="str">
        <f t="shared" si="409"/>
        <v>YES</v>
      </c>
      <c r="AB1195" t="s">
        <v>4280</v>
      </c>
      <c r="AC1195" t="str">
        <f t="shared" si="410"/>
        <v>Email</v>
      </c>
      <c r="AD1195">
        <v>687.89</v>
      </c>
      <c r="AE1195" s="7">
        <v>687.89</v>
      </c>
      <c r="AF1195" s="7">
        <f t="shared" si="411"/>
        <v>687.89</v>
      </c>
      <c r="AG1195" t="str">
        <f>_xlfn.XLOOKUP(H1195, 'Customer Data'!A1195,'Customer Data'!B1195)</f>
        <v>Customer_1195</v>
      </c>
      <c r="AH1195" t="str">
        <f>_xlfn.XLOOKUP(H1195,'Customer Data'!A1195,'Customer Data'!C1195)</f>
        <v>Male</v>
      </c>
      <c r="AI1195">
        <f>_xlfn.XLOOKUP(H1195,'Customer Data'!A1195,'Customer Data'!D1195)</f>
        <v>54</v>
      </c>
      <c r="AJ1195" t="str">
        <f>_xlfn.XLOOKUP(H1195,'Customer Data'!A1195,'Customer Data'!E1195)</f>
        <v>Lagos</v>
      </c>
      <c r="AK1195" t="str">
        <f>VLOOKUP(K1195,'Product Category'!A:B,2,FALSE)</f>
        <v>Electronics</v>
      </c>
      <c r="AL1195">
        <f>VLOOKUP(Z1195,Coupons!A:B,2,FALSE)</f>
        <v>0</v>
      </c>
      <c r="AM1195" s="7">
        <f t="shared" si="412"/>
        <v>0</v>
      </c>
      <c r="AN1195" s="7">
        <f t="shared" si="413"/>
        <v>481.52299999999997</v>
      </c>
      <c r="AO1195" s="7">
        <f t="shared" si="414"/>
        <v>481.52299999999997</v>
      </c>
      <c r="AP1195" s="7">
        <f t="shared" si="415"/>
        <v>687.89</v>
      </c>
      <c r="AQ1195" s="7">
        <f t="shared" si="416"/>
        <v>206.36700000000002</v>
      </c>
      <c r="AR1195" s="12">
        <f t="shared" si="417"/>
        <v>1.4285714285714286</v>
      </c>
    </row>
    <row r="1196" spans="1:44" x14ac:dyDescent="0.35">
      <c r="A1196" t="s">
        <v>1208</v>
      </c>
      <c r="B1196">
        <f t="shared" si="396"/>
        <v>201194</v>
      </c>
      <c r="C1196" s="2">
        <v>45249</v>
      </c>
      <c r="D1196" s="4">
        <v>45249</v>
      </c>
      <c r="E1196">
        <f t="shared" si="397"/>
        <v>2023</v>
      </c>
      <c r="F1196" s="4" t="str">
        <f t="shared" si="398"/>
        <v>November</v>
      </c>
      <c r="G1196" s="4" t="str">
        <f t="shared" si="399"/>
        <v>Sunday</v>
      </c>
      <c r="H1196" t="s">
        <v>2397</v>
      </c>
      <c r="I1196">
        <f t="shared" si="400"/>
        <v>29885</v>
      </c>
      <c r="J1196" t="s">
        <v>2407</v>
      </c>
      <c r="K1196" t="str">
        <f t="shared" si="402"/>
        <v>Printer</v>
      </c>
      <c r="L1196">
        <v>3</v>
      </c>
      <c r="M1196">
        <v>189.44</v>
      </c>
      <c r="N1196" s="7">
        <f t="shared" si="401"/>
        <v>189.44</v>
      </c>
      <c r="O1196" t="s">
        <v>2582</v>
      </c>
      <c r="P1196" t="str">
        <f t="shared" si="403"/>
        <v>725</v>
      </c>
      <c r="Q1196" t="str">
        <f t="shared" si="404"/>
        <v>Main St</v>
      </c>
      <c r="R1196" t="s">
        <v>3069</v>
      </c>
      <c r="S1196" t="str">
        <f t="shared" si="405"/>
        <v>Cash</v>
      </c>
      <c r="T1196" t="s">
        <v>3074</v>
      </c>
      <c r="U1196" t="str">
        <f t="shared" si="406"/>
        <v>Pending</v>
      </c>
      <c r="V1196" t="s">
        <v>4269</v>
      </c>
      <c r="W1196" t="str">
        <f t="shared" si="407"/>
        <v>62067865</v>
      </c>
      <c r="X1196">
        <v>4</v>
      </c>
      <c r="Y1196" t="s">
        <v>4276</v>
      </c>
      <c r="Z1196" t="str">
        <f t="shared" si="408"/>
        <v>FREESHIP</v>
      </c>
      <c r="AA1196" t="str">
        <f t="shared" si="409"/>
        <v>YES</v>
      </c>
      <c r="AB1196" t="s">
        <v>4280</v>
      </c>
      <c r="AC1196" t="str">
        <f t="shared" si="410"/>
        <v>Email</v>
      </c>
      <c r="AD1196">
        <v>568.31999999999994</v>
      </c>
      <c r="AE1196" s="7">
        <v>568.31999999999994</v>
      </c>
      <c r="AF1196" s="7">
        <f t="shared" si="411"/>
        <v>568.31999999999994</v>
      </c>
      <c r="AG1196" t="str">
        <f>_xlfn.XLOOKUP(H1196, 'Customer Data'!A1196,'Customer Data'!B1196)</f>
        <v>Customer_1196</v>
      </c>
      <c r="AH1196" t="str">
        <f>_xlfn.XLOOKUP(H1196,'Customer Data'!A1196,'Customer Data'!C1196)</f>
        <v>Male</v>
      </c>
      <c r="AI1196">
        <f>_xlfn.XLOOKUP(H1196,'Customer Data'!A1196,'Customer Data'!D1196)</f>
        <v>60</v>
      </c>
      <c r="AJ1196" t="str">
        <f>_xlfn.XLOOKUP(H1196,'Customer Data'!A1196,'Customer Data'!E1196)</f>
        <v>Lagos</v>
      </c>
      <c r="AK1196" t="str">
        <f>VLOOKUP(K1196,'Product Category'!A:B,2,FALSE)</f>
        <v>Electronics</v>
      </c>
      <c r="AL1196">
        <f>VLOOKUP(Z1196,Coupons!A:B,2,FALSE)</f>
        <v>0</v>
      </c>
      <c r="AM1196" s="7">
        <f t="shared" si="412"/>
        <v>0</v>
      </c>
      <c r="AN1196" s="7">
        <f t="shared" si="413"/>
        <v>132.608</v>
      </c>
      <c r="AO1196" s="7">
        <f t="shared" si="414"/>
        <v>397.82400000000001</v>
      </c>
      <c r="AP1196" s="7">
        <f t="shared" si="415"/>
        <v>568.31999999999994</v>
      </c>
      <c r="AQ1196" s="7">
        <f t="shared" si="416"/>
        <v>170.49599999999992</v>
      </c>
      <c r="AR1196" s="12">
        <f t="shared" si="417"/>
        <v>1.4285714285714284</v>
      </c>
    </row>
    <row r="1197" spans="1:44" x14ac:dyDescent="0.35">
      <c r="A1197" t="s">
        <v>1209</v>
      </c>
      <c r="B1197">
        <f t="shared" si="396"/>
        <v>201195</v>
      </c>
      <c r="C1197" s="2">
        <v>45463</v>
      </c>
      <c r="D1197" s="4">
        <v>45463</v>
      </c>
      <c r="E1197">
        <f t="shared" si="397"/>
        <v>2024</v>
      </c>
      <c r="F1197" s="4" t="str">
        <f t="shared" si="398"/>
        <v>June</v>
      </c>
      <c r="G1197" s="4" t="str">
        <f t="shared" si="399"/>
        <v>Thursday</v>
      </c>
      <c r="H1197" t="s">
        <v>2398</v>
      </c>
      <c r="I1197">
        <f t="shared" si="400"/>
        <v>21126</v>
      </c>
      <c r="J1197" t="s">
        <v>2409</v>
      </c>
      <c r="K1197" t="str">
        <f t="shared" si="402"/>
        <v>Desk</v>
      </c>
      <c r="L1197">
        <v>1</v>
      </c>
      <c r="M1197">
        <v>107.04</v>
      </c>
      <c r="N1197" s="7">
        <f t="shared" si="401"/>
        <v>107.04</v>
      </c>
      <c r="O1197" t="s">
        <v>3062</v>
      </c>
      <c r="P1197" t="str">
        <f t="shared" si="403"/>
        <v>392</v>
      </c>
      <c r="Q1197" t="str">
        <f t="shared" si="404"/>
        <v>Main St</v>
      </c>
      <c r="R1197" t="s">
        <v>3067</v>
      </c>
      <c r="S1197" t="str">
        <f t="shared" si="405"/>
        <v>Credit Card</v>
      </c>
      <c r="T1197" t="s">
        <v>3071</v>
      </c>
      <c r="U1197" t="str">
        <f t="shared" si="406"/>
        <v>Cancelled</v>
      </c>
      <c r="V1197" t="s">
        <v>4270</v>
      </c>
      <c r="W1197" t="str">
        <f t="shared" si="407"/>
        <v>38009181</v>
      </c>
      <c r="X1197">
        <v>6</v>
      </c>
      <c r="Y1197" t="s">
        <v>4276</v>
      </c>
      <c r="Z1197" t="str">
        <f t="shared" si="408"/>
        <v>FREESHIP</v>
      </c>
      <c r="AA1197" t="str">
        <f t="shared" si="409"/>
        <v>YES</v>
      </c>
      <c r="AB1197" t="s">
        <v>4282</v>
      </c>
      <c r="AC1197" t="str">
        <f t="shared" si="410"/>
        <v>Google</v>
      </c>
      <c r="AD1197">
        <v>107.04</v>
      </c>
      <c r="AE1197" s="7">
        <v>107.04</v>
      </c>
      <c r="AF1197" s="7">
        <f t="shared" si="411"/>
        <v>107.04</v>
      </c>
      <c r="AG1197" t="str">
        <f>_xlfn.XLOOKUP(H1197, 'Customer Data'!A1197,'Customer Data'!B1197)</f>
        <v>Customer_1197</v>
      </c>
      <c r="AH1197" t="str">
        <f>_xlfn.XLOOKUP(H1197,'Customer Data'!A1197,'Customer Data'!C1197)</f>
        <v>Male</v>
      </c>
      <c r="AI1197">
        <f>_xlfn.XLOOKUP(H1197,'Customer Data'!A1197,'Customer Data'!D1197)</f>
        <v>38</v>
      </c>
      <c r="AJ1197" t="str">
        <f>_xlfn.XLOOKUP(H1197,'Customer Data'!A1197,'Customer Data'!E1197)</f>
        <v>Abuja</v>
      </c>
      <c r="AK1197" t="str">
        <f>VLOOKUP(K1197,'Product Category'!A:B,2,FALSE)</f>
        <v>Furniture</v>
      </c>
      <c r="AL1197">
        <f>VLOOKUP(Z1197,Coupons!A:B,2,FALSE)</f>
        <v>0</v>
      </c>
      <c r="AM1197" s="7">
        <f t="shared" si="412"/>
        <v>0</v>
      </c>
      <c r="AN1197" s="7">
        <f t="shared" si="413"/>
        <v>74.927999999999997</v>
      </c>
      <c r="AO1197" s="7">
        <f t="shared" si="414"/>
        <v>74.927999999999997</v>
      </c>
      <c r="AP1197" s="7">
        <f t="shared" si="415"/>
        <v>107.04</v>
      </c>
      <c r="AQ1197" s="7">
        <f t="shared" si="416"/>
        <v>32.112000000000009</v>
      </c>
      <c r="AR1197" s="12">
        <f t="shared" si="417"/>
        <v>1.4285714285714286</v>
      </c>
    </row>
    <row r="1198" spans="1:44" x14ac:dyDescent="0.35">
      <c r="A1198" t="s">
        <v>1210</v>
      </c>
      <c r="B1198">
        <f t="shared" si="396"/>
        <v>201196</v>
      </c>
      <c r="C1198" s="2">
        <v>45355</v>
      </c>
      <c r="D1198" s="4">
        <v>45355</v>
      </c>
      <c r="E1198">
        <f t="shared" si="397"/>
        <v>2024</v>
      </c>
      <c r="F1198" s="4" t="str">
        <f t="shared" si="398"/>
        <v>March</v>
      </c>
      <c r="G1198" s="4" t="str">
        <f t="shared" si="399"/>
        <v>Monday</v>
      </c>
      <c r="H1198" t="s">
        <v>2399</v>
      </c>
      <c r="I1198">
        <f t="shared" si="400"/>
        <v>20095</v>
      </c>
      <c r="J1198" t="s">
        <v>2403</v>
      </c>
      <c r="K1198" t="str">
        <f t="shared" si="402"/>
        <v>Monitor</v>
      </c>
      <c r="L1198">
        <v>2</v>
      </c>
      <c r="M1198">
        <v>662.53</v>
      </c>
      <c r="N1198" s="7">
        <f t="shared" si="401"/>
        <v>662.53</v>
      </c>
      <c r="O1198" t="s">
        <v>2730</v>
      </c>
      <c r="P1198" t="str">
        <f t="shared" si="403"/>
        <v>778</v>
      </c>
      <c r="Q1198" t="str">
        <f t="shared" si="404"/>
        <v>Main St</v>
      </c>
      <c r="R1198" t="s">
        <v>3066</v>
      </c>
      <c r="S1198" t="str">
        <f t="shared" si="405"/>
        <v>Online</v>
      </c>
      <c r="T1198" t="s">
        <v>3071</v>
      </c>
      <c r="U1198" t="str">
        <f t="shared" si="406"/>
        <v>Cancelled</v>
      </c>
      <c r="V1198" t="s">
        <v>4271</v>
      </c>
      <c r="W1198" t="str">
        <f t="shared" si="407"/>
        <v>69207593</v>
      </c>
      <c r="X1198">
        <v>5</v>
      </c>
      <c r="Z1198" t="str">
        <f t="shared" si="408"/>
        <v>NO COUPON</v>
      </c>
      <c r="AA1198" t="str">
        <f t="shared" si="409"/>
        <v>NO</v>
      </c>
      <c r="AB1198" t="s">
        <v>4281</v>
      </c>
      <c r="AC1198" t="str">
        <f t="shared" si="410"/>
        <v>Facebook</v>
      </c>
      <c r="AD1198">
        <v>1325.06</v>
      </c>
      <c r="AE1198" s="7">
        <v>1325.06</v>
      </c>
      <c r="AF1198" s="7">
        <f t="shared" si="411"/>
        <v>1325.06</v>
      </c>
      <c r="AG1198" t="str">
        <f>_xlfn.XLOOKUP(H1198, 'Customer Data'!A1198,'Customer Data'!B1198)</f>
        <v>Customer_1198</v>
      </c>
      <c r="AH1198" t="str">
        <f>_xlfn.XLOOKUP(H1198,'Customer Data'!A1198,'Customer Data'!C1198)</f>
        <v>Male</v>
      </c>
      <c r="AI1198">
        <f>_xlfn.XLOOKUP(H1198,'Customer Data'!A1198,'Customer Data'!D1198)</f>
        <v>58</v>
      </c>
      <c r="AJ1198" t="str">
        <f>_xlfn.XLOOKUP(H1198,'Customer Data'!A1198,'Customer Data'!E1198)</f>
        <v>Owerri</v>
      </c>
      <c r="AK1198" t="str">
        <f>VLOOKUP(K1198,'Product Category'!A:B,2,FALSE)</f>
        <v>Electronics</v>
      </c>
      <c r="AL1198">
        <f>VLOOKUP(Z1198,Coupons!A:B,2,FALSE)</f>
        <v>0</v>
      </c>
      <c r="AM1198" s="7">
        <f t="shared" si="412"/>
        <v>0</v>
      </c>
      <c r="AN1198" s="7">
        <f t="shared" si="413"/>
        <v>463.77099999999996</v>
      </c>
      <c r="AO1198" s="7">
        <f t="shared" si="414"/>
        <v>927.54199999999992</v>
      </c>
      <c r="AP1198" s="7">
        <f t="shared" si="415"/>
        <v>1325.06</v>
      </c>
      <c r="AQ1198" s="7">
        <f t="shared" si="416"/>
        <v>397.51800000000003</v>
      </c>
      <c r="AR1198" s="12">
        <f t="shared" si="417"/>
        <v>1.4285714285714286</v>
      </c>
    </row>
    <row r="1199" spans="1:44" x14ac:dyDescent="0.35">
      <c r="A1199" t="s">
        <v>1211</v>
      </c>
      <c r="B1199">
        <f t="shared" si="396"/>
        <v>201197</v>
      </c>
      <c r="C1199" s="2">
        <v>45120</v>
      </c>
      <c r="D1199" s="4">
        <v>45120</v>
      </c>
      <c r="E1199">
        <f t="shared" si="397"/>
        <v>2023</v>
      </c>
      <c r="F1199" s="4" t="str">
        <f t="shared" si="398"/>
        <v>July</v>
      </c>
      <c r="G1199" s="4" t="str">
        <f t="shared" si="399"/>
        <v>Thursday</v>
      </c>
      <c r="H1199" t="s">
        <v>2400</v>
      </c>
      <c r="I1199">
        <f t="shared" si="400"/>
        <v>79674</v>
      </c>
      <c r="J1199" t="s">
        <v>2405</v>
      </c>
      <c r="K1199" t="str">
        <f t="shared" si="402"/>
        <v>Tablet</v>
      </c>
      <c r="L1199">
        <v>2</v>
      </c>
      <c r="M1199">
        <v>436.84</v>
      </c>
      <c r="N1199" s="7">
        <f t="shared" si="401"/>
        <v>436.84</v>
      </c>
      <c r="O1199" t="s">
        <v>2413</v>
      </c>
      <c r="P1199" t="str">
        <f t="shared" si="403"/>
        <v>275</v>
      </c>
      <c r="Q1199" t="str">
        <f t="shared" si="404"/>
        <v>Main St</v>
      </c>
      <c r="R1199" t="s">
        <v>3066</v>
      </c>
      <c r="S1199" t="str">
        <f t="shared" si="405"/>
        <v>Online</v>
      </c>
      <c r="T1199" t="s">
        <v>3073</v>
      </c>
      <c r="U1199" t="str">
        <f t="shared" si="406"/>
        <v>Delivered</v>
      </c>
      <c r="V1199" t="s">
        <v>4272</v>
      </c>
      <c r="W1199" t="str">
        <f t="shared" si="407"/>
        <v>88039356</v>
      </c>
      <c r="X1199">
        <v>2</v>
      </c>
      <c r="Y1199" t="s">
        <v>4276</v>
      </c>
      <c r="Z1199" t="str">
        <f t="shared" si="408"/>
        <v>FREESHIP</v>
      </c>
      <c r="AA1199" t="str">
        <f t="shared" si="409"/>
        <v>YES</v>
      </c>
      <c r="AB1199" t="s">
        <v>4278</v>
      </c>
      <c r="AC1199" t="str">
        <f t="shared" si="410"/>
        <v>Instagram</v>
      </c>
      <c r="AD1199">
        <v>873.68</v>
      </c>
      <c r="AE1199" s="7">
        <v>873.68</v>
      </c>
      <c r="AF1199" s="7">
        <f t="shared" si="411"/>
        <v>873.68</v>
      </c>
      <c r="AG1199" t="str">
        <f>_xlfn.XLOOKUP(H1199, 'Customer Data'!A1199,'Customer Data'!B1199)</f>
        <v>Customer_1199</v>
      </c>
      <c r="AH1199" t="str">
        <f>_xlfn.XLOOKUP(H1199,'Customer Data'!A1199,'Customer Data'!C1199)</f>
        <v>Female</v>
      </c>
      <c r="AI1199">
        <f>_xlfn.XLOOKUP(H1199,'Customer Data'!A1199,'Customer Data'!D1199)</f>
        <v>28</v>
      </c>
      <c r="AJ1199" t="str">
        <f>_xlfn.XLOOKUP(H1199,'Customer Data'!A1199,'Customer Data'!E1199)</f>
        <v>Kano</v>
      </c>
      <c r="AK1199" t="str">
        <f>VLOOKUP(K1199,'Product Category'!A:B,2,FALSE)</f>
        <v>Electronics</v>
      </c>
      <c r="AL1199">
        <f>VLOOKUP(Z1199,Coupons!A:B,2,FALSE)</f>
        <v>0</v>
      </c>
      <c r="AM1199" s="7">
        <f t="shared" si="412"/>
        <v>0</v>
      </c>
      <c r="AN1199" s="7">
        <f t="shared" si="413"/>
        <v>305.78799999999995</v>
      </c>
      <c r="AO1199" s="7">
        <f t="shared" si="414"/>
        <v>611.57599999999991</v>
      </c>
      <c r="AP1199" s="7">
        <f t="shared" si="415"/>
        <v>873.68</v>
      </c>
      <c r="AQ1199" s="7">
        <f t="shared" si="416"/>
        <v>262.10400000000004</v>
      </c>
      <c r="AR1199" s="12">
        <f t="shared" si="417"/>
        <v>1.4285714285714286</v>
      </c>
    </row>
    <row r="1200" spans="1:44" x14ac:dyDescent="0.35">
      <c r="A1200" t="s">
        <v>1212</v>
      </c>
      <c r="B1200">
        <f t="shared" si="396"/>
        <v>201198</v>
      </c>
      <c r="C1200" s="2">
        <v>45526</v>
      </c>
      <c r="D1200" s="4">
        <v>45526</v>
      </c>
      <c r="E1200">
        <f t="shared" si="397"/>
        <v>2024</v>
      </c>
      <c r="F1200" s="4" t="str">
        <f t="shared" si="398"/>
        <v>August</v>
      </c>
      <c r="G1200" s="4" t="str">
        <f t="shared" si="399"/>
        <v>Thursday</v>
      </c>
      <c r="H1200" t="s">
        <v>2401</v>
      </c>
      <c r="I1200">
        <f t="shared" si="400"/>
        <v>64753</v>
      </c>
      <c r="J1200" t="s">
        <v>2406</v>
      </c>
      <c r="K1200" t="str">
        <f t="shared" si="402"/>
        <v>Chair</v>
      </c>
      <c r="L1200">
        <v>4</v>
      </c>
      <c r="M1200">
        <v>262.52</v>
      </c>
      <c r="N1200" s="7">
        <f t="shared" si="401"/>
        <v>262.52</v>
      </c>
      <c r="O1200" t="s">
        <v>3063</v>
      </c>
      <c r="P1200" t="str">
        <f t="shared" si="403"/>
        <v>509</v>
      </c>
      <c r="Q1200" t="str">
        <f t="shared" si="404"/>
        <v>Main St</v>
      </c>
      <c r="R1200" t="s">
        <v>3065</v>
      </c>
      <c r="S1200" t="str">
        <f t="shared" si="405"/>
        <v>Debit Card</v>
      </c>
      <c r="T1200" t="s">
        <v>3071</v>
      </c>
      <c r="U1200" t="str">
        <f t="shared" si="406"/>
        <v>Cancelled</v>
      </c>
      <c r="V1200" t="s">
        <v>4273</v>
      </c>
      <c r="W1200" t="str">
        <f t="shared" si="407"/>
        <v>71683331</v>
      </c>
      <c r="X1200">
        <v>4</v>
      </c>
      <c r="Y1200" t="s">
        <v>4277</v>
      </c>
      <c r="Z1200" t="str">
        <f t="shared" si="408"/>
        <v>WINTER15</v>
      </c>
      <c r="AA1200" t="str">
        <f t="shared" si="409"/>
        <v>YES</v>
      </c>
      <c r="AB1200" t="s">
        <v>4278</v>
      </c>
      <c r="AC1200" t="str">
        <f t="shared" si="410"/>
        <v>Instagram</v>
      </c>
      <c r="AD1200">
        <v>1050.08</v>
      </c>
      <c r="AE1200" s="7">
        <v>1050.08</v>
      </c>
      <c r="AF1200" s="7">
        <f t="shared" si="411"/>
        <v>1050.08</v>
      </c>
      <c r="AG1200" t="str">
        <f>_xlfn.XLOOKUP(H1200, 'Customer Data'!A1200,'Customer Data'!B1200)</f>
        <v>Customer_1200</v>
      </c>
      <c r="AH1200" t="str">
        <f>_xlfn.XLOOKUP(H1200,'Customer Data'!A1200,'Customer Data'!C1200)</f>
        <v>Male</v>
      </c>
      <c r="AI1200">
        <f>_xlfn.XLOOKUP(H1200,'Customer Data'!A1200,'Customer Data'!D1200)</f>
        <v>22</v>
      </c>
      <c r="AJ1200" t="str">
        <f>_xlfn.XLOOKUP(H1200,'Customer Data'!A1200,'Customer Data'!E1200)</f>
        <v>Enugu</v>
      </c>
      <c r="AK1200" t="str">
        <f>VLOOKUP(K1200,'Product Category'!A:B,2,FALSE)</f>
        <v>Furniture</v>
      </c>
      <c r="AL1200">
        <f>VLOOKUP(Z1200,Coupons!A:B,2,FALSE)</f>
        <v>0.15</v>
      </c>
      <c r="AM1200" s="7">
        <f t="shared" si="412"/>
        <v>157.51199999999997</v>
      </c>
      <c r="AN1200" s="7">
        <f t="shared" si="413"/>
        <v>183.76399999999998</v>
      </c>
      <c r="AO1200" s="7">
        <f t="shared" si="414"/>
        <v>735.05599999999993</v>
      </c>
      <c r="AP1200" s="7">
        <f t="shared" si="415"/>
        <v>892.56799999999998</v>
      </c>
      <c r="AQ1200" s="7">
        <f t="shared" si="416"/>
        <v>157.51200000000006</v>
      </c>
      <c r="AR1200" s="12">
        <f t="shared" si="417"/>
        <v>1.2142857142857144</v>
      </c>
    </row>
    <row r="1201" spans="1:44" x14ac:dyDescent="0.35">
      <c r="A1201" t="s">
        <v>1213</v>
      </c>
      <c r="B1201">
        <f t="shared" si="396"/>
        <v>201199</v>
      </c>
      <c r="C1201" s="2">
        <v>45088</v>
      </c>
      <c r="D1201" s="4">
        <v>45088</v>
      </c>
      <c r="E1201">
        <f t="shared" si="397"/>
        <v>2023</v>
      </c>
      <c r="F1201" s="4" t="str">
        <f t="shared" si="398"/>
        <v>June</v>
      </c>
      <c r="G1201" s="4" t="str">
        <f t="shared" si="399"/>
        <v>Sunday</v>
      </c>
      <c r="H1201" t="s">
        <v>2402</v>
      </c>
      <c r="I1201">
        <f t="shared" si="400"/>
        <v>57502</v>
      </c>
      <c r="J1201" t="s">
        <v>2405</v>
      </c>
      <c r="K1201" t="str">
        <f t="shared" si="402"/>
        <v>Tablet</v>
      </c>
      <c r="L1201">
        <v>4</v>
      </c>
      <c r="M1201">
        <v>560.58000000000004</v>
      </c>
      <c r="N1201" s="7">
        <f t="shared" si="401"/>
        <v>560.58000000000004</v>
      </c>
      <c r="O1201" t="s">
        <v>3064</v>
      </c>
      <c r="P1201" t="str">
        <f t="shared" si="403"/>
        <v>201</v>
      </c>
      <c r="Q1201" t="str">
        <f t="shared" si="404"/>
        <v>Main St</v>
      </c>
      <c r="R1201" t="s">
        <v>3068</v>
      </c>
      <c r="S1201" t="str">
        <f t="shared" si="405"/>
        <v>Gift Card</v>
      </c>
      <c r="T1201" t="s">
        <v>3072</v>
      </c>
      <c r="U1201" t="str">
        <f t="shared" si="406"/>
        <v>Returned</v>
      </c>
      <c r="V1201" t="s">
        <v>4274</v>
      </c>
      <c r="W1201" t="str">
        <f t="shared" si="407"/>
        <v>51116746</v>
      </c>
      <c r="X1201">
        <v>6</v>
      </c>
      <c r="Y1201" t="s">
        <v>4275</v>
      </c>
      <c r="Z1201" t="str">
        <f t="shared" si="408"/>
        <v>SAVE10</v>
      </c>
      <c r="AA1201" t="str">
        <f t="shared" si="409"/>
        <v>YES</v>
      </c>
      <c r="AB1201" t="s">
        <v>4279</v>
      </c>
      <c r="AC1201" t="str">
        <f t="shared" si="410"/>
        <v>Referral</v>
      </c>
      <c r="AD1201">
        <v>2242.3200000000002</v>
      </c>
      <c r="AE1201" s="7">
        <v>2242.3200000000002</v>
      </c>
      <c r="AF1201" s="7">
        <f t="shared" si="411"/>
        <v>2242.3200000000002</v>
      </c>
      <c r="AG1201" t="str">
        <f>_xlfn.XLOOKUP(H1201, 'Customer Data'!A1201,'Customer Data'!B1201)</f>
        <v>Customer_1201</v>
      </c>
      <c r="AH1201" t="str">
        <f>_xlfn.XLOOKUP(H1201,'Customer Data'!A1201,'Customer Data'!C1201)</f>
        <v>Male</v>
      </c>
      <c r="AI1201">
        <f>_xlfn.XLOOKUP(H1201,'Customer Data'!A1201,'Customer Data'!D1201)</f>
        <v>36</v>
      </c>
      <c r="AJ1201" t="str">
        <f>_xlfn.XLOOKUP(H1201,'Customer Data'!A1201,'Customer Data'!E1201)</f>
        <v>Kano</v>
      </c>
      <c r="AK1201" t="str">
        <f>VLOOKUP(K1201,'Product Category'!A:B,2,FALSE)</f>
        <v>Electronics</v>
      </c>
      <c r="AL1201">
        <f>VLOOKUP(Z1201,Coupons!A:B,2,FALSE)</f>
        <v>0.1</v>
      </c>
      <c r="AM1201" s="7">
        <f t="shared" si="412"/>
        <v>224.23200000000003</v>
      </c>
      <c r="AN1201" s="7">
        <f t="shared" si="413"/>
        <v>392.40600000000001</v>
      </c>
      <c r="AO1201" s="7">
        <f t="shared" si="414"/>
        <v>1569.624</v>
      </c>
      <c r="AP1201" s="7">
        <f t="shared" si="415"/>
        <v>2018.0880000000002</v>
      </c>
      <c r="AQ1201" s="7">
        <f t="shared" si="416"/>
        <v>448.46400000000017</v>
      </c>
      <c r="AR1201" s="12">
        <f t="shared" si="417"/>
        <v>1.2857142857142858</v>
      </c>
    </row>
  </sheetData>
  <autoFilter ref="A1:AT1" xr:uid="{96E73997-7C5D-4940-8111-A3039F16C25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B6C15-2B1A-41C2-9312-5421B7A3308D}">
  <dimension ref="A2:B214"/>
  <sheetViews>
    <sheetView topLeftCell="A175" workbookViewId="0">
      <selection activeCell="B210" sqref="B210"/>
    </sheetView>
  </sheetViews>
  <sheetFormatPr defaultRowHeight="14.5" x14ac:dyDescent="0.35"/>
  <cols>
    <col min="1" max="1" width="12.36328125" bestFit="1" customWidth="1"/>
    <col min="2" max="2" width="18.36328125" bestFit="1" customWidth="1"/>
    <col min="3" max="3" width="18.08984375" bestFit="1" customWidth="1"/>
  </cols>
  <sheetData>
    <row r="2" spans="1:2" x14ac:dyDescent="0.35">
      <c r="A2" s="18" t="s">
        <v>4349</v>
      </c>
      <c r="B2" s="18"/>
    </row>
    <row r="3" spans="1:2" x14ac:dyDescent="0.35">
      <c r="A3" s="14" t="s">
        <v>4334</v>
      </c>
      <c r="B3" t="s">
        <v>4348</v>
      </c>
    </row>
    <row r="4" spans="1:2" x14ac:dyDescent="0.35">
      <c r="A4" s="15" t="s">
        <v>4335</v>
      </c>
      <c r="B4" s="7">
        <v>116661.65050000003</v>
      </c>
    </row>
    <row r="5" spans="1:2" x14ac:dyDescent="0.35">
      <c r="A5" s="15" t="s">
        <v>4336</v>
      </c>
      <c r="B5" s="7">
        <v>104438.21049999994</v>
      </c>
    </row>
    <row r="6" spans="1:2" x14ac:dyDescent="0.35">
      <c r="A6" s="15" t="s">
        <v>4337</v>
      </c>
      <c r="B6" s="7">
        <v>115867.3475</v>
      </c>
    </row>
    <row r="7" spans="1:2" x14ac:dyDescent="0.35">
      <c r="A7" s="15" t="s">
        <v>4338</v>
      </c>
      <c r="B7" s="7">
        <v>102254.7815</v>
      </c>
    </row>
    <row r="8" spans="1:2" x14ac:dyDescent="0.35">
      <c r="A8" s="15" t="s">
        <v>4339</v>
      </c>
      <c r="B8" s="7">
        <v>127428.65399999998</v>
      </c>
    </row>
    <row r="9" spans="1:2" x14ac:dyDescent="0.35">
      <c r="A9" s="15" t="s">
        <v>4340</v>
      </c>
      <c r="B9" s="7">
        <v>161879.12049999999</v>
      </c>
    </row>
    <row r="10" spans="1:2" x14ac:dyDescent="0.35">
      <c r="A10" s="15" t="s">
        <v>4341</v>
      </c>
      <c r="B10" s="7">
        <v>81392.631999999998</v>
      </c>
    </row>
    <row r="11" spans="1:2" x14ac:dyDescent="0.35">
      <c r="A11" s="15" t="s">
        <v>4342</v>
      </c>
      <c r="B11" s="7">
        <v>81704.641000000032</v>
      </c>
    </row>
    <row r="12" spans="1:2" x14ac:dyDescent="0.35">
      <c r="A12" s="15" t="s">
        <v>4343</v>
      </c>
      <c r="B12" s="7">
        <v>64828.181000000004</v>
      </c>
    </row>
    <row r="13" spans="1:2" x14ac:dyDescent="0.35">
      <c r="A13" s="15" t="s">
        <v>4344</v>
      </c>
      <c r="B13" s="7">
        <v>83275.657500000059</v>
      </c>
    </row>
    <row r="14" spans="1:2" x14ac:dyDescent="0.35">
      <c r="A14" s="15" t="s">
        <v>4345</v>
      </c>
      <c r="B14" s="7">
        <v>71920.896000000008</v>
      </c>
    </row>
    <row r="15" spans="1:2" x14ac:dyDescent="0.35">
      <c r="A15" s="15" t="s">
        <v>4346</v>
      </c>
      <c r="B15" s="7">
        <v>77253.654999999999</v>
      </c>
    </row>
    <row r="16" spans="1:2" x14ac:dyDescent="0.35">
      <c r="A16" s="15" t="s">
        <v>4347</v>
      </c>
      <c r="B16" s="7">
        <v>1188905.4269999999</v>
      </c>
    </row>
    <row r="19" spans="1:2" x14ac:dyDescent="0.35">
      <c r="A19" s="18" t="s">
        <v>4350</v>
      </c>
      <c r="B19" s="19"/>
    </row>
    <row r="20" spans="1:2" x14ac:dyDescent="0.35">
      <c r="A20" s="14" t="s">
        <v>4334</v>
      </c>
      <c r="B20" t="s">
        <v>4348</v>
      </c>
    </row>
    <row r="21" spans="1:2" x14ac:dyDescent="0.35">
      <c r="A21" s="15" t="s">
        <v>2406</v>
      </c>
      <c r="B21" s="7">
        <v>185379.0879999999</v>
      </c>
    </row>
    <row r="22" spans="1:2" x14ac:dyDescent="0.35">
      <c r="A22" s="15" t="s">
        <v>2407</v>
      </c>
      <c r="B22" s="7">
        <v>183589.5339999999</v>
      </c>
    </row>
    <row r="23" spans="1:2" x14ac:dyDescent="0.35">
      <c r="A23" s="15" t="s">
        <v>2408</v>
      </c>
      <c r="B23" s="7">
        <v>181126.25799999994</v>
      </c>
    </row>
    <row r="24" spans="1:2" x14ac:dyDescent="0.35">
      <c r="A24" s="15" t="s">
        <v>2405</v>
      </c>
      <c r="B24" s="7">
        <v>173930.26300000004</v>
      </c>
    </row>
    <row r="25" spans="1:2" x14ac:dyDescent="0.35">
      <c r="A25" s="15" t="s">
        <v>2403</v>
      </c>
      <c r="B25" s="7">
        <v>163429.11500000002</v>
      </c>
    </row>
    <row r="26" spans="1:2" x14ac:dyDescent="0.35">
      <c r="A26" s="15" t="s">
        <v>2409</v>
      </c>
      <c r="B26" s="7">
        <v>157845.43699999989</v>
      </c>
    </row>
    <row r="27" spans="1:2" x14ac:dyDescent="0.35">
      <c r="A27" s="15" t="s">
        <v>2404</v>
      </c>
      <c r="B27" s="7">
        <v>143605.73199999999</v>
      </c>
    </row>
    <row r="28" spans="1:2" x14ac:dyDescent="0.35">
      <c r="A28" s="15" t="s">
        <v>4347</v>
      </c>
      <c r="B28" s="7">
        <v>1188905.4269999997</v>
      </c>
    </row>
    <row r="31" spans="1:2" x14ac:dyDescent="0.35">
      <c r="A31" s="18" t="s">
        <v>4351</v>
      </c>
      <c r="B31" s="19"/>
    </row>
    <row r="32" spans="1:2" x14ac:dyDescent="0.35">
      <c r="A32" s="14" t="s">
        <v>4334</v>
      </c>
      <c r="B32" t="s">
        <v>4348</v>
      </c>
    </row>
    <row r="33" spans="1:2" x14ac:dyDescent="0.35">
      <c r="A33" s="15" t="s">
        <v>4315</v>
      </c>
      <c r="B33" s="7">
        <v>845680.90199999989</v>
      </c>
    </row>
    <row r="34" spans="1:2" x14ac:dyDescent="0.35">
      <c r="A34" s="15" t="s">
        <v>4314</v>
      </c>
      <c r="B34" s="7">
        <v>343224.52499999997</v>
      </c>
    </row>
    <row r="35" spans="1:2" x14ac:dyDescent="0.35">
      <c r="A35" s="15" t="s">
        <v>4347</v>
      </c>
      <c r="B35" s="7">
        <v>1188905.4269999999</v>
      </c>
    </row>
    <row r="38" spans="1:2" x14ac:dyDescent="0.35">
      <c r="A38" s="18" t="s">
        <v>4371</v>
      </c>
      <c r="B38" s="19"/>
    </row>
    <row r="39" spans="1:2" x14ac:dyDescent="0.35">
      <c r="A39" s="14" t="s">
        <v>4334</v>
      </c>
      <c r="B39" t="s">
        <v>4352</v>
      </c>
    </row>
    <row r="40" spans="1:2" x14ac:dyDescent="0.35">
      <c r="A40" s="15" t="s">
        <v>3071</v>
      </c>
      <c r="B40">
        <v>250</v>
      </c>
    </row>
    <row r="41" spans="1:2" x14ac:dyDescent="0.35">
      <c r="A41" s="15" t="s">
        <v>3072</v>
      </c>
      <c r="B41">
        <v>247</v>
      </c>
    </row>
    <row r="42" spans="1:2" x14ac:dyDescent="0.35">
      <c r="A42" s="15" t="s">
        <v>3074</v>
      </c>
      <c r="B42">
        <v>237</v>
      </c>
    </row>
    <row r="43" spans="1:2" x14ac:dyDescent="0.35">
      <c r="A43" s="15" t="s">
        <v>3070</v>
      </c>
      <c r="B43">
        <v>235</v>
      </c>
    </row>
    <row r="44" spans="1:2" x14ac:dyDescent="0.35">
      <c r="A44" s="15" t="s">
        <v>3073</v>
      </c>
      <c r="B44">
        <v>231</v>
      </c>
    </row>
    <row r="45" spans="1:2" x14ac:dyDescent="0.35">
      <c r="A45" s="15" t="s">
        <v>4347</v>
      </c>
      <c r="B45">
        <v>1200</v>
      </c>
    </row>
    <row r="48" spans="1:2" x14ac:dyDescent="0.35">
      <c r="A48" s="18" t="s">
        <v>4353</v>
      </c>
      <c r="B48" s="19"/>
    </row>
    <row r="49" spans="1:2" x14ac:dyDescent="0.35">
      <c r="A49" s="14" t="s">
        <v>4334</v>
      </c>
      <c r="B49" t="s">
        <v>4354</v>
      </c>
    </row>
    <row r="50" spans="1:2" x14ac:dyDescent="0.35">
      <c r="A50" s="15" t="s">
        <v>4276</v>
      </c>
      <c r="B50" s="7">
        <v>335036.99000000028</v>
      </c>
    </row>
    <row r="51" spans="1:2" x14ac:dyDescent="0.35">
      <c r="A51" s="15" t="s">
        <v>4318</v>
      </c>
      <c r="B51" s="7">
        <v>322401.40999999992</v>
      </c>
    </row>
    <row r="52" spans="1:2" x14ac:dyDescent="0.35">
      <c r="A52" s="15" t="s">
        <v>4275</v>
      </c>
      <c r="B52" s="7">
        <v>304840.02</v>
      </c>
    </row>
    <row r="53" spans="1:2" x14ac:dyDescent="0.35">
      <c r="A53" s="15" t="s">
        <v>4277</v>
      </c>
      <c r="B53" s="7">
        <v>302483.54000000021</v>
      </c>
    </row>
    <row r="54" spans="1:2" x14ac:dyDescent="0.35">
      <c r="A54" s="15" t="s">
        <v>4347</v>
      </c>
      <c r="B54" s="7">
        <v>1264761.9600000004</v>
      </c>
    </row>
    <row r="57" spans="1:2" x14ac:dyDescent="0.35">
      <c r="A57" s="18" t="s">
        <v>4355</v>
      </c>
      <c r="B57" s="18"/>
    </row>
    <row r="58" spans="1:2" x14ac:dyDescent="0.35">
      <c r="A58" s="14" t="s">
        <v>4334</v>
      </c>
      <c r="B58" t="s">
        <v>4354</v>
      </c>
    </row>
    <row r="59" spans="1:2" x14ac:dyDescent="0.35">
      <c r="A59" s="15" t="s">
        <v>4278</v>
      </c>
      <c r="B59" s="7">
        <v>275285.45000000007</v>
      </c>
    </row>
    <row r="60" spans="1:2" x14ac:dyDescent="0.35">
      <c r="A60" s="15" t="s">
        <v>4280</v>
      </c>
      <c r="B60" s="7">
        <v>261808.55000000002</v>
      </c>
    </row>
    <row r="61" spans="1:2" x14ac:dyDescent="0.35">
      <c r="A61" s="15" t="s">
        <v>4282</v>
      </c>
      <c r="B61" s="7">
        <v>250441.47999999998</v>
      </c>
    </row>
    <row r="62" spans="1:2" x14ac:dyDescent="0.35">
      <c r="A62" s="15" t="s">
        <v>4281</v>
      </c>
      <c r="B62" s="7">
        <v>250410.9</v>
      </c>
    </row>
    <row r="63" spans="1:2" x14ac:dyDescent="0.35">
      <c r="A63" s="15" t="s">
        <v>4279</v>
      </c>
      <c r="B63" s="7">
        <v>226815.5799999999</v>
      </c>
    </row>
    <row r="64" spans="1:2" x14ac:dyDescent="0.35">
      <c r="A64" s="15" t="s">
        <v>4347</v>
      </c>
      <c r="B64" s="7">
        <v>1264761.96</v>
      </c>
    </row>
    <row r="67" spans="1:2" x14ac:dyDescent="0.35">
      <c r="A67" s="18" t="s">
        <v>4356</v>
      </c>
      <c r="B67" s="18"/>
    </row>
    <row r="68" spans="1:2" x14ac:dyDescent="0.35">
      <c r="A68" s="14" t="s">
        <v>4334</v>
      </c>
      <c r="B68" t="s">
        <v>4354</v>
      </c>
    </row>
    <row r="69" spans="1:2" x14ac:dyDescent="0.35">
      <c r="A69" s="15" t="s">
        <v>4304</v>
      </c>
      <c r="B69" s="7">
        <v>639503.94999999949</v>
      </c>
    </row>
    <row r="70" spans="1:2" x14ac:dyDescent="0.35">
      <c r="A70" s="15" t="s">
        <v>4306</v>
      </c>
      <c r="B70" s="7">
        <v>625258.01000000013</v>
      </c>
    </row>
    <row r="71" spans="1:2" x14ac:dyDescent="0.35">
      <c r="A71" s="15" t="s">
        <v>4347</v>
      </c>
      <c r="B71" s="7">
        <v>1264761.9599999995</v>
      </c>
    </row>
    <row r="74" spans="1:2" x14ac:dyDescent="0.35">
      <c r="A74" s="18" t="s">
        <v>4357</v>
      </c>
      <c r="B74" s="18"/>
    </row>
    <row r="75" spans="1:2" x14ac:dyDescent="0.35">
      <c r="A75" s="14" t="s">
        <v>4334</v>
      </c>
      <c r="B75" t="s">
        <v>4354</v>
      </c>
    </row>
    <row r="76" spans="1:2" x14ac:dyDescent="0.35">
      <c r="A76" s="15" t="s">
        <v>4309</v>
      </c>
      <c r="B76" s="7">
        <v>232098.70000000004</v>
      </c>
    </row>
    <row r="77" spans="1:2" x14ac:dyDescent="0.35">
      <c r="A77" s="15" t="s">
        <v>4303</v>
      </c>
      <c r="B77" s="7">
        <v>223790.33</v>
      </c>
    </row>
    <row r="78" spans="1:2" x14ac:dyDescent="0.35">
      <c r="A78" s="15" t="s">
        <v>4310</v>
      </c>
      <c r="B78" s="7">
        <v>217987.58</v>
      </c>
    </row>
    <row r="79" spans="1:2" x14ac:dyDescent="0.35">
      <c r="A79" s="15" t="s">
        <v>4308</v>
      </c>
      <c r="B79" s="7">
        <v>205081.60000000001</v>
      </c>
    </row>
    <row r="80" spans="1:2" x14ac:dyDescent="0.35">
      <c r="A80" s="15" t="s">
        <v>4307</v>
      </c>
      <c r="B80" s="7">
        <v>200580.14999999994</v>
      </c>
    </row>
    <row r="81" spans="1:2" x14ac:dyDescent="0.35">
      <c r="A81" s="15" t="s">
        <v>4305</v>
      </c>
      <c r="B81" s="7">
        <v>185223.59999999992</v>
      </c>
    </row>
    <row r="82" spans="1:2" x14ac:dyDescent="0.35">
      <c r="A82" s="15" t="s">
        <v>4347</v>
      </c>
      <c r="B82" s="7">
        <v>1264761.96</v>
      </c>
    </row>
    <row r="85" spans="1:2" x14ac:dyDescent="0.35">
      <c r="A85" s="18" t="s">
        <v>4359</v>
      </c>
      <c r="B85" s="18"/>
    </row>
    <row r="86" spans="1:2" x14ac:dyDescent="0.35">
      <c r="A86" s="14" t="s">
        <v>4334</v>
      </c>
      <c r="B86" t="s">
        <v>4358</v>
      </c>
    </row>
    <row r="87" spans="1:2" x14ac:dyDescent="0.35">
      <c r="A87" s="15" t="s">
        <v>2406</v>
      </c>
      <c r="B87" s="7">
        <v>48445.011000000006</v>
      </c>
    </row>
    <row r="88" spans="1:2" x14ac:dyDescent="0.35">
      <c r="A88" s="15" t="s">
        <v>2407</v>
      </c>
      <c r="B88" s="7">
        <v>46660.707000000009</v>
      </c>
    </row>
    <row r="89" spans="1:2" x14ac:dyDescent="0.35">
      <c r="A89" s="15" t="s">
        <v>2408</v>
      </c>
      <c r="B89" s="7">
        <v>46637.666000000012</v>
      </c>
    </row>
    <row r="90" spans="1:2" x14ac:dyDescent="0.35">
      <c r="A90" s="15" t="s">
        <v>2405</v>
      </c>
      <c r="B90" s="7">
        <v>43331.998</v>
      </c>
    </row>
    <row r="91" spans="1:2" x14ac:dyDescent="0.35">
      <c r="A91" s="15" t="s">
        <v>2409</v>
      </c>
      <c r="B91" s="7">
        <v>40623.486000000019</v>
      </c>
    </row>
    <row r="92" spans="1:2" x14ac:dyDescent="0.35">
      <c r="A92" s="15" t="s">
        <v>2403</v>
      </c>
      <c r="B92" s="7">
        <v>40473.127999999997</v>
      </c>
    </row>
    <row r="93" spans="1:2" x14ac:dyDescent="0.35">
      <c r="A93" s="15" t="s">
        <v>2404</v>
      </c>
      <c r="B93" s="7">
        <v>37400.05900000003</v>
      </c>
    </row>
    <row r="94" spans="1:2" x14ac:dyDescent="0.35">
      <c r="A94" s="15" t="s">
        <v>4347</v>
      </c>
      <c r="B94" s="7">
        <v>303572.05500000011</v>
      </c>
    </row>
    <row r="95" spans="1:2" x14ac:dyDescent="0.35">
      <c r="A95" s="15"/>
      <c r="B95" s="7"/>
    </row>
    <row r="97" spans="1:2" x14ac:dyDescent="0.35">
      <c r="A97" s="18" t="s">
        <v>4360</v>
      </c>
      <c r="B97" s="18"/>
    </row>
    <row r="98" spans="1:2" x14ac:dyDescent="0.35">
      <c r="A98" s="14" t="s">
        <v>4334</v>
      </c>
      <c r="B98" t="s">
        <v>4358</v>
      </c>
    </row>
    <row r="99" spans="1:2" x14ac:dyDescent="0.35">
      <c r="A99" s="15" t="s">
        <v>4315</v>
      </c>
      <c r="B99" s="7">
        <v>214503.55799999999</v>
      </c>
    </row>
    <row r="100" spans="1:2" x14ac:dyDescent="0.35">
      <c r="A100" s="15" t="s">
        <v>4314</v>
      </c>
      <c r="B100" s="7">
        <v>89068.49699999993</v>
      </c>
    </row>
    <row r="101" spans="1:2" x14ac:dyDescent="0.35">
      <c r="A101" s="15" t="s">
        <v>4347</v>
      </c>
      <c r="B101" s="7">
        <v>303572.05499999993</v>
      </c>
    </row>
    <row r="104" spans="1:2" x14ac:dyDescent="0.35">
      <c r="A104" s="18" t="s">
        <v>4361</v>
      </c>
      <c r="B104" s="18"/>
    </row>
    <row r="105" spans="1:2" x14ac:dyDescent="0.35">
      <c r="A105" s="14" t="s">
        <v>4334</v>
      </c>
      <c r="B105" t="s">
        <v>4358</v>
      </c>
    </row>
    <row r="106" spans="1:2" x14ac:dyDescent="0.35">
      <c r="A106" s="15" t="s">
        <v>4335</v>
      </c>
      <c r="B106" s="7">
        <v>29642.389500000005</v>
      </c>
    </row>
    <row r="107" spans="1:2" x14ac:dyDescent="0.35">
      <c r="A107" s="15" t="s">
        <v>4336</v>
      </c>
      <c r="B107" s="7">
        <v>25796.864499999996</v>
      </c>
    </row>
    <row r="108" spans="1:2" x14ac:dyDescent="0.35">
      <c r="A108" s="15" t="s">
        <v>4337</v>
      </c>
      <c r="B108" s="7">
        <v>29178.696500000002</v>
      </c>
    </row>
    <row r="109" spans="1:2" x14ac:dyDescent="0.35">
      <c r="A109" s="15" t="s">
        <v>4338</v>
      </c>
      <c r="B109" s="7">
        <v>25824.546500000011</v>
      </c>
    </row>
    <row r="110" spans="1:2" x14ac:dyDescent="0.35">
      <c r="A110" s="15" t="s">
        <v>4339</v>
      </c>
      <c r="B110" s="7">
        <v>32828.841000000008</v>
      </c>
    </row>
    <row r="111" spans="1:2" x14ac:dyDescent="0.35">
      <c r="A111" s="15" t="s">
        <v>4340</v>
      </c>
      <c r="B111" s="7">
        <v>42447.829500000007</v>
      </c>
    </row>
    <row r="112" spans="1:2" x14ac:dyDescent="0.35">
      <c r="A112" s="15" t="s">
        <v>4341</v>
      </c>
      <c r="B112" s="7">
        <v>21343.383999999998</v>
      </c>
    </row>
    <row r="113" spans="1:2" x14ac:dyDescent="0.35">
      <c r="A113" s="15" t="s">
        <v>4342</v>
      </c>
      <c r="B113" s="7">
        <v>21264.393999999997</v>
      </c>
    </row>
    <row r="114" spans="1:2" x14ac:dyDescent="0.35">
      <c r="A114" s="15" t="s">
        <v>4343</v>
      </c>
      <c r="B114" s="7">
        <v>16303.026000000002</v>
      </c>
    </row>
    <row r="115" spans="1:2" x14ac:dyDescent="0.35">
      <c r="A115" s="15" t="s">
        <v>4344</v>
      </c>
      <c r="B115" s="7">
        <v>20391.283500000005</v>
      </c>
    </row>
    <row r="116" spans="1:2" x14ac:dyDescent="0.35">
      <c r="A116" s="15" t="s">
        <v>4345</v>
      </c>
      <c r="B116" s="7">
        <v>19075.494999999999</v>
      </c>
    </row>
    <row r="117" spans="1:2" x14ac:dyDescent="0.35">
      <c r="A117" s="15" t="s">
        <v>4346</v>
      </c>
      <c r="B117" s="7">
        <v>19475.305000000008</v>
      </c>
    </row>
    <row r="118" spans="1:2" x14ac:dyDescent="0.35">
      <c r="A118" s="15" t="s">
        <v>4347</v>
      </c>
      <c r="B118" s="7">
        <v>303572.05500000005</v>
      </c>
    </row>
    <row r="121" spans="1:2" x14ac:dyDescent="0.35">
      <c r="A121" s="18" t="s">
        <v>4364</v>
      </c>
      <c r="B121" s="18"/>
    </row>
    <row r="122" spans="1:2" x14ac:dyDescent="0.35">
      <c r="A122" s="14" t="s">
        <v>4334</v>
      </c>
      <c r="B122" t="s">
        <v>4358</v>
      </c>
    </row>
    <row r="123" spans="1:2" x14ac:dyDescent="0.35">
      <c r="A123" s="15" t="s">
        <v>4362</v>
      </c>
      <c r="B123" s="7">
        <v>206851.63199999995</v>
      </c>
    </row>
    <row r="124" spans="1:2" x14ac:dyDescent="0.35">
      <c r="A124" s="15" t="s">
        <v>4363</v>
      </c>
      <c r="B124" s="7">
        <v>96720.423000000024</v>
      </c>
    </row>
    <row r="125" spans="1:2" x14ac:dyDescent="0.35">
      <c r="A125" s="15" t="s">
        <v>4347</v>
      </c>
      <c r="B125" s="7">
        <v>303572.05499999999</v>
      </c>
    </row>
    <row r="128" spans="1:2" x14ac:dyDescent="0.35">
      <c r="A128" s="18" t="s">
        <v>4365</v>
      </c>
      <c r="B128" s="18"/>
    </row>
    <row r="129" spans="1:2" x14ac:dyDescent="0.35">
      <c r="A129" s="14" t="s">
        <v>4334</v>
      </c>
      <c r="B129" t="s">
        <v>4358</v>
      </c>
    </row>
    <row r="130" spans="1:2" x14ac:dyDescent="0.35">
      <c r="A130" s="15" t="s">
        <v>4276</v>
      </c>
      <c r="B130" s="7">
        <v>100511.09700000008</v>
      </c>
    </row>
    <row r="131" spans="1:2" x14ac:dyDescent="0.35">
      <c r="A131" s="15" t="s">
        <v>4318</v>
      </c>
      <c r="B131" s="7">
        <v>96720.423000000024</v>
      </c>
    </row>
    <row r="132" spans="1:2" x14ac:dyDescent="0.35">
      <c r="A132" s="15" t="s">
        <v>4275</v>
      </c>
      <c r="B132" s="7">
        <v>60968.003999999979</v>
      </c>
    </row>
    <row r="133" spans="1:2" x14ac:dyDescent="0.35">
      <c r="A133" s="15" t="s">
        <v>4277</v>
      </c>
      <c r="B133" s="7">
        <v>45372.531000000032</v>
      </c>
    </row>
    <row r="134" spans="1:2" x14ac:dyDescent="0.35">
      <c r="A134" s="15" t="s">
        <v>4347</v>
      </c>
      <c r="B134" s="7">
        <v>303572.05500000011</v>
      </c>
    </row>
    <row r="137" spans="1:2" x14ac:dyDescent="0.35">
      <c r="A137" s="18" t="s">
        <v>4366</v>
      </c>
      <c r="B137" s="18"/>
    </row>
    <row r="138" spans="1:2" x14ac:dyDescent="0.35">
      <c r="A138" s="14" t="s">
        <v>4334</v>
      </c>
      <c r="B138" t="s">
        <v>4358</v>
      </c>
    </row>
    <row r="139" spans="1:2" x14ac:dyDescent="0.35">
      <c r="A139" s="15" t="s">
        <v>4278</v>
      </c>
      <c r="B139" s="7">
        <v>65728.781000000017</v>
      </c>
    </row>
    <row r="140" spans="1:2" x14ac:dyDescent="0.35">
      <c r="A140" s="15" t="s">
        <v>4280</v>
      </c>
      <c r="B140" s="7">
        <v>63402.288000000008</v>
      </c>
    </row>
    <row r="141" spans="1:2" x14ac:dyDescent="0.35">
      <c r="A141" s="15" t="s">
        <v>4281</v>
      </c>
      <c r="B141" s="7">
        <v>61167.212500000038</v>
      </c>
    </row>
    <row r="142" spans="1:2" x14ac:dyDescent="0.35">
      <c r="A142" s="15" t="s">
        <v>4282</v>
      </c>
      <c r="B142" s="7">
        <v>59111.712500000031</v>
      </c>
    </row>
    <row r="143" spans="1:2" x14ac:dyDescent="0.35">
      <c r="A143" s="15" t="s">
        <v>4279</v>
      </c>
      <c r="B143" s="7">
        <v>54162.061000000009</v>
      </c>
    </row>
    <row r="144" spans="1:2" x14ac:dyDescent="0.35">
      <c r="A144" s="15" t="s">
        <v>4347</v>
      </c>
      <c r="B144" s="7">
        <v>303572.05500000011</v>
      </c>
    </row>
    <row r="147" spans="1:2" x14ac:dyDescent="0.35">
      <c r="A147" s="18" t="s">
        <v>4367</v>
      </c>
      <c r="B147" s="18"/>
    </row>
    <row r="148" spans="1:2" x14ac:dyDescent="0.35">
      <c r="A148" s="14" t="s">
        <v>4334</v>
      </c>
      <c r="B148" t="s">
        <v>4358</v>
      </c>
    </row>
    <row r="149" spans="1:2" x14ac:dyDescent="0.35">
      <c r="A149" s="15" t="s">
        <v>3066</v>
      </c>
      <c r="B149" s="7">
        <v>64079.949500000024</v>
      </c>
    </row>
    <row r="150" spans="1:2" x14ac:dyDescent="0.35">
      <c r="A150" s="15" t="s">
        <v>3069</v>
      </c>
      <c r="B150" s="7">
        <v>62753.103500000034</v>
      </c>
    </row>
    <row r="151" spans="1:2" x14ac:dyDescent="0.35">
      <c r="A151" s="15" t="s">
        <v>3067</v>
      </c>
      <c r="B151" s="7">
        <v>61589.456499999978</v>
      </c>
    </row>
    <row r="152" spans="1:2" x14ac:dyDescent="0.35">
      <c r="A152" s="15" t="s">
        <v>3068</v>
      </c>
      <c r="B152" s="7">
        <v>59685.170000000006</v>
      </c>
    </row>
    <row r="153" spans="1:2" x14ac:dyDescent="0.35">
      <c r="A153" s="15" t="s">
        <v>3065</v>
      </c>
      <c r="B153" s="7">
        <v>55464.375500000016</v>
      </c>
    </row>
    <row r="154" spans="1:2" x14ac:dyDescent="0.35">
      <c r="A154" s="15" t="s">
        <v>4347</v>
      </c>
      <c r="B154" s="7">
        <v>303572.05500000005</v>
      </c>
    </row>
    <row r="157" spans="1:2" x14ac:dyDescent="0.35">
      <c r="A157" s="18" t="s">
        <v>4368</v>
      </c>
      <c r="B157" s="18"/>
    </row>
    <row r="158" spans="1:2" x14ac:dyDescent="0.35">
      <c r="A158" s="14" t="s">
        <v>4334</v>
      </c>
      <c r="B158" t="s">
        <v>4358</v>
      </c>
    </row>
    <row r="159" spans="1:2" x14ac:dyDescent="0.35">
      <c r="A159" s="15" t="s">
        <v>4309</v>
      </c>
      <c r="B159" s="7">
        <v>56402.901500000029</v>
      </c>
    </row>
    <row r="160" spans="1:2" x14ac:dyDescent="0.35">
      <c r="A160" s="15" t="s">
        <v>4303</v>
      </c>
      <c r="B160" s="7">
        <v>52631.178000000007</v>
      </c>
    </row>
    <row r="161" spans="1:2" x14ac:dyDescent="0.35">
      <c r="A161" s="15" t="s">
        <v>4310</v>
      </c>
      <c r="B161" s="7">
        <v>52160.69200000001</v>
      </c>
    </row>
    <row r="162" spans="1:2" x14ac:dyDescent="0.35">
      <c r="A162" s="15" t="s">
        <v>4308</v>
      </c>
      <c r="B162" s="7">
        <v>49626.232500000006</v>
      </c>
    </row>
    <row r="163" spans="1:2" x14ac:dyDescent="0.35">
      <c r="A163" s="15" t="s">
        <v>4307</v>
      </c>
      <c r="B163" s="7">
        <v>48457.386000000028</v>
      </c>
    </row>
    <row r="164" spans="1:2" x14ac:dyDescent="0.35">
      <c r="A164" s="15" t="s">
        <v>4305</v>
      </c>
      <c r="B164" s="7">
        <v>44293.665000000045</v>
      </c>
    </row>
    <row r="165" spans="1:2" x14ac:dyDescent="0.35">
      <c r="A165" s="15" t="s">
        <v>4347</v>
      </c>
      <c r="B165" s="7">
        <v>303572.05500000017</v>
      </c>
    </row>
    <row r="168" spans="1:2" x14ac:dyDescent="0.35">
      <c r="A168" s="18" t="s">
        <v>4369</v>
      </c>
      <c r="B168" s="18"/>
    </row>
    <row r="169" spans="1:2" x14ac:dyDescent="0.35">
      <c r="A169" s="14" t="s">
        <v>4334</v>
      </c>
      <c r="B169" t="s">
        <v>4352</v>
      </c>
    </row>
    <row r="170" spans="1:2" x14ac:dyDescent="0.35">
      <c r="A170" s="15" t="s">
        <v>3066</v>
      </c>
      <c r="B170">
        <v>258</v>
      </c>
    </row>
    <row r="171" spans="1:2" x14ac:dyDescent="0.35">
      <c r="A171" s="15" t="s">
        <v>3069</v>
      </c>
      <c r="B171">
        <v>246</v>
      </c>
    </row>
    <row r="172" spans="1:2" x14ac:dyDescent="0.35">
      <c r="A172" s="15" t="s">
        <v>3067</v>
      </c>
      <c r="B172">
        <v>234</v>
      </c>
    </row>
    <row r="173" spans="1:2" x14ac:dyDescent="0.35">
      <c r="A173" s="15" t="s">
        <v>3065</v>
      </c>
      <c r="B173">
        <v>232</v>
      </c>
    </row>
    <row r="174" spans="1:2" x14ac:dyDescent="0.35">
      <c r="A174" s="15" t="s">
        <v>3068</v>
      </c>
      <c r="B174">
        <v>230</v>
      </c>
    </row>
    <row r="175" spans="1:2" x14ac:dyDescent="0.35">
      <c r="A175" s="15" t="s">
        <v>4347</v>
      </c>
      <c r="B175">
        <v>1200</v>
      </c>
    </row>
    <row r="178" spans="1:2" x14ac:dyDescent="0.35">
      <c r="A178" s="18" t="s">
        <v>4370</v>
      </c>
      <c r="B178" s="18"/>
    </row>
    <row r="179" spans="1:2" x14ac:dyDescent="0.35">
      <c r="A179" s="14" t="s">
        <v>4334</v>
      </c>
      <c r="B179" t="s">
        <v>4352</v>
      </c>
    </row>
    <row r="180" spans="1:2" x14ac:dyDescent="0.35">
      <c r="A180" s="15" t="s">
        <v>4280</v>
      </c>
      <c r="B180">
        <v>250</v>
      </c>
    </row>
    <row r="181" spans="1:2" x14ac:dyDescent="0.35">
      <c r="A181" s="15" t="s">
        <v>4281</v>
      </c>
      <c r="B181">
        <v>228</v>
      </c>
    </row>
    <row r="182" spans="1:2" x14ac:dyDescent="0.35">
      <c r="A182" s="15" t="s">
        <v>4282</v>
      </c>
      <c r="B182">
        <v>241</v>
      </c>
    </row>
    <row r="183" spans="1:2" x14ac:dyDescent="0.35">
      <c r="A183" s="15" t="s">
        <v>4278</v>
      </c>
      <c r="B183">
        <v>259</v>
      </c>
    </row>
    <row r="184" spans="1:2" x14ac:dyDescent="0.35">
      <c r="A184" s="15" t="s">
        <v>4279</v>
      </c>
      <c r="B184">
        <v>222</v>
      </c>
    </row>
    <row r="185" spans="1:2" x14ac:dyDescent="0.35">
      <c r="A185" s="15" t="s">
        <v>4347</v>
      </c>
      <c r="B185">
        <v>1200</v>
      </c>
    </row>
    <row r="188" spans="1:2" x14ac:dyDescent="0.35">
      <c r="A188" s="18" t="s">
        <v>4372</v>
      </c>
      <c r="B188" s="18"/>
    </row>
    <row r="189" spans="1:2" x14ac:dyDescent="0.35">
      <c r="A189" s="14" t="s">
        <v>4334</v>
      </c>
      <c r="B189" t="s">
        <v>4352</v>
      </c>
    </row>
    <row r="190" spans="1:2" x14ac:dyDescent="0.35">
      <c r="A190" s="15" t="s">
        <v>4306</v>
      </c>
      <c r="B190">
        <v>599</v>
      </c>
    </row>
    <row r="191" spans="1:2" x14ac:dyDescent="0.35">
      <c r="A191" s="15" t="s">
        <v>4304</v>
      </c>
      <c r="B191">
        <v>601</v>
      </c>
    </row>
    <row r="192" spans="1:2" x14ac:dyDescent="0.35">
      <c r="A192" s="15" t="s">
        <v>4347</v>
      </c>
      <c r="B192">
        <v>1200</v>
      </c>
    </row>
    <row r="195" spans="1:2" x14ac:dyDescent="0.35">
      <c r="A195" s="18" t="s">
        <v>4373</v>
      </c>
      <c r="B195" s="18"/>
    </row>
    <row r="196" spans="1:2" x14ac:dyDescent="0.35">
      <c r="A196" s="14" t="s">
        <v>4334</v>
      </c>
      <c r="B196" t="s">
        <v>4374</v>
      </c>
    </row>
    <row r="197" spans="1:2" x14ac:dyDescent="0.35">
      <c r="A197" s="15" t="s">
        <v>2406</v>
      </c>
      <c r="B197">
        <v>562</v>
      </c>
    </row>
    <row r="198" spans="1:2" x14ac:dyDescent="0.35">
      <c r="A198" s="15" t="s">
        <v>2407</v>
      </c>
      <c r="B198">
        <v>542</v>
      </c>
    </row>
    <row r="199" spans="1:2" x14ac:dyDescent="0.35">
      <c r="A199" s="15" t="s">
        <v>2408</v>
      </c>
      <c r="B199">
        <v>535</v>
      </c>
    </row>
    <row r="200" spans="1:2" x14ac:dyDescent="0.35">
      <c r="A200" s="15" t="s">
        <v>2409</v>
      </c>
      <c r="B200">
        <v>508</v>
      </c>
    </row>
    <row r="201" spans="1:2" x14ac:dyDescent="0.35">
      <c r="A201" s="15" t="s">
        <v>2405</v>
      </c>
      <c r="B201">
        <v>497</v>
      </c>
    </row>
    <row r="202" spans="1:2" x14ac:dyDescent="0.35">
      <c r="A202" s="15" t="s">
        <v>2403</v>
      </c>
      <c r="B202">
        <v>480</v>
      </c>
    </row>
    <row r="203" spans="1:2" x14ac:dyDescent="0.35">
      <c r="A203" s="15" t="s">
        <v>2404</v>
      </c>
      <c r="B203">
        <v>411</v>
      </c>
    </row>
    <row r="204" spans="1:2" x14ac:dyDescent="0.35">
      <c r="A204" s="15" t="s">
        <v>4347</v>
      </c>
      <c r="B204">
        <v>3535</v>
      </c>
    </row>
    <row r="207" spans="1:2" x14ac:dyDescent="0.35">
      <c r="A207" s="18" t="s">
        <v>4375</v>
      </c>
      <c r="B207" s="18"/>
    </row>
    <row r="208" spans="1:2" x14ac:dyDescent="0.35">
      <c r="A208" s="14" t="s">
        <v>4334</v>
      </c>
      <c r="B208" t="s">
        <v>4348</v>
      </c>
    </row>
    <row r="209" spans="1:2" x14ac:dyDescent="0.35">
      <c r="A209" s="15" t="s">
        <v>2406</v>
      </c>
      <c r="B209" s="7">
        <v>185379.0879999999</v>
      </c>
    </row>
    <row r="210" spans="1:2" x14ac:dyDescent="0.35">
      <c r="A210" s="15" t="s">
        <v>2407</v>
      </c>
      <c r="B210" s="7">
        <v>183589.5339999999</v>
      </c>
    </row>
    <row r="211" spans="1:2" x14ac:dyDescent="0.35">
      <c r="A211" s="15" t="s">
        <v>2408</v>
      </c>
      <c r="B211" s="7">
        <v>181126.25799999994</v>
      </c>
    </row>
    <row r="212" spans="1:2" x14ac:dyDescent="0.35">
      <c r="A212" s="15" t="s">
        <v>2405</v>
      </c>
      <c r="B212" s="7">
        <v>173930.26300000004</v>
      </c>
    </row>
    <row r="213" spans="1:2" x14ac:dyDescent="0.35">
      <c r="A213" s="15" t="s">
        <v>2403</v>
      </c>
      <c r="B213" s="7">
        <v>163429.11500000002</v>
      </c>
    </row>
    <row r="214" spans="1:2" x14ac:dyDescent="0.35">
      <c r="A214" s="15" t="s">
        <v>4347</v>
      </c>
      <c r="B214" s="7">
        <v>887454.2579999998</v>
      </c>
    </row>
  </sheetData>
  <mergeCells count="21">
    <mergeCell ref="A57:B57"/>
    <mergeCell ref="A2:B2"/>
    <mergeCell ref="A19:B19"/>
    <mergeCell ref="A31:B31"/>
    <mergeCell ref="A38:B38"/>
    <mergeCell ref="A48:B48"/>
    <mergeCell ref="A67:B67"/>
    <mergeCell ref="A74:B74"/>
    <mergeCell ref="A85:B85"/>
    <mergeCell ref="A97:B97"/>
    <mergeCell ref="A104:B104"/>
    <mergeCell ref="A178:B178"/>
    <mergeCell ref="A188:B188"/>
    <mergeCell ref="A195:B195"/>
    <mergeCell ref="A207:B207"/>
    <mergeCell ref="A121:B121"/>
    <mergeCell ref="A128:B128"/>
    <mergeCell ref="A137:B137"/>
    <mergeCell ref="A147:B147"/>
    <mergeCell ref="A157:B157"/>
    <mergeCell ref="A168:B16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5052D-D44F-4454-AD62-1F389DA6D2BF}">
  <dimension ref="A1"/>
  <sheetViews>
    <sheetView tabSelected="1" zoomScaleNormal="100" workbookViewId="0">
      <selection activeCell="T4" sqref="T4"/>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8BDBF-6736-4807-AD38-1E23AB6EB07E}">
  <dimension ref="A1"/>
  <sheetViews>
    <sheetView zoomScaleNormal="100" workbookViewId="0">
      <selection activeCell="A3" sqref="A1:XFD1048576"/>
    </sheetView>
  </sheetViews>
  <sheetFormatPr defaultRowHeight="14.5" x14ac:dyDescent="0.35"/>
  <cols>
    <col min="1" max="16384" width="8.7265625" style="17"/>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4B87-F9B7-454F-9F5F-0DBCF5752992}">
  <dimension ref="A1"/>
  <sheetViews>
    <sheetView workbookViewId="0">
      <selection sqref="A1:XFD1048576"/>
    </sheetView>
  </sheetViews>
  <sheetFormatPr defaultRowHeight="14.5" x14ac:dyDescent="0.35"/>
  <cols>
    <col min="1" max="16384" width="8.7265625" style="17"/>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B7FB0-7F13-4D7E-942B-88244B4EDF63}">
  <dimension ref="A1"/>
  <sheetViews>
    <sheetView workbookViewId="0">
      <selection sqref="A1:XFD1048576"/>
    </sheetView>
  </sheetViews>
  <sheetFormatPr defaultRowHeight="14.5" x14ac:dyDescent="0.35"/>
  <cols>
    <col min="1" max="16384" width="8.7265625" style="17"/>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1D8B-821E-4CD7-AC93-8F302FD5A8A1}">
  <dimension ref="A1"/>
  <sheetViews>
    <sheetView workbookViewId="0">
      <selection activeCell="E7" sqref="E7"/>
    </sheetView>
  </sheetViews>
  <sheetFormatPr defaultRowHeight="14.5" x14ac:dyDescent="0.35"/>
  <cols>
    <col min="1" max="16384" width="8.7265625" style="1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Customer Data</vt:lpstr>
      <vt:lpstr>Product Category</vt:lpstr>
      <vt:lpstr>Coupons</vt:lpstr>
      <vt:lpstr>Clean Data</vt:lpstr>
      <vt:lpstr>Pivot Table</vt:lpstr>
      <vt:lpstr>Dashboard</vt:lpstr>
      <vt:lpstr>Analysis</vt:lpstr>
      <vt:lpstr>Recommendation</vt:lpstr>
      <vt:lpstr>Insight</vt:lpstr>
      <vt:lpstr>Visualization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Cherie Iyke</cp:lastModifiedBy>
  <dcterms:created xsi:type="dcterms:W3CDTF">2025-06-21T13:19:12Z</dcterms:created>
  <dcterms:modified xsi:type="dcterms:W3CDTF">2026-04-08T23:11:25Z</dcterms:modified>
</cp:coreProperties>
</file>