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ZhiCheng\PycharmProjects\htv1\"/>
    </mc:Choice>
  </mc:AlternateContent>
  <bookViews>
    <workbookView xWindow="0" yWindow="0" windowWidth="28800" windowHeight="12180" activeTab="1"/>
  </bookViews>
  <sheets>
    <sheet name="Sheet1" sheetId="1" r:id="rId1"/>
    <sheet name="Sheet1 (2)" sheetId="5" r:id="rId2"/>
    <sheet name="Sheet2" sheetId="2" r:id="rId3"/>
    <sheet name="Sheet3" sheetId="3" r:id="rId4"/>
    <sheet name="Sheet4" sheetId="4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5" l="1"/>
  <c r="V82" i="5" s="1"/>
  <c r="R81" i="5"/>
  <c r="R89" i="5"/>
  <c r="R90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R24" i="5"/>
  <c r="R35" i="5"/>
  <c r="R36" i="5"/>
  <c r="V36" i="5" s="1"/>
  <c r="R55" i="5"/>
  <c r="R48" i="5"/>
  <c r="S81" i="5" l="1"/>
  <c r="T81" i="5" s="1"/>
  <c r="S89" i="5"/>
  <c r="R80" i="5"/>
  <c r="R34" i="5"/>
  <c r="R47" i="5"/>
  <c r="R4" i="5" l="1"/>
  <c r="R15" i="5"/>
  <c r="R16" i="5"/>
  <c r="R5" i="5"/>
  <c r="V5" i="5" s="1"/>
  <c r="R25" i="5"/>
  <c r="R63" i="5" l="1"/>
  <c r="V63" i="5" s="1"/>
  <c r="R54" i="5"/>
  <c r="V55" i="5"/>
  <c r="R62" i="5" l="1"/>
  <c r="R53" i="5"/>
  <c r="R110" i="5" l="1"/>
  <c r="R111" i="5"/>
  <c r="R118" i="5"/>
  <c r="V48" i="5" l="1"/>
  <c r="P2" i="5"/>
  <c r="Q2" i="5"/>
  <c r="P3" i="5"/>
  <c r="Q3" i="5"/>
  <c r="Z3" i="5"/>
  <c r="P4" i="5"/>
  <c r="Q4" i="5"/>
  <c r="V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V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V39" i="5"/>
  <c r="W39" i="5"/>
  <c r="X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V49" i="5"/>
  <c r="P50" i="5"/>
  <c r="Q50" i="5"/>
  <c r="P51" i="5"/>
  <c r="Q51" i="5"/>
  <c r="X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V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R117" i="5"/>
  <c r="Q118" i="5"/>
  <c r="V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R136" i="5"/>
  <c r="V136" i="5" s="1"/>
  <c r="W136" i="5" s="1"/>
  <c r="X136" i="5" s="1"/>
  <c r="Q137" i="5"/>
  <c r="Q138" i="5"/>
  <c r="Q139" i="5"/>
  <c r="Q140" i="5"/>
  <c r="Q141" i="5"/>
  <c r="Q142" i="5"/>
  <c r="Q143" i="5"/>
  <c r="Q144" i="5"/>
  <c r="Q145" i="5"/>
  <c r="Q146" i="5"/>
  <c r="Q147" i="5"/>
  <c r="P153" i="5"/>
  <c r="P154" i="5"/>
  <c r="P155" i="5"/>
  <c r="S90" i="5" l="1"/>
  <c r="S82" i="5"/>
  <c r="S35" i="5"/>
  <c r="T35" i="5" s="1"/>
  <c r="S24" i="5"/>
  <c r="T24" i="5" s="1"/>
  <c r="S36" i="5"/>
  <c r="S48" i="5"/>
  <c r="T48" i="5" s="1"/>
  <c r="S55" i="5"/>
  <c r="S47" i="5"/>
  <c r="T47" i="5" s="1"/>
  <c r="S4" i="5"/>
  <c r="T4" i="5" s="1"/>
  <c r="S15" i="5"/>
  <c r="T15" i="5" s="1"/>
  <c r="S16" i="5"/>
  <c r="T16" i="5" s="1"/>
  <c r="S25" i="5"/>
  <c r="T25" i="5" s="1"/>
  <c r="T89" i="5"/>
  <c r="S63" i="5"/>
  <c r="S54" i="5"/>
  <c r="T54" i="5" s="1"/>
  <c r="T90" i="5"/>
  <c r="S110" i="5"/>
  <c r="T110" i="5" s="1"/>
  <c r="S111" i="5"/>
  <c r="T111" i="5" s="1"/>
  <c r="S118" i="5"/>
  <c r="S117" i="5"/>
  <c r="T117" i="5" s="1"/>
  <c r="R23" i="5"/>
  <c r="R109" i="5"/>
  <c r="V111" i="5"/>
  <c r="V25" i="5"/>
  <c r="R14" i="5"/>
  <c r="S5" i="5"/>
  <c r="T5" i="5" s="1"/>
  <c r="R116" i="5"/>
  <c r="R46" i="5"/>
  <c r="R3" i="5"/>
  <c r="S136" i="5"/>
  <c r="T136" i="5" s="1"/>
  <c r="R88" i="5"/>
  <c r="U211" i="1"/>
  <c r="T211" i="1"/>
  <c r="S211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R152" i="1"/>
  <c r="R153" i="1"/>
  <c r="V153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P174" i="1"/>
  <c r="P173" i="1"/>
  <c r="P175" i="1"/>
  <c r="P176" i="1"/>
  <c r="R168" i="1"/>
  <c r="R169" i="1"/>
  <c r="V169" i="1" s="1"/>
  <c r="R134" i="1"/>
  <c r="R135" i="1"/>
  <c r="R119" i="1"/>
  <c r="R120" i="1"/>
  <c r="V120" i="1" s="1"/>
  <c r="R106" i="1"/>
  <c r="R107" i="1"/>
  <c r="R56" i="1"/>
  <c r="T82" i="5" l="1"/>
  <c r="S80" i="5"/>
  <c r="T36" i="5"/>
  <c r="S34" i="5"/>
  <c r="T63" i="5"/>
  <c r="S62" i="5"/>
  <c r="S53" i="5"/>
  <c r="T55" i="5"/>
  <c r="S116" i="5"/>
  <c r="V116" i="5" s="1"/>
  <c r="W118" i="5" s="1"/>
  <c r="X118" i="5" s="1"/>
  <c r="T118" i="5"/>
  <c r="S23" i="5"/>
  <c r="T23" i="5" s="1"/>
  <c r="S46" i="5"/>
  <c r="T46" i="5" s="1"/>
  <c r="S14" i="5"/>
  <c r="V14" i="5" s="1"/>
  <c r="S3" i="5"/>
  <c r="T3" i="5" s="1"/>
  <c r="S88" i="5"/>
  <c r="T88" i="5" s="1"/>
  <c r="S109" i="5"/>
  <c r="T109" i="5" s="1"/>
  <c r="S169" i="1"/>
  <c r="T169" i="1" s="1"/>
  <c r="R167" i="1"/>
  <c r="R151" i="1"/>
  <c r="R118" i="1"/>
  <c r="R51" i="1"/>
  <c r="T80" i="5" l="1"/>
  <c r="V80" i="5"/>
  <c r="W82" i="5" s="1"/>
  <c r="V34" i="5"/>
  <c r="T34" i="5"/>
  <c r="W16" i="5"/>
  <c r="X16" i="5" s="1"/>
  <c r="T62" i="5"/>
  <c r="V62" i="5"/>
  <c r="V53" i="5"/>
  <c r="T53" i="5"/>
  <c r="V109" i="5"/>
  <c r="W111" i="5" s="1"/>
  <c r="X111" i="5" s="1"/>
  <c r="T116" i="5"/>
  <c r="V88" i="5"/>
  <c r="W90" i="5" s="1"/>
  <c r="X90" i="5" s="1"/>
  <c r="T14" i="5"/>
  <c r="V46" i="5"/>
  <c r="W46" i="5" s="1"/>
  <c r="X25" i="5"/>
  <c r="V23" i="5"/>
  <c r="W25" i="5" s="1"/>
  <c r="V3" i="5"/>
  <c r="W5" i="5" s="1"/>
  <c r="X5" i="5" s="1"/>
  <c r="R24" i="1"/>
  <c r="R25" i="1"/>
  <c r="P154" i="1"/>
  <c r="P155" i="1"/>
  <c r="P156" i="1"/>
  <c r="P157" i="1"/>
  <c r="R127" i="1"/>
  <c r="R128" i="1"/>
  <c r="R79" i="1"/>
  <c r="R85" i="1"/>
  <c r="R63" i="1"/>
  <c r="W36" i="5" l="1"/>
  <c r="W34" i="5"/>
  <c r="W62" i="5"/>
  <c r="W63" i="5"/>
  <c r="W53" i="5"/>
  <c r="W55" i="5"/>
  <c r="V112" i="5"/>
  <c r="W48" i="5"/>
  <c r="R96" i="1"/>
  <c r="V96" i="1" s="1"/>
  <c r="R95" i="1"/>
  <c r="R90" i="1"/>
  <c r="R89" i="1"/>
  <c r="R94" i="1" l="1"/>
  <c r="R126" i="1" l="1"/>
  <c r="V128" i="1"/>
  <c r="R78" i="1"/>
  <c r="R50" i="1"/>
  <c r="R77" i="1" l="1"/>
  <c r="R49" i="1"/>
  <c r="R55" i="1"/>
  <c r="R34" i="1" l="1"/>
  <c r="R35" i="1"/>
  <c r="R64" i="1"/>
  <c r="R46" i="1"/>
  <c r="R12" i="1"/>
  <c r="R54" i="1" l="1"/>
  <c r="V54" i="1" s="1"/>
  <c r="W54" i="1" s="1"/>
  <c r="R84" i="1" l="1"/>
  <c r="R62" i="1" l="1"/>
  <c r="V62" i="1" s="1"/>
  <c r="W62" i="1" s="1"/>
  <c r="R47" i="1"/>
  <c r="R45" i="1" l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P164" i="1"/>
  <c r="P165" i="1"/>
  <c r="P166" i="1"/>
  <c r="P167" i="1"/>
  <c r="P168" i="1"/>
  <c r="P169" i="1"/>
  <c r="P170" i="1"/>
  <c r="P171" i="1"/>
  <c r="P172" i="1"/>
  <c r="S153" i="1" l="1"/>
  <c r="S168" i="1"/>
  <c r="S152" i="1"/>
  <c r="T152" i="1" s="1"/>
  <c r="S134" i="1"/>
  <c r="S135" i="1"/>
  <c r="S120" i="1"/>
  <c r="S119" i="1"/>
  <c r="T119" i="1" s="1"/>
  <c r="S107" i="1"/>
  <c r="S106" i="1"/>
  <c r="S56" i="1"/>
  <c r="T56" i="1" s="1"/>
  <c r="S51" i="1"/>
  <c r="S25" i="1"/>
  <c r="S24" i="1"/>
  <c r="S127" i="1"/>
  <c r="T127" i="1" s="1"/>
  <c r="S128" i="1"/>
  <c r="S96" i="1"/>
  <c r="T96" i="1" s="1"/>
  <c r="S79" i="1"/>
  <c r="S85" i="1"/>
  <c r="S63" i="1"/>
  <c r="S95" i="1"/>
  <c r="T95" i="1" s="1"/>
  <c r="S89" i="1"/>
  <c r="S90" i="1"/>
  <c r="S78" i="1"/>
  <c r="T78" i="1" s="1"/>
  <c r="S50" i="1"/>
  <c r="T50" i="1" s="1"/>
  <c r="S55" i="1"/>
  <c r="S34" i="1"/>
  <c r="S35" i="1"/>
  <c r="S64" i="1"/>
  <c r="T64" i="1" s="1"/>
  <c r="S46" i="1"/>
  <c r="T46" i="1" s="1"/>
  <c r="S12" i="1"/>
  <c r="S84" i="1"/>
  <c r="S47" i="1"/>
  <c r="S11" i="1"/>
  <c r="R11" i="1"/>
  <c r="T168" i="1" l="1"/>
  <c r="S167" i="1"/>
  <c r="T153" i="1"/>
  <c r="S151" i="1"/>
  <c r="T120" i="1"/>
  <c r="S118" i="1"/>
  <c r="S94" i="1"/>
  <c r="T128" i="1"/>
  <c r="S126" i="1"/>
  <c r="T79" i="1"/>
  <c r="S77" i="1"/>
  <c r="T77" i="1" s="1"/>
  <c r="S49" i="1"/>
  <c r="T49" i="1" s="1"/>
  <c r="T51" i="1"/>
  <c r="S54" i="1"/>
  <c r="T54" i="1" s="1"/>
  <c r="T55" i="1"/>
  <c r="S62" i="1"/>
  <c r="T62" i="1" s="1"/>
  <c r="T63" i="1"/>
  <c r="S45" i="1"/>
  <c r="T45" i="1" s="1"/>
  <c r="T47" i="1"/>
  <c r="R16" i="1"/>
  <c r="T167" i="1" l="1"/>
  <c r="V167" i="1"/>
  <c r="V151" i="1"/>
  <c r="W153" i="1" s="1"/>
  <c r="X153" i="1" s="1"/>
  <c r="T151" i="1"/>
  <c r="T118" i="1"/>
  <c r="V118" i="1"/>
  <c r="T94" i="1"/>
  <c r="V94" i="1"/>
  <c r="V126" i="1"/>
  <c r="T126" i="1"/>
  <c r="R15" i="1"/>
  <c r="W128" i="1" l="1"/>
  <c r="X128" i="1" s="1"/>
  <c r="V129" i="1"/>
  <c r="R14" i="1"/>
  <c r="R23" i="1"/>
  <c r="R5" i="1"/>
  <c r="V5" i="1" s="1"/>
  <c r="V90" i="1"/>
  <c r="R88" i="1" l="1"/>
  <c r="V35" i="1" l="1"/>
  <c r="R33" i="1" l="1"/>
  <c r="V135" i="1" l="1"/>
  <c r="R74" i="1"/>
  <c r="V67" i="1"/>
  <c r="V39" i="1"/>
  <c r="T135" i="1" l="1"/>
  <c r="R133" i="1"/>
  <c r="R10" i="1"/>
  <c r="V12" i="1"/>
  <c r="V8" i="1"/>
  <c r="S23" i="3"/>
  <c r="S19" i="3"/>
  <c r="S10" i="3"/>
  <c r="S9" i="3"/>
  <c r="S12" i="3"/>
  <c r="S14" i="3"/>
  <c r="S6" i="3"/>
  <c r="S4" i="3"/>
  <c r="J25" i="3"/>
  <c r="I25" i="3"/>
  <c r="H28" i="3"/>
  <c r="H25" i="3"/>
  <c r="V16" i="1"/>
  <c r="V45" i="1"/>
  <c r="V25" i="1"/>
  <c r="R4" i="1"/>
  <c r="R73" i="1"/>
  <c r="V85" i="1"/>
  <c r="L6" i="2"/>
  <c r="R4" i="2"/>
  <c r="J3" i="2"/>
  <c r="K3" i="2"/>
  <c r="L3" i="2"/>
  <c r="L5" i="2"/>
  <c r="Z3" i="1"/>
  <c r="D3" i="2"/>
  <c r="B3" i="2"/>
  <c r="E7" i="2"/>
  <c r="E9" i="2"/>
  <c r="F9" i="2"/>
  <c r="G9" i="2"/>
  <c r="H9" i="2"/>
  <c r="H8" i="2"/>
  <c r="B7" i="2"/>
  <c r="G8" i="2"/>
  <c r="D4" i="2"/>
  <c r="D5" i="2"/>
  <c r="L4" i="2"/>
  <c r="C3" i="2"/>
  <c r="T106" i="1" l="1"/>
  <c r="T11" i="1"/>
  <c r="S15" i="1"/>
  <c r="T15" i="1" s="1"/>
  <c r="T25" i="1"/>
  <c r="T24" i="1"/>
  <c r="S16" i="1"/>
  <c r="T84" i="1"/>
  <c r="T89" i="1"/>
  <c r="T90" i="1"/>
  <c r="T85" i="1"/>
  <c r="T34" i="1"/>
  <c r="S133" i="1"/>
  <c r="V133" i="1" s="1"/>
  <c r="W135" i="1" s="1"/>
  <c r="X135" i="1" s="1"/>
  <c r="T134" i="1"/>
  <c r="S105" i="1"/>
  <c r="R105" i="1"/>
  <c r="V107" i="1"/>
  <c r="T107" i="1"/>
  <c r="V74" i="1"/>
  <c r="S74" i="1"/>
  <c r="T74" i="1" s="1"/>
  <c r="R83" i="1"/>
  <c r="S73" i="1"/>
  <c r="V79" i="1"/>
  <c r="S5" i="1"/>
  <c r="T5" i="1" s="1"/>
  <c r="S4" i="1"/>
  <c r="T4" i="1" s="1"/>
  <c r="R3" i="1"/>
  <c r="V105" i="1" l="1"/>
  <c r="W107" i="1" s="1"/>
  <c r="X107" i="1" s="1"/>
  <c r="T105" i="1"/>
  <c r="S88" i="1"/>
  <c r="V88" i="1" s="1"/>
  <c r="W90" i="1" s="1"/>
  <c r="X90" i="1" s="1"/>
  <c r="T35" i="1"/>
  <c r="S33" i="1"/>
  <c r="T133" i="1"/>
  <c r="S83" i="1"/>
  <c r="T83" i="1" s="1"/>
  <c r="X45" i="1"/>
  <c r="S14" i="1"/>
  <c r="V14" i="1" s="1"/>
  <c r="W16" i="1" s="1"/>
  <c r="X16" i="1" s="1"/>
  <c r="S3" i="1"/>
  <c r="T3" i="1" s="1"/>
  <c r="S23" i="1"/>
  <c r="V23" i="1" s="1"/>
  <c r="W25" i="1" s="1"/>
  <c r="T16" i="1"/>
  <c r="S10" i="1"/>
  <c r="T12" i="1"/>
  <c r="T88" i="1" l="1"/>
  <c r="X35" i="1"/>
  <c r="V33" i="1"/>
  <c r="W35" i="1" s="1"/>
  <c r="T33" i="1"/>
  <c r="W74" i="1"/>
  <c r="X74" i="1" s="1"/>
  <c r="V83" i="1"/>
  <c r="W85" i="1" s="1"/>
  <c r="X85" i="1" s="1"/>
  <c r="V77" i="1"/>
  <c r="W79" i="1" s="1"/>
  <c r="X79" i="1" s="1"/>
  <c r="V43" i="1"/>
  <c r="W45" i="1" s="1"/>
  <c r="T14" i="1"/>
  <c r="X67" i="1"/>
  <c r="V65" i="1"/>
  <c r="W67" i="1" s="1"/>
  <c r="V3" i="1"/>
  <c r="W5" i="1" s="1"/>
  <c r="X5" i="1" s="1"/>
  <c r="V57" i="1"/>
  <c r="T23" i="1"/>
  <c r="X39" i="1"/>
  <c r="V37" i="1"/>
  <c r="W39" i="1" s="1"/>
  <c r="X25" i="1"/>
  <c r="V10" i="1"/>
  <c r="W12" i="1" s="1"/>
  <c r="X12" i="1" s="1"/>
  <c r="T10" i="1"/>
</calcChain>
</file>

<file path=xl/sharedStrings.xml><?xml version="1.0" encoding="utf-8"?>
<sst xmlns="http://schemas.openxmlformats.org/spreadsheetml/2006/main" count="1955" uniqueCount="323">
  <si>
    <t>01-0202975-00</t>
  </si>
  <si>
    <t>@CLICK2TRD</t>
  </si>
  <si>
    <t>´úºÅ</t>
  </si>
  <si>
    <t>Ãû³Æ</t>
  </si>
  <si>
    <t>ÂòÈëÁ¿</t>
  </si>
  <si>
    <t>¹Á³öÁ¿</t>
  </si>
  <si>
    <t>³É½»¼Û</t>
  </si>
  <si>
    <t>³É½»#</t>
  </si>
  <si>
    <t>×´¿ö</t>
  </si>
  <si>
    <t>Ô­·¢Õß</t>
  </si>
  <si>
    <t>²Î¿¼</t>
  </si>
  <si>
    <t>Ê±¼ä</t>
  </si>
  <si>
    <t>Ö¸Ê¾¼Û</t>
  </si>
  <si>
    <t>Ö¸Ê¾#</t>
  </si>
  <si>
    <t>Íâ²¿Ö¸Ê¾#</t>
  </si>
  <si>
    <t>³É½»¼ÇÂ¼#</t>
  </si>
  <si>
    <t>ÒÑ³É½»</t>
  </si>
  <si>
    <t>成交日期</t>
  </si>
  <si>
    <t>证券代码</t>
  </si>
  <si>
    <t>证券名称</t>
  </si>
  <si>
    <t>操作</t>
  </si>
  <si>
    <t>成交数量</t>
  </si>
  <si>
    <t>成交均价</t>
  </si>
  <si>
    <t>成交金额</t>
  </si>
  <si>
    <t>发生金额</t>
  </si>
  <si>
    <t>手续费</t>
  </si>
  <si>
    <t>印花税</t>
  </si>
  <si>
    <t>本次金额</t>
  </si>
  <si>
    <t>合同编号</t>
  </si>
  <si>
    <t>成交编号</t>
  </si>
  <si>
    <t>交易市场</t>
  </si>
  <si>
    <t>股东帐户</t>
  </si>
  <si>
    <t>成交时间</t>
  </si>
  <si>
    <t>过户费</t>
  </si>
  <si>
    <t>西宁特钢</t>
  </si>
  <si>
    <t>证券买入清算</t>
  </si>
  <si>
    <t>上海Ａ股</t>
  </si>
  <si>
    <t>A156577147</t>
  </si>
  <si>
    <t>宝钢股份</t>
  </si>
  <si>
    <t>证券卖出清算</t>
  </si>
  <si>
    <t>上海电气</t>
  </si>
  <si>
    <t>江西铜业</t>
  </si>
  <si>
    <t>中集集团</t>
  </si>
  <si>
    <t>GH001409</t>
  </si>
  <si>
    <t>深圳Ａ股</t>
  </si>
  <si>
    <t>GH069698</t>
  </si>
  <si>
    <t>中国联通</t>
  </si>
  <si>
    <t>九安医疗</t>
  </si>
  <si>
    <t>GH085300</t>
  </si>
  <si>
    <t>GH033809</t>
  </si>
  <si>
    <t>资产账户币种开</t>
  </si>
  <si>
    <t>银证转入</t>
  </si>
  <si>
    <t>------------------------------</t>
  </si>
  <si>
    <t xml:space="preserve">保存时间：2017-12-01  11:41:58 </t>
  </si>
  <si>
    <t>BQty</t>
  </si>
  <si>
    <t>SQty</t>
  </si>
  <si>
    <t>Charges</t>
  </si>
  <si>
    <t>HSIH8</t>
  </si>
  <si>
    <t>ºãÖ¸ 2018-03</t>
  </si>
  <si>
    <t>60BBB702:00A150ED</t>
  </si>
  <si>
    <t>60BBB702:00A1563A</t>
  </si>
  <si>
    <t>60BBB702:00A22530</t>
  </si>
  <si>
    <t>60BBB702:00A226BE</t>
  </si>
  <si>
    <t>60BD1EC2:0005A83E</t>
  </si>
  <si>
    <t>60BD1EC2:0005AF0B</t>
  </si>
  <si>
    <t>60BD1EC2:0006F9F7</t>
  </si>
  <si>
    <t>60BD1EC2:000754D8</t>
  </si>
  <si>
    <t>60BD1EC2:0008B2AA</t>
  </si>
  <si>
    <t>60BD1EC2:0008B9B3</t>
  </si>
  <si>
    <t>60BD1EC2:0008BF4B</t>
  </si>
  <si>
    <t>60BD1EC2:00091943</t>
  </si>
  <si>
    <t>60BD1EC2:000A546D</t>
  </si>
  <si>
    <t>60BD1EC2:000A80AA</t>
  </si>
  <si>
    <t>60BD1EC2:000B07A6</t>
  </si>
  <si>
    <t>60BD1EC2:000BC8B0</t>
  </si>
  <si>
    <t>60BD1EC2:000C834F</t>
  </si>
  <si>
    <t>60BD1EC2:000D859F</t>
  </si>
  <si>
    <t>60BD1EC2:000ED063</t>
  </si>
  <si>
    <t>60BD1EC2:000FC905</t>
  </si>
  <si>
    <t>60BD1EC2:0011D071</t>
  </si>
  <si>
    <t>60BD1EC2:00121CC5</t>
  </si>
  <si>
    <t>60BD1EC2:000DE371</t>
  </si>
  <si>
    <t>60BD1EC2:000DB27B</t>
  </si>
  <si>
    <t>60BD1EC2:000CB40A</t>
  </si>
  <si>
    <t>60BD1EC2:0014DEFF</t>
  </si>
  <si>
    <t>60BD1EC2:0014EE11</t>
  </si>
  <si>
    <t>60BD1EC2:0009002C</t>
  </si>
  <si>
    <t>60BD1EC2:00164111</t>
  </si>
  <si>
    <t>60BD1EC2:00166678</t>
  </si>
  <si>
    <t>60BD1EC2:00174AC4</t>
  </si>
  <si>
    <t>60BD1EC2:00174265</t>
  </si>
  <si>
    <t>60BD1EC2:0017578E</t>
  </si>
  <si>
    <t>60BD1EC2:0017E3FA</t>
  </si>
  <si>
    <t>60BD1EC2:0016BB41</t>
  </si>
  <si>
    <t>60BD1EC2:0013BEB1</t>
  </si>
  <si>
    <t>60BD1EC2:001857C6</t>
  </si>
  <si>
    <t>60BD1EC2:0018751D</t>
  </si>
  <si>
    <t>60BD1EC2:00198507</t>
  </si>
  <si>
    <t>60BD1EC2:001F6AC8</t>
  </si>
  <si>
    <t>60BD1EC2:001F9E54</t>
  </si>
  <si>
    <t>60BD1EC2:001FBD76</t>
  </si>
  <si>
    <t>60BD1EC2:00203FC1</t>
  </si>
  <si>
    <t>60BD1EC2:002045BC</t>
  </si>
  <si>
    <t>60BD1EC2:0022D674</t>
  </si>
  <si>
    <t>60BD1EC2:0022E346</t>
  </si>
  <si>
    <t>60BD1EC2:002441D9</t>
  </si>
  <si>
    <t>60BD1EC2:0024C6E1</t>
  </si>
  <si>
    <t>60BD1EC2:0024F19C</t>
  </si>
  <si>
    <t>60BD1EC2:00287925</t>
  </si>
  <si>
    <t>60BD1EC2:0028DA7A</t>
  </si>
  <si>
    <t>60BD1EC2:00279332</t>
  </si>
  <si>
    <t>60BD1EC2:00254C86</t>
  </si>
  <si>
    <t>60BD1EC2:002AFDEC</t>
  </si>
  <si>
    <t>60BD1EC2:002BC216</t>
  </si>
  <si>
    <t>60BD1EC2:002CBACD</t>
  </si>
  <si>
    <t>60BD1EC2:002D89D5</t>
  </si>
  <si>
    <t>60BD1EC2:002E0969</t>
  </si>
  <si>
    <t>60BD1EC2:002CAD7D</t>
  </si>
  <si>
    <t>60BD1EC2:002E204F</t>
  </si>
  <si>
    <t>60BD1EC2:002B60F2</t>
  </si>
  <si>
    <t>60BD1EC2:002F2D70</t>
  </si>
  <si>
    <t>60BD1EC2:00321053</t>
  </si>
  <si>
    <t>60BD1EC2:00334DB0</t>
  </si>
  <si>
    <t>60BD1EC2:00349C21</t>
  </si>
  <si>
    <t>60BD1EC2:0034C706</t>
  </si>
  <si>
    <t>60BD1EC2:0034FF5C</t>
  </si>
  <si>
    <t>60BD1EC2:0035600E</t>
  </si>
  <si>
    <t>60BD1EC2:003586A2</t>
  </si>
  <si>
    <t>60BD1EC2:003837D7</t>
  </si>
  <si>
    <t>60BD1EC2:003C60B6</t>
  </si>
  <si>
    <t>60BD1EC2:003D4D3B</t>
  </si>
  <si>
    <t>60BD1EC2:003DFE64</t>
  </si>
  <si>
    <t>60BD1EC2:00408438</t>
  </si>
  <si>
    <t>60BD1EC2:004293AF</t>
  </si>
  <si>
    <t>60BD1EC2:0041FC9F</t>
  </si>
  <si>
    <t>60BD1EC2:0042ED25</t>
  </si>
  <si>
    <t>60BD1EC2:003E411F</t>
  </si>
  <si>
    <t>60BD1EC2:00433990</t>
  </si>
  <si>
    <t>60BD1EC2:004350F5</t>
  </si>
  <si>
    <t>60BD1EC2:0045F721</t>
  </si>
  <si>
    <t>60BD1EC2:00472FCC</t>
  </si>
  <si>
    <t>60BD1EC2:0047328A</t>
  </si>
  <si>
    <t>60BD1EC2:00477ACA</t>
  </si>
  <si>
    <t>60BD1EC2:004E33F0</t>
  </si>
  <si>
    <t>60BD1EC2:004F80FE</t>
  </si>
  <si>
    <t>60BD1EC2:005052FD</t>
  </si>
  <si>
    <t>60BD1EC2:0050B7B9</t>
  </si>
  <si>
    <t>60BD1EC2:00518F51</t>
  </si>
  <si>
    <t>60BD1EC2:005423CF</t>
  </si>
  <si>
    <t>60BD1EC2:00549173</t>
  </si>
  <si>
    <t>60BD1EC2:0057D7F6</t>
  </si>
  <si>
    <t>60BD1EC2:0057F4E0</t>
  </si>
  <si>
    <t>60BD1EC2:00665BFD</t>
  </si>
  <si>
    <t>60BD1EC2:006765F4</t>
  </si>
  <si>
    <t>60BD1EC2:006C5A12</t>
  </si>
  <si>
    <t>60BD1EC2:00713280</t>
  </si>
  <si>
    <t>60BD1EC2:007107C3</t>
  </si>
  <si>
    <t>60BD1EC2:00719266</t>
  </si>
  <si>
    <t>60BD1EC2:0074B964</t>
  </si>
  <si>
    <t>60BD1EC2:0075FAC9</t>
  </si>
  <si>
    <t>60BD1EC2:00781A07</t>
  </si>
  <si>
    <t>60BD1EC2:0079432A</t>
  </si>
  <si>
    <t>60BD1EC2:00797F53</t>
  </si>
  <si>
    <t>60BD1EC2:0079EFD4</t>
  </si>
  <si>
    <t>60BD1EC2:007A68FC</t>
  </si>
  <si>
    <t>60BD1EC2:007A60F5</t>
  </si>
  <si>
    <t>60BD1EC2:00762837</t>
  </si>
  <si>
    <t>60BD1EC2:007B4367</t>
  </si>
  <si>
    <t>60BD1EC2:00800511</t>
  </si>
  <si>
    <t>60BD1EC2:00800019</t>
  </si>
  <si>
    <t>60BD1EC2:0082B6FD</t>
  </si>
  <si>
    <t>60BD1EC2:0082BBEF</t>
  </si>
  <si>
    <t>60BD1EC2:0083C3F8</t>
  </si>
  <si>
    <t>60BD1EC2:0085C78A</t>
  </si>
  <si>
    <t>60BD1EC2:0085FA58</t>
  </si>
  <si>
    <t>60BD1EC2:0086F315</t>
  </si>
  <si>
    <t>60BD1EC2:008B4C09</t>
  </si>
  <si>
    <t>60BD1EC2:008B894C</t>
  </si>
  <si>
    <t>60BD1EC2:00872EA3</t>
  </si>
  <si>
    <t>60BD1EC2:00910AB0</t>
  </si>
  <si>
    <t>60BD1EC2:00917521</t>
  </si>
  <si>
    <t>60BD1EC2:00947E76</t>
  </si>
  <si>
    <t>60BD1EC2:00948316</t>
  </si>
  <si>
    <t>60BD1EC2:0095154B</t>
  </si>
  <si>
    <t>60BD1EC2:00952220</t>
  </si>
  <si>
    <t>60BD1EC2:009529C3</t>
  </si>
  <si>
    <t>60BD1EC2:00952E88</t>
  </si>
  <si>
    <t>60BD1EC2:00968EF8</t>
  </si>
  <si>
    <t>60BD1EC2:00974C3B</t>
  </si>
  <si>
    <t>60BD1EC2:00983B0B</t>
  </si>
  <si>
    <t>60BD1EC2:0098AD72</t>
  </si>
  <si>
    <t>60BD1EC2:009C906F</t>
  </si>
  <si>
    <t>60BD1EC2:009DAECA</t>
  </si>
  <si>
    <t>60BD1EC2:009DFA90</t>
  </si>
  <si>
    <t>60BD1EC2:009F0C5B</t>
  </si>
  <si>
    <t>60BD1EC2:00A2A955</t>
  </si>
  <si>
    <t>60BD1EC2:00A2B33D</t>
  </si>
  <si>
    <t>60BD1EC2:00A2D10C</t>
  </si>
  <si>
    <t>60BD1EC2:00A2DD22</t>
  </si>
  <si>
    <t>60BD1EC2:00A2BE63</t>
  </si>
  <si>
    <t>60BD1EC2:00A34443</t>
  </si>
  <si>
    <t>60BD1EC2:00A34A85</t>
  </si>
  <si>
    <t>60BD1EC2:00A3B86B</t>
  </si>
  <si>
    <t>60BD1EC2:00A3C991</t>
  </si>
  <si>
    <t>60BD1EC2:00A521C4</t>
  </si>
  <si>
    <t>60BD1EC2:00A5DF7E</t>
  </si>
  <si>
    <t>60BD1EC2:00A5E49D</t>
  </si>
  <si>
    <t>60BD1EC2:00A5E507</t>
  </si>
  <si>
    <t>60BD1EC2:00A60006</t>
  </si>
  <si>
    <t>60BD1EC2:00A6E45F</t>
  </si>
  <si>
    <t>60BD1EC2:00A6EA9E</t>
  </si>
  <si>
    <t>60BD1EC2:00A70AF0</t>
  </si>
  <si>
    <t>60BD1EC2:00A74640</t>
  </si>
  <si>
    <t>60BD1EC2:00A760D9</t>
  </si>
  <si>
    <t>60BD1EC2:00A7A6CC</t>
  </si>
  <si>
    <t>HSIK8</t>
  </si>
  <si>
    <t>ºãÖ¸ 2018-05</t>
  </si>
  <si>
    <t>61188702:0009A023</t>
  </si>
  <si>
    <t>61188702:000A9A47</t>
  </si>
  <si>
    <t>61188702:000AA00F</t>
  </si>
  <si>
    <t>61188702:000AA85F</t>
  </si>
  <si>
    <t>61188702:000B3CA5</t>
  </si>
  <si>
    <t>61188702:000B9445</t>
  </si>
  <si>
    <t>61188702:000FDD21</t>
  </si>
  <si>
    <t>61188702:0010261A</t>
  </si>
  <si>
    <t>61188702:00111343</t>
  </si>
  <si>
    <t>61188702:0011303F</t>
  </si>
  <si>
    <t>61188702:00117B51</t>
  </si>
  <si>
    <t>61188702:0012BD38</t>
  </si>
  <si>
    <t>61188702:00135BFA</t>
  </si>
  <si>
    <t>61188702:00139E5F</t>
  </si>
  <si>
    <t>61188702:0014FD87</t>
  </si>
  <si>
    <t>61188702:0015BA53</t>
  </si>
  <si>
    <t>61188702:001BF4CF</t>
  </si>
  <si>
    <t>61188702:001DCABF</t>
  </si>
  <si>
    <t>61188702:001F8DAB</t>
  </si>
  <si>
    <t>61188702:00241083</t>
  </si>
  <si>
    <t>61188702:002448FE</t>
  </si>
  <si>
    <t>61188702:002480D1</t>
  </si>
  <si>
    <t>61188702:002503BD</t>
  </si>
  <si>
    <t>61188702:00253358</t>
  </si>
  <si>
    <t>61188702:0028FE7D</t>
  </si>
  <si>
    <t>61188702:002B189B</t>
  </si>
  <si>
    <t>61188702:002B4952</t>
  </si>
  <si>
    <t>61188702:002B8095</t>
  </si>
  <si>
    <t>61188702:002C1E62</t>
  </si>
  <si>
    <t>61188702:00349827</t>
  </si>
  <si>
    <t>61188702:0035C348</t>
  </si>
  <si>
    <t>61188702:0036CFBA</t>
  </si>
  <si>
    <t>61188702:0039F6AB</t>
  </si>
  <si>
    <t>61188702:003CB8E5</t>
  </si>
  <si>
    <t>61188702:003DB256</t>
  </si>
  <si>
    <t>61188702:003EFF84</t>
  </si>
  <si>
    <t>61188702:003CBCD9</t>
  </si>
  <si>
    <t>61188702:004277B6</t>
  </si>
  <si>
    <t>61188702:004F29BC</t>
  </si>
  <si>
    <t>61188702:004F2B68</t>
  </si>
  <si>
    <t>61188702:00500575</t>
  </si>
  <si>
    <t>61188702:004FF80F</t>
  </si>
  <si>
    <t>61188702:0051AC1E</t>
  </si>
  <si>
    <t>61188702:0052A531</t>
  </si>
  <si>
    <t>61188702:0052A727</t>
  </si>
  <si>
    <t>61188702:0052EEF5</t>
  </si>
  <si>
    <t>61188702:00536EB0</t>
  </si>
  <si>
    <t>61188702:00539449</t>
  </si>
  <si>
    <t>61188702:0053F788</t>
  </si>
  <si>
    <t>61188702:0057BC08</t>
  </si>
  <si>
    <t>61188702:00589865</t>
  </si>
  <si>
    <t>61188702:0058B1F3</t>
  </si>
  <si>
    <t>61188702:00599941</t>
  </si>
  <si>
    <t>61188702:0058DE8D</t>
  </si>
  <si>
    <t>61188702:0053093C</t>
  </si>
  <si>
    <t>61188702:0050C5C4</t>
  </si>
  <si>
    <t>61188702:005AD3D0</t>
  </si>
  <si>
    <t>61188702:005B2C34</t>
  </si>
  <si>
    <t>61188702:005FEFFC</t>
  </si>
  <si>
    <t>61188702:00601A2F</t>
  </si>
  <si>
    <t>61188702:00615643</t>
  </si>
  <si>
    <t>61188702:00619940</t>
  </si>
  <si>
    <t>61188702:0081637B</t>
  </si>
  <si>
    <t>61188702:0081FCF0</t>
  </si>
  <si>
    <t>61188702:008764C5</t>
  </si>
  <si>
    <t>61188702:00877971</t>
  </si>
  <si>
    <t>61188702:0088303B</t>
  </si>
  <si>
    <t>61188702:0088BB56</t>
  </si>
  <si>
    <t>61188702:0088E6A3</t>
  </si>
  <si>
    <t>61188702:00894581</t>
  </si>
  <si>
    <t>61188702:0089B3B4</t>
  </si>
  <si>
    <t>61188702:0089EF58</t>
  </si>
  <si>
    <t>61188702:008A68E0</t>
  </si>
  <si>
    <t>61188702:008AE52E</t>
  </si>
  <si>
    <t>61188702:008E30EC</t>
  </si>
  <si>
    <t>61188702:008E7893</t>
  </si>
  <si>
    <t>61188702:0090FF39</t>
  </si>
  <si>
    <t>61188702:00911C27</t>
  </si>
  <si>
    <t>61188702:009109FD</t>
  </si>
  <si>
    <t>61188702:0091EA12</t>
  </si>
  <si>
    <t>61188702:0092CC5C</t>
  </si>
  <si>
    <t>61188702:0092D920</t>
  </si>
  <si>
    <t>61188702:0094E99F</t>
  </si>
  <si>
    <t>61188702:009311AC</t>
  </si>
  <si>
    <t>61188702:00953557</t>
  </si>
  <si>
    <t>61188702:009580C1</t>
  </si>
  <si>
    <t>61188702:00994C81</t>
  </si>
  <si>
    <t>61188702:00996C70</t>
  </si>
  <si>
    <t>61188702:009851D6</t>
  </si>
  <si>
    <t>61188702:00A17705</t>
  </si>
  <si>
    <t>61188702:00A32118</t>
  </si>
  <si>
    <t>61188702:00A715AD</t>
  </si>
  <si>
    <t>61188702:00A8230D</t>
  </si>
  <si>
    <t>61188702:00A98A27</t>
  </si>
  <si>
    <t>61188702:00A98DA1</t>
  </si>
  <si>
    <t>61188702:00AC356A</t>
  </si>
  <si>
    <t>61188702:00AC7CDA</t>
  </si>
  <si>
    <t>61188702:00AC7E45</t>
  </si>
  <si>
    <t>61188702:00AC88BC</t>
  </si>
  <si>
    <t>61188702:00A9870E</t>
  </si>
  <si>
    <t>61188702:00A9559E</t>
  </si>
  <si>
    <t>61188702:00A9565A</t>
  </si>
  <si>
    <t>61188702:00AA3FE8</t>
  </si>
  <si>
    <t>61188702:00A986F3</t>
  </si>
  <si>
    <t>61188702:00AE8543</t>
  </si>
  <si>
    <t>61188702:00AE97C8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</si>
</sst>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"/>
    <numFmt numFmtId="177" formatCode="#,##0.00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4" fillId="4" borderId="1" xfId="3" applyBorder="1">
      <alignment vertical="center"/>
    </xf>
    <xf numFmtId="0" fontId="0" fillId="0" borderId="1" xfId="0" applyBorder="1">
      <alignment vertical="center"/>
    </xf>
    <xf numFmtId="22" fontId="1" fillId="2" borderId="1" xfId="1" applyNumberFormat="1" applyBorder="1">
      <alignment vertical="center"/>
    </xf>
    <xf numFmtId="22" fontId="0" fillId="0" borderId="1" xfId="0" applyNumberFormat="1" applyBorder="1">
      <alignment vertical="center"/>
    </xf>
    <xf numFmtId="22" fontId="2" fillId="3" borderId="1" xfId="2" applyNumberFormat="1" applyBorder="1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3" borderId="0" xfId="2">
      <alignment vertical="center"/>
    </xf>
    <xf numFmtId="176" fontId="0" fillId="0" borderId="0" xfId="0" applyNumberFormat="1">
      <alignment vertical="center"/>
    </xf>
    <xf numFmtId="176" fontId="2" fillId="3" borderId="0" xfId="2" applyNumberFormat="1">
      <alignment vertical="center"/>
    </xf>
    <xf numFmtId="177" fontId="2" fillId="3" borderId="0" xfId="2" applyNumberFormat="1">
      <alignment vertical="center"/>
    </xf>
    <xf numFmtId="22" fontId="2" fillId="3" borderId="0" xfId="2" applyNumberFormat="1">
      <alignment vertical="center"/>
    </xf>
    <xf numFmtId="0" fontId="4" fillId="4" borderId="0" xfId="3">
      <alignment vertical="center"/>
    </xf>
    <xf numFmtId="0" fontId="6" fillId="6" borderId="2" xfId="4">
      <alignment vertical="center"/>
    </xf>
    <xf numFmtId="4" fontId="0" fillId="0" borderId="0" xfId="0" applyNumberFormat="1">
      <alignment vertical="center"/>
    </xf>
    <xf numFmtId="0" fontId="5" fillId="5" borderId="1" xfId="5" applyFill="1" applyBorder="1">
      <alignment vertical="center"/>
    </xf>
    <xf numFmtId="0" fontId="1" fillId="2" borderId="0" xfId="1">
      <alignment vertical="center"/>
    </xf>
    <xf numFmtId="3" fontId="2" fillId="3" borderId="0" xfId="2" applyNumberFormat="1">
      <alignment vertical="center"/>
    </xf>
    <xf numFmtId="0" fontId="2" fillId="3" borderId="2" xfId="2" applyBorder="1">
      <alignment vertical="center"/>
    </xf>
    <xf numFmtId="0" fontId="1" fillId="2" borderId="2" xfId="1" applyBorder="1">
      <alignment vertical="center"/>
    </xf>
    <xf numFmtId="21" fontId="0" fillId="0" borderId="0" xfId="0" applyNumberFormat="1">
      <alignment vertical="center"/>
    </xf>
    <xf numFmtId="21" fontId="2" fillId="3" borderId="0" xfId="2" applyNumberFormat="1">
      <alignment vertical="center"/>
    </xf>
    <xf numFmtId="21" fontId="1" fillId="2" borderId="0" xfId="1" applyNumberFormat="1">
      <alignment vertical="center"/>
    </xf>
    <xf numFmtId="21" fontId="4" fillId="4" borderId="0" xfId="3" applyNumberFormat="1">
      <alignment vertical="center"/>
    </xf>
    <xf numFmtId="22" fontId="4" fillId="4" borderId="0" xfId="3" applyNumberFormat="1">
      <alignment vertical="center"/>
    </xf>
    <xf numFmtId="0" fontId="7" fillId="5" borderId="1" xfId="5" applyFont="1" applyFill="1" applyBorder="1">
      <alignment vertical="center"/>
    </xf>
    <xf numFmtId="22" fontId="7" fillId="5" borderId="1" xfId="5" applyNumberFormat="1" applyFont="1" applyFill="1" applyBorder="1">
      <alignment vertical="center"/>
    </xf>
    <xf numFmtId="0" fontId="7" fillId="5" borderId="2" xfId="5" applyFont="1" applyFill="1" applyBorder="1">
      <alignment vertical="center"/>
    </xf>
    <xf numFmtId="0" fontId="7" fillId="5" borderId="0" xfId="5" applyFont="1" applyFill="1">
      <alignment vertical="center"/>
    </xf>
    <xf numFmtId="22" fontId="1" fillId="2" borderId="0" xfId="1" applyNumberFormat="1">
      <alignment vertical="center"/>
    </xf>
    <xf numFmtId="0" fontId="7" fillId="5" borderId="0" xfId="3" applyFont="1" applyFill="1">
      <alignment vertical="center"/>
    </xf>
    <xf numFmtId="0" fontId="7" fillId="5" borderId="0" xfId="2" applyFont="1" applyFill="1">
      <alignment vertical="center"/>
    </xf>
    <xf numFmtId="0" fontId="7" fillId="4" borderId="0" xfId="3" applyFont="1">
      <alignment vertical="center"/>
    </xf>
    <xf numFmtId="0" fontId="8" fillId="0" borderId="0" xfId="0" applyFont="1">
      <alignment vertical="center"/>
    </xf>
    <xf numFmtId="0" fontId="7" fillId="3" borderId="0" xfId="2" applyFont="1">
      <alignment vertical="center"/>
    </xf>
    <xf numFmtId="0" fontId="5" fillId="5" borderId="0" xfId="1" applyFont="1" applyFill="1">
      <alignment vertical="center"/>
    </xf>
  </cellXfs>
  <cellStyles count="6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topLeftCell="A176" zoomScaleNormal="100" workbookViewId="0">
      <selection activeCell="A176" sqref="A1:N1048576"/>
    </sheetView>
  </sheetViews>
  <sheetFormatPr defaultRowHeight="13.5" x14ac:dyDescent="0.15"/>
  <cols>
    <col min="1" max="1" width="9" style="4"/>
    <col min="2" max="2" width="13.875" style="4" bestFit="1" customWidth="1"/>
    <col min="3" max="3" width="9.5" style="4" bestFit="1" customWidth="1"/>
    <col min="4" max="4" width="10.25" style="4" bestFit="1" customWidth="1"/>
    <col min="5" max="5" width="10.375" style="4" bestFit="1" customWidth="1"/>
    <col min="6" max="6" width="13.625" style="4" customWidth="1"/>
    <col min="7" max="7" width="7.5" style="4" bestFit="1" customWidth="1"/>
    <col min="8" max="8" width="2.875" style="4" customWidth="1"/>
    <col min="9" max="9" width="5.25" style="4" customWidth="1"/>
    <col min="10" max="10" width="19.5" style="4" bestFit="1" customWidth="1"/>
    <col min="11" max="11" width="5.25" style="4" customWidth="1"/>
    <col min="12" max="12" width="7.375" style="4" bestFit="1" customWidth="1"/>
    <col min="13" max="13" width="3.375" style="4" customWidth="1"/>
    <col min="14" max="14" width="11.375" style="4" bestFit="1" customWidth="1"/>
    <col min="15" max="15" width="4.5" style="16" bestFit="1" customWidth="1"/>
    <col min="16" max="16" width="8.125" style="22" bestFit="1" customWidth="1"/>
    <col min="17" max="17" width="10.25" style="21" bestFit="1" customWidth="1"/>
    <col min="18" max="18" width="10.25" style="4" bestFit="1" customWidth="1"/>
    <col min="19" max="19" width="13.375" style="4" bestFit="1" customWidth="1"/>
    <col min="20" max="20" width="11.125" style="4" bestFit="1" customWidth="1"/>
    <col min="21" max="21" width="9.625" style="4" bestFit="1" customWidth="1"/>
    <col min="22" max="22" width="15.25" style="4" bestFit="1" customWidth="1"/>
    <col min="23" max="23" width="15.5" style="4" bestFit="1" customWidth="1"/>
    <col min="24" max="24" width="10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s="36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9" customFormat="1" ht="12" customHeight="1" x14ac:dyDescent="0.15">
      <c r="A2" s="19" t="s">
        <v>57</v>
      </c>
      <c r="B2" s="19" t="s">
        <v>58</v>
      </c>
      <c r="D2" s="19">
        <v>2</v>
      </c>
      <c r="E2" s="19">
        <v>31643</v>
      </c>
      <c r="F2" s="19">
        <v>861771913</v>
      </c>
      <c r="G2" s="19" t="s">
        <v>16</v>
      </c>
      <c r="H2" s="19" t="s">
        <v>0</v>
      </c>
      <c r="I2" s="19" t="s">
        <v>1</v>
      </c>
      <c r="J2" s="32">
        <v>43179.946608796294</v>
      </c>
      <c r="K2" s="19">
        <v>31641</v>
      </c>
      <c r="L2" s="19">
        <v>726</v>
      </c>
      <c r="M2" s="19" t="s">
        <v>59</v>
      </c>
      <c r="N2" s="19">
        <v>14402474</v>
      </c>
      <c r="P2" s="19">
        <f t="shared" ref="P2:P33" si="0">C2*E2</f>
        <v>0</v>
      </c>
      <c r="Q2" s="19">
        <f t="shared" ref="Q2:Q33" si="1">D2*E2</f>
        <v>63286</v>
      </c>
    </row>
    <row r="3" spans="1:26" s="19" customFormat="1" ht="12" customHeight="1" x14ac:dyDescent="0.15">
      <c r="A3" s="19" t="s">
        <v>57</v>
      </c>
      <c r="B3" s="19" t="s">
        <v>58</v>
      </c>
      <c r="C3" s="19">
        <v>1</v>
      </c>
      <c r="E3" s="19">
        <v>31631</v>
      </c>
      <c r="F3" s="19">
        <v>861772013</v>
      </c>
      <c r="G3" s="19" t="s">
        <v>16</v>
      </c>
      <c r="H3" s="19" t="s">
        <v>0</v>
      </c>
      <c r="I3" s="19" t="s">
        <v>1</v>
      </c>
      <c r="J3" s="32">
        <v>43179.946967592594</v>
      </c>
      <c r="K3" s="19">
        <v>31631</v>
      </c>
      <c r="L3" s="19">
        <v>727</v>
      </c>
      <c r="M3" s="19" t="s">
        <v>60</v>
      </c>
      <c r="N3" s="19">
        <v>14402476</v>
      </c>
      <c r="P3" s="19">
        <f t="shared" si="0"/>
        <v>31631</v>
      </c>
      <c r="Q3" s="19">
        <f t="shared" si="1"/>
        <v>0</v>
      </c>
      <c r="R3" s="19">
        <f>R5-R4</f>
        <v>-4</v>
      </c>
      <c r="S3" s="19">
        <f>S5-S4</f>
        <v>-156988</v>
      </c>
      <c r="T3" s="19">
        <f>S3/R3</f>
        <v>39247</v>
      </c>
      <c r="V3" s="19">
        <f>S3*50</f>
        <v>-7849400</v>
      </c>
      <c r="Z3" s="19">
        <f>67.08/50</f>
        <v>1.3415999999999999</v>
      </c>
    </row>
    <row r="4" spans="1:26" s="15" customFormat="1" ht="12" customHeight="1" x14ac:dyDescent="0.15">
      <c r="A4" s="15" t="s">
        <v>57</v>
      </c>
      <c r="B4" s="15" t="s">
        <v>58</v>
      </c>
      <c r="C4" s="15">
        <v>1</v>
      </c>
      <c r="E4" s="15">
        <v>31631</v>
      </c>
      <c r="F4" s="15">
        <v>861772015</v>
      </c>
      <c r="G4" s="15" t="s">
        <v>16</v>
      </c>
      <c r="H4" s="15" t="s">
        <v>0</v>
      </c>
      <c r="I4" s="15" t="s">
        <v>1</v>
      </c>
      <c r="J4" s="27">
        <v>43179.946967592594</v>
      </c>
      <c r="K4" s="15">
        <v>31631</v>
      </c>
      <c r="L4" s="15">
        <v>727</v>
      </c>
      <c r="M4" s="15" t="s">
        <v>60</v>
      </c>
      <c r="N4" s="15">
        <v>14402477</v>
      </c>
      <c r="P4" s="15">
        <f t="shared" si="0"/>
        <v>31631</v>
      </c>
      <c r="Q4" s="15">
        <f t="shared" si="1"/>
        <v>0</v>
      </c>
      <c r="R4" s="15">
        <f>SUM(C2:C157)</f>
        <v>112</v>
      </c>
      <c r="S4" s="15">
        <f>SUM(P2:P157)</f>
        <v>3565955</v>
      </c>
      <c r="T4" s="15">
        <f>S4/R4</f>
        <v>31838.883928571428</v>
      </c>
    </row>
    <row r="5" spans="1:26" s="15" customFormat="1" ht="12" customHeight="1" x14ac:dyDescent="0.15">
      <c r="A5" s="15" t="s">
        <v>57</v>
      </c>
      <c r="B5" s="15" t="s">
        <v>58</v>
      </c>
      <c r="D5" s="15">
        <v>2</v>
      </c>
      <c r="E5" s="15">
        <v>31637</v>
      </c>
      <c r="F5" s="15">
        <v>861774418</v>
      </c>
      <c r="G5" s="15" t="s">
        <v>16</v>
      </c>
      <c r="H5" s="15" t="s">
        <v>0</v>
      </c>
      <c r="I5" s="15" t="s">
        <v>1</v>
      </c>
      <c r="J5" s="27">
        <v>43179.955937500003</v>
      </c>
      <c r="K5" s="15">
        <v>31637</v>
      </c>
      <c r="L5" s="15">
        <v>729</v>
      </c>
      <c r="M5" s="15" t="s">
        <v>61</v>
      </c>
      <c r="N5" s="15">
        <v>14402494</v>
      </c>
      <c r="P5" s="15">
        <f t="shared" si="0"/>
        <v>0</v>
      </c>
      <c r="Q5" s="15">
        <f t="shared" si="1"/>
        <v>63274</v>
      </c>
      <c r="R5" s="15">
        <f>SUM(D2:D158)</f>
        <v>108</v>
      </c>
      <c r="S5" s="15">
        <f>SUM(Q2:Q157)</f>
        <v>3408967</v>
      </c>
      <c r="T5" s="15">
        <f>S5/R5</f>
        <v>31564.509259259259</v>
      </c>
      <c r="V5" s="15">
        <f>R5*67.08</f>
        <v>7244.6399999999994</v>
      </c>
      <c r="W5" s="15">
        <f>V3-V5</f>
        <v>-7856644.6399999997</v>
      </c>
      <c r="X5" s="15">
        <f>W5/R5</f>
        <v>-72746.709629629622</v>
      </c>
    </row>
    <row r="6" spans="1:26" s="15" customFormat="1" x14ac:dyDescent="0.15">
      <c r="A6" s="15" t="s">
        <v>57</v>
      </c>
      <c r="B6" s="15" t="s">
        <v>58</v>
      </c>
      <c r="C6" s="15">
        <v>1</v>
      </c>
      <c r="E6" s="15">
        <v>31625</v>
      </c>
      <c r="F6" s="15">
        <v>861776584</v>
      </c>
      <c r="G6" s="15" t="s">
        <v>16</v>
      </c>
      <c r="H6" s="15" t="s">
        <v>0</v>
      </c>
      <c r="I6" s="15" t="s">
        <v>1</v>
      </c>
      <c r="J6" s="27">
        <v>43179.968449074076</v>
      </c>
      <c r="K6" s="15">
        <v>31625</v>
      </c>
      <c r="L6" s="15">
        <v>730</v>
      </c>
      <c r="M6" s="15" t="s">
        <v>62</v>
      </c>
      <c r="N6" s="15">
        <v>14402519</v>
      </c>
      <c r="P6" s="15">
        <f t="shared" si="0"/>
        <v>31625</v>
      </c>
      <c r="Q6" s="15">
        <f t="shared" si="1"/>
        <v>0</v>
      </c>
    </row>
    <row r="7" spans="1:26" s="10" customFormat="1" x14ac:dyDescent="0.15">
      <c r="A7" s="10" t="s">
        <v>57</v>
      </c>
      <c r="B7" s="10" t="s">
        <v>58</v>
      </c>
      <c r="C7" s="10">
        <v>1</v>
      </c>
      <c r="E7" s="10">
        <v>31625</v>
      </c>
      <c r="F7" s="10">
        <v>861776586</v>
      </c>
      <c r="G7" s="10" t="s">
        <v>16</v>
      </c>
      <c r="H7" s="10" t="s">
        <v>0</v>
      </c>
      <c r="I7" s="10" t="s">
        <v>1</v>
      </c>
      <c r="J7" s="14">
        <v>43179.968449074076</v>
      </c>
      <c r="K7" s="10">
        <v>31625</v>
      </c>
      <c r="L7" s="10">
        <v>730</v>
      </c>
      <c r="M7" s="10" t="s">
        <v>62</v>
      </c>
      <c r="N7" s="10">
        <v>14402520</v>
      </c>
      <c r="P7" s="10">
        <f t="shared" si="0"/>
        <v>31625</v>
      </c>
      <c r="Q7" s="10">
        <f t="shared" si="1"/>
        <v>0</v>
      </c>
    </row>
    <row r="8" spans="1:26" s="15" customFormat="1" x14ac:dyDescent="0.15">
      <c r="A8" s="15" t="s">
        <v>57</v>
      </c>
      <c r="B8" s="15" t="s">
        <v>58</v>
      </c>
      <c r="D8" s="15">
        <v>1</v>
      </c>
      <c r="E8" s="15">
        <v>31738</v>
      </c>
      <c r="F8" s="15">
        <v>861797089</v>
      </c>
      <c r="G8" s="15" t="s">
        <v>16</v>
      </c>
      <c r="H8" s="15" t="s">
        <v>0</v>
      </c>
      <c r="I8" s="15" t="s">
        <v>1</v>
      </c>
      <c r="J8" s="27">
        <v>43180.38758101852</v>
      </c>
      <c r="K8" s="15">
        <v>31738</v>
      </c>
      <c r="L8" s="15">
        <v>732</v>
      </c>
      <c r="M8" s="15" t="s">
        <v>63</v>
      </c>
      <c r="N8" s="15">
        <v>14402823</v>
      </c>
      <c r="P8" s="15">
        <f t="shared" si="0"/>
        <v>0</v>
      </c>
      <c r="Q8" s="15">
        <f t="shared" si="1"/>
        <v>31738</v>
      </c>
      <c r="V8" s="15">
        <f>78*67.08</f>
        <v>5232.24</v>
      </c>
    </row>
    <row r="9" spans="1:26" s="15" customFormat="1" x14ac:dyDescent="0.15">
      <c r="A9" s="15" t="s">
        <v>57</v>
      </c>
      <c r="B9" s="15" t="s">
        <v>58</v>
      </c>
      <c r="D9" s="15">
        <v>1</v>
      </c>
      <c r="E9" s="15">
        <v>31738</v>
      </c>
      <c r="F9" s="15">
        <v>861797091</v>
      </c>
      <c r="G9" s="15" t="s">
        <v>16</v>
      </c>
      <c r="H9" s="15" t="s">
        <v>0</v>
      </c>
      <c r="I9" s="15" t="s">
        <v>1</v>
      </c>
      <c r="J9" s="27">
        <v>43180.38758101852</v>
      </c>
      <c r="K9" s="15">
        <v>31738</v>
      </c>
      <c r="L9" s="15">
        <v>732</v>
      </c>
      <c r="M9" s="15" t="s">
        <v>63</v>
      </c>
      <c r="N9" s="15">
        <v>14402824</v>
      </c>
      <c r="P9" s="15">
        <f t="shared" si="0"/>
        <v>0</v>
      </c>
      <c r="Q9" s="15">
        <f t="shared" si="1"/>
        <v>31738</v>
      </c>
    </row>
    <row r="10" spans="1:26" s="15" customFormat="1" x14ac:dyDescent="0.15">
      <c r="A10" s="15" t="s">
        <v>57</v>
      </c>
      <c r="B10" s="15" t="s">
        <v>58</v>
      </c>
      <c r="D10" s="15">
        <v>2</v>
      </c>
      <c r="E10" s="15">
        <v>31733</v>
      </c>
      <c r="F10" s="15">
        <v>861797175</v>
      </c>
      <c r="G10" s="15" t="s">
        <v>16</v>
      </c>
      <c r="H10" s="15" t="s">
        <v>0</v>
      </c>
      <c r="I10" s="15" t="s">
        <v>1</v>
      </c>
      <c r="J10" s="27">
        <v>43180.387615740743</v>
      </c>
      <c r="K10" s="15">
        <v>31733</v>
      </c>
      <c r="L10" s="15">
        <v>733</v>
      </c>
      <c r="M10" s="15" t="s">
        <v>64</v>
      </c>
      <c r="N10" s="15">
        <v>14402826</v>
      </c>
      <c r="P10" s="15">
        <f t="shared" si="0"/>
        <v>0</v>
      </c>
      <c r="Q10" s="15">
        <f t="shared" si="1"/>
        <v>63466</v>
      </c>
      <c r="R10" s="15">
        <f>R12-R11</f>
        <v>14</v>
      </c>
      <c r="S10" s="15">
        <f>S12-S11</f>
        <v>382148</v>
      </c>
      <c r="T10" s="15">
        <f>S10/R10</f>
        <v>27296.285714285714</v>
      </c>
      <c r="V10" s="15">
        <f>S10*50</f>
        <v>19107400</v>
      </c>
    </row>
    <row r="11" spans="1:26" s="15" customFormat="1" x14ac:dyDescent="0.15">
      <c r="A11" s="15" t="s">
        <v>57</v>
      </c>
      <c r="B11" s="15" t="s">
        <v>58</v>
      </c>
      <c r="D11" s="15">
        <v>2</v>
      </c>
      <c r="E11" s="15">
        <v>31807</v>
      </c>
      <c r="F11" s="15">
        <v>861802093</v>
      </c>
      <c r="G11" s="15" t="s">
        <v>16</v>
      </c>
      <c r="H11" s="15" t="s">
        <v>0</v>
      </c>
      <c r="I11" s="15" t="s">
        <v>1</v>
      </c>
      <c r="J11" s="27">
        <v>43180.389687499999</v>
      </c>
      <c r="K11" s="15">
        <v>31807</v>
      </c>
      <c r="L11" s="15">
        <v>735</v>
      </c>
      <c r="M11" s="15" t="s">
        <v>65</v>
      </c>
      <c r="N11" s="15">
        <v>14402895</v>
      </c>
      <c r="P11" s="15">
        <f t="shared" si="0"/>
        <v>0</v>
      </c>
      <c r="Q11" s="15">
        <f t="shared" si="1"/>
        <v>63614</v>
      </c>
      <c r="R11" s="15">
        <f>SUM(C9:C63)</f>
        <v>34</v>
      </c>
      <c r="S11" s="15">
        <f>SUM(P9:P58)</f>
        <v>1082148</v>
      </c>
      <c r="T11" s="15">
        <f>S11/R11</f>
        <v>31827.882352941175</v>
      </c>
    </row>
    <row r="12" spans="1:26" s="15" customFormat="1" x14ac:dyDescent="0.15">
      <c r="A12" s="15" t="s">
        <v>57</v>
      </c>
      <c r="B12" s="15" t="s">
        <v>58</v>
      </c>
      <c r="D12" s="15">
        <v>1</v>
      </c>
      <c r="E12" s="15">
        <v>31810</v>
      </c>
      <c r="F12" s="15">
        <v>861802980</v>
      </c>
      <c r="G12" s="15" t="s">
        <v>16</v>
      </c>
      <c r="H12" s="15" t="s">
        <v>0</v>
      </c>
      <c r="I12" s="15" t="s">
        <v>1</v>
      </c>
      <c r="J12" s="27">
        <v>43180.390601851854</v>
      </c>
      <c r="K12" s="15">
        <v>31810</v>
      </c>
      <c r="L12" s="15">
        <v>736</v>
      </c>
      <c r="M12" s="15" t="s">
        <v>66</v>
      </c>
      <c r="N12" s="15">
        <v>14402915</v>
      </c>
      <c r="P12" s="15">
        <f t="shared" si="0"/>
        <v>0</v>
      </c>
      <c r="Q12" s="15">
        <f t="shared" si="1"/>
        <v>31810</v>
      </c>
      <c r="R12" s="15">
        <f>SUM(D4:D61)</f>
        <v>48</v>
      </c>
      <c r="S12" s="15">
        <f>SUM(Q4:Q59)</f>
        <v>1464296</v>
      </c>
      <c r="T12" s="15">
        <f>S12/R12</f>
        <v>30506.166666666668</v>
      </c>
      <c r="V12" s="15">
        <f>R12*67.08</f>
        <v>3219.84</v>
      </c>
      <c r="W12" s="15">
        <f>V10-V12</f>
        <v>19104180.16</v>
      </c>
      <c r="X12" s="15">
        <f>W12/R12</f>
        <v>398003.75333333336</v>
      </c>
    </row>
    <row r="13" spans="1:26" s="15" customFormat="1" x14ac:dyDescent="0.15">
      <c r="A13" s="15" t="s">
        <v>57</v>
      </c>
      <c r="B13" s="15" t="s">
        <v>58</v>
      </c>
      <c r="D13" s="15">
        <v>1</v>
      </c>
      <c r="E13" s="15">
        <v>31810</v>
      </c>
      <c r="F13" s="15">
        <v>861802982</v>
      </c>
      <c r="G13" s="15" t="s">
        <v>16</v>
      </c>
      <c r="H13" s="15" t="s">
        <v>0</v>
      </c>
      <c r="I13" s="15" t="s">
        <v>1</v>
      </c>
      <c r="J13" s="27">
        <v>43180.390601851854</v>
      </c>
      <c r="K13" s="15">
        <v>31810</v>
      </c>
      <c r="L13" s="15">
        <v>736</v>
      </c>
      <c r="M13" s="15" t="s">
        <v>66</v>
      </c>
      <c r="N13" s="15">
        <v>14402916</v>
      </c>
      <c r="P13" s="15">
        <f t="shared" si="0"/>
        <v>0</v>
      </c>
      <c r="Q13" s="15">
        <f t="shared" si="1"/>
        <v>31810</v>
      </c>
    </row>
    <row r="14" spans="1:26" s="15" customFormat="1" x14ac:dyDescent="0.15">
      <c r="A14" s="15" t="s">
        <v>57</v>
      </c>
      <c r="B14" s="15" t="s">
        <v>58</v>
      </c>
      <c r="D14" s="15">
        <v>1</v>
      </c>
      <c r="E14" s="15">
        <v>31842</v>
      </c>
      <c r="F14" s="15">
        <v>861806896</v>
      </c>
      <c r="G14" s="15" t="s">
        <v>16</v>
      </c>
      <c r="H14" s="15" t="s">
        <v>0</v>
      </c>
      <c r="I14" s="15" t="s">
        <v>1</v>
      </c>
      <c r="J14" s="27">
        <v>43180.393217592595</v>
      </c>
      <c r="K14" s="15">
        <v>31842</v>
      </c>
      <c r="L14" s="15">
        <v>738</v>
      </c>
      <c r="M14" s="15" t="s">
        <v>67</v>
      </c>
      <c r="N14" s="15">
        <v>14402966</v>
      </c>
      <c r="P14" s="15">
        <f t="shared" si="0"/>
        <v>0</v>
      </c>
      <c r="Q14" s="15">
        <f t="shared" si="1"/>
        <v>31842</v>
      </c>
      <c r="R14" s="15">
        <f>R16-R15</f>
        <v>47</v>
      </c>
      <c r="S14" s="15">
        <f>S16-S15</f>
        <v>1628822</v>
      </c>
      <c r="T14" s="15">
        <f>S14/R14</f>
        <v>34655.787234042553</v>
      </c>
      <c r="V14" s="15">
        <f>S14*50</f>
        <v>81441100</v>
      </c>
    </row>
    <row r="15" spans="1:26" s="15" customFormat="1" x14ac:dyDescent="0.15">
      <c r="A15" s="15" t="s">
        <v>57</v>
      </c>
      <c r="B15" s="15" t="s">
        <v>58</v>
      </c>
      <c r="D15" s="15">
        <v>1</v>
      </c>
      <c r="E15" s="15">
        <v>31842</v>
      </c>
      <c r="F15" s="15">
        <v>861806898</v>
      </c>
      <c r="G15" s="15" t="s">
        <v>16</v>
      </c>
      <c r="H15" s="15" t="s">
        <v>0</v>
      </c>
      <c r="I15" s="15" t="s">
        <v>1</v>
      </c>
      <c r="J15" s="27">
        <v>43180.393217592595</v>
      </c>
      <c r="K15" s="15">
        <v>31842</v>
      </c>
      <c r="L15" s="15">
        <v>738</v>
      </c>
      <c r="M15" s="15" t="s">
        <v>67</v>
      </c>
      <c r="N15" s="15">
        <v>14402967</v>
      </c>
      <c r="P15" s="15">
        <f t="shared" si="0"/>
        <v>0</v>
      </c>
      <c r="Q15" s="15">
        <f t="shared" si="1"/>
        <v>31842</v>
      </c>
      <c r="R15" s="15">
        <f>SUM(C18:C51)</f>
        <v>28</v>
      </c>
      <c r="S15" s="15">
        <f>SUM(P18:P49)</f>
        <v>763938</v>
      </c>
      <c r="T15" s="15">
        <f>S15/R15</f>
        <v>27283.5</v>
      </c>
    </row>
    <row r="16" spans="1:26" s="15" customFormat="1" x14ac:dyDescent="0.15">
      <c r="A16" s="15" t="s">
        <v>57</v>
      </c>
      <c r="B16" s="15" t="s">
        <v>58</v>
      </c>
      <c r="D16" s="15">
        <v>1</v>
      </c>
      <c r="E16" s="15">
        <v>31843</v>
      </c>
      <c r="F16" s="15">
        <v>861806913</v>
      </c>
      <c r="G16" s="15" t="s">
        <v>16</v>
      </c>
      <c r="H16" s="15" t="s">
        <v>0</v>
      </c>
      <c r="I16" s="15" t="s">
        <v>1</v>
      </c>
      <c r="J16" s="27">
        <v>43180.393217592595</v>
      </c>
      <c r="K16" s="15">
        <v>31836</v>
      </c>
      <c r="L16" s="15">
        <v>739</v>
      </c>
      <c r="M16" s="15" t="s">
        <v>68</v>
      </c>
      <c r="N16" s="15">
        <v>14402968</v>
      </c>
      <c r="P16" s="15">
        <f t="shared" si="0"/>
        <v>0</v>
      </c>
      <c r="Q16" s="15">
        <f t="shared" si="1"/>
        <v>31843</v>
      </c>
      <c r="R16" s="15">
        <f>SUM(D18:D116)</f>
        <v>75</v>
      </c>
      <c r="S16" s="15">
        <f>SUM(Q18:Q116)</f>
        <v>2392760</v>
      </c>
      <c r="T16" s="15">
        <f>S16/R16</f>
        <v>31903.466666666667</v>
      </c>
      <c r="V16" s="15">
        <f>R16*67.08</f>
        <v>5031</v>
      </c>
      <c r="W16" s="15">
        <f>V14-V16</f>
        <v>81436069</v>
      </c>
      <c r="X16" s="15">
        <f>W16/R16</f>
        <v>1085814.2533333334</v>
      </c>
    </row>
    <row r="17" spans="1:24" s="19" customFormat="1" x14ac:dyDescent="0.15">
      <c r="A17" s="19" t="s">
        <v>57</v>
      </c>
      <c r="B17" s="19" t="s">
        <v>58</v>
      </c>
      <c r="D17" s="19">
        <v>1</v>
      </c>
      <c r="E17" s="19">
        <v>31842</v>
      </c>
      <c r="F17" s="19">
        <v>861806915</v>
      </c>
      <c r="G17" s="19" t="s">
        <v>16</v>
      </c>
      <c r="H17" s="19" t="s">
        <v>0</v>
      </c>
      <c r="I17" s="19" t="s">
        <v>1</v>
      </c>
      <c r="J17" s="32">
        <v>43180.393217592595</v>
      </c>
      <c r="K17" s="19">
        <v>31836</v>
      </c>
      <c r="L17" s="19">
        <v>739</v>
      </c>
      <c r="M17" s="19" t="s">
        <v>68</v>
      </c>
      <c r="N17" s="19">
        <v>14402969</v>
      </c>
      <c r="P17" s="19">
        <f t="shared" si="0"/>
        <v>0</v>
      </c>
      <c r="Q17" s="19">
        <f t="shared" si="1"/>
        <v>31842</v>
      </c>
    </row>
    <row r="18" spans="1:24" s="15" customFormat="1" x14ac:dyDescent="0.15">
      <c r="A18" s="15" t="s">
        <v>57</v>
      </c>
      <c r="B18" s="15" t="s">
        <v>58</v>
      </c>
      <c r="D18" s="15">
        <v>2</v>
      </c>
      <c r="E18" s="15">
        <v>31845</v>
      </c>
      <c r="F18" s="15">
        <v>861806987</v>
      </c>
      <c r="G18" s="15" t="s">
        <v>16</v>
      </c>
      <c r="H18" s="15" t="s">
        <v>0</v>
      </c>
      <c r="I18" s="15" t="s">
        <v>1</v>
      </c>
      <c r="J18" s="27">
        <v>43180.393275462964</v>
      </c>
      <c r="K18" s="15">
        <v>31843</v>
      </c>
      <c r="L18" s="15">
        <v>740</v>
      </c>
      <c r="M18" s="15" t="s">
        <v>69</v>
      </c>
      <c r="N18" s="15">
        <v>14402970</v>
      </c>
      <c r="P18" s="15">
        <f t="shared" si="0"/>
        <v>0</v>
      </c>
      <c r="Q18" s="15">
        <f t="shared" si="1"/>
        <v>63690</v>
      </c>
    </row>
    <row r="19" spans="1:24" s="15" customFormat="1" x14ac:dyDescent="0.15">
      <c r="A19" s="15" t="s">
        <v>57</v>
      </c>
      <c r="B19" s="15" t="s">
        <v>58</v>
      </c>
      <c r="D19" s="15">
        <v>1</v>
      </c>
      <c r="E19" s="15">
        <v>31838</v>
      </c>
      <c r="F19" s="15">
        <v>861807889</v>
      </c>
      <c r="G19" s="15" t="s">
        <v>16</v>
      </c>
      <c r="H19" s="15" t="s">
        <v>0</v>
      </c>
      <c r="I19" s="15" t="s">
        <v>1</v>
      </c>
      <c r="J19" s="27">
        <v>43180.394270833334</v>
      </c>
      <c r="K19" s="15">
        <v>31837</v>
      </c>
      <c r="L19" s="15">
        <v>743</v>
      </c>
      <c r="M19" s="15" t="s">
        <v>70</v>
      </c>
      <c r="N19" s="15">
        <v>14402985</v>
      </c>
      <c r="P19" s="15">
        <f t="shared" si="0"/>
        <v>0</v>
      </c>
      <c r="Q19" s="15">
        <f t="shared" si="1"/>
        <v>31838</v>
      </c>
    </row>
    <row r="20" spans="1:24" s="10" customFormat="1" ht="12.75" customHeight="1" x14ac:dyDescent="0.15">
      <c r="A20" s="10" t="s">
        <v>57</v>
      </c>
      <c r="B20" s="10" t="s">
        <v>58</v>
      </c>
      <c r="D20" s="10">
        <v>1</v>
      </c>
      <c r="E20" s="10">
        <v>31837</v>
      </c>
      <c r="F20" s="10">
        <v>861807891</v>
      </c>
      <c r="G20" s="10" t="s">
        <v>16</v>
      </c>
      <c r="H20" s="10" t="s">
        <v>0</v>
      </c>
      <c r="I20" s="10" t="s">
        <v>1</v>
      </c>
      <c r="J20" s="14">
        <v>43180.394270833334</v>
      </c>
      <c r="K20" s="10">
        <v>31837</v>
      </c>
      <c r="L20" s="10">
        <v>743</v>
      </c>
      <c r="M20" s="10" t="s">
        <v>70</v>
      </c>
      <c r="N20" s="10">
        <v>14402986</v>
      </c>
      <c r="P20" s="10">
        <f t="shared" si="0"/>
        <v>0</v>
      </c>
      <c r="Q20" s="10">
        <f t="shared" si="1"/>
        <v>31837</v>
      </c>
    </row>
    <row r="21" spans="1:24" s="10" customFormat="1" x14ac:dyDescent="0.15">
      <c r="A21" s="10" t="s">
        <v>57</v>
      </c>
      <c r="B21" s="10" t="s">
        <v>58</v>
      </c>
      <c r="D21" s="10">
        <v>2</v>
      </c>
      <c r="E21" s="10">
        <v>31855</v>
      </c>
      <c r="F21" s="10">
        <v>861811125</v>
      </c>
      <c r="G21" s="10" t="s">
        <v>16</v>
      </c>
      <c r="H21" s="10" t="s">
        <v>0</v>
      </c>
      <c r="I21" s="10" t="s">
        <v>1</v>
      </c>
      <c r="J21" s="14">
        <v>43180.396238425928</v>
      </c>
      <c r="K21" s="10">
        <v>31855</v>
      </c>
      <c r="L21" s="10">
        <v>745</v>
      </c>
      <c r="M21" s="10" t="s">
        <v>71</v>
      </c>
      <c r="N21" s="10">
        <v>14403018</v>
      </c>
      <c r="P21" s="10">
        <f t="shared" si="0"/>
        <v>0</v>
      </c>
      <c r="Q21" s="10">
        <f t="shared" si="1"/>
        <v>63710</v>
      </c>
    </row>
    <row r="22" spans="1:24" s="15" customFormat="1" x14ac:dyDescent="0.15">
      <c r="A22" s="15" t="s">
        <v>57</v>
      </c>
      <c r="B22" s="15" t="s">
        <v>58</v>
      </c>
      <c r="D22" s="15">
        <v>1</v>
      </c>
      <c r="E22" s="15">
        <v>31855</v>
      </c>
      <c r="F22" s="15">
        <v>861811496</v>
      </c>
      <c r="G22" s="15" t="s">
        <v>16</v>
      </c>
      <c r="H22" s="15" t="s">
        <v>0</v>
      </c>
      <c r="I22" s="15" t="s">
        <v>1</v>
      </c>
      <c r="J22" s="27">
        <v>43180.39634259259</v>
      </c>
      <c r="K22" s="15">
        <v>31854</v>
      </c>
      <c r="L22" s="15">
        <v>746</v>
      </c>
      <c r="M22" s="15" t="s">
        <v>72</v>
      </c>
      <c r="N22" s="15">
        <v>14403021</v>
      </c>
      <c r="P22" s="15">
        <f t="shared" si="0"/>
        <v>0</v>
      </c>
      <c r="Q22" s="15">
        <f t="shared" si="1"/>
        <v>31855</v>
      </c>
    </row>
    <row r="23" spans="1:24" s="15" customFormat="1" x14ac:dyDescent="0.15">
      <c r="A23" s="15" t="s">
        <v>57</v>
      </c>
      <c r="B23" s="15" t="s">
        <v>58</v>
      </c>
      <c r="D23" s="15">
        <v>1</v>
      </c>
      <c r="E23" s="15">
        <v>31854</v>
      </c>
      <c r="F23" s="15">
        <v>861811498</v>
      </c>
      <c r="G23" s="15" t="s">
        <v>16</v>
      </c>
      <c r="H23" s="15" t="s">
        <v>0</v>
      </c>
      <c r="I23" s="15" t="s">
        <v>1</v>
      </c>
      <c r="J23" s="27">
        <v>43180.39634259259</v>
      </c>
      <c r="K23" s="15">
        <v>31854</v>
      </c>
      <c r="L23" s="15">
        <v>746</v>
      </c>
      <c r="M23" s="15" t="s">
        <v>72</v>
      </c>
      <c r="N23" s="15">
        <v>14403022</v>
      </c>
      <c r="P23" s="15">
        <f t="shared" si="0"/>
        <v>0</v>
      </c>
      <c r="Q23" s="15">
        <f t="shared" si="1"/>
        <v>31854</v>
      </c>
      <c r="R23" s="33">
        <f>R25-R24</f>
        <v>-15</v>
      </c>
      <c r="S23" s="33">
        <f>S25-S24</f>
        <v>-104280</v>
      </c>
      <c r="T23" s="33">
        <f>S23/R23</f>
        <v>6952</v>
      </c>
      <c r="V23" s="15">
        <f>S23*50</f>
        <v>-5214000</v>
      </c>
    </row>
    <row r="24" spans="1:24" s="10" customFormat="1" x14ac:dyDescent="0.15">
      <c r="A24" s="10" t="s">
        <v>57</v>
      </c>
      <c r="B24" s="10" t="s">
        <v>58</v>
      </c>
      <c r="C24" s="10">
        <v>2</v>
      </c>
      <c r="E24" s="10">
        <v>31817</v>
      </c>
      <c r="F24" s="10">
        <v>861813567</v>
      </c>
      <c r="G24" s="10" t="s">
        <v>16</v>
      </c>
      <c r="H24" s="10" t="s">
        <v>0</v>
      </c>
      <c r="J24" s="14">
        <v>43180.396979166668</v>
      </c>
      <c r="K24" s="10">
        <v>31817</v>
      </c>
      <c r="L24" s="10">
        <v>747</v>
      </c>
      <c r="M24" s="10" t="s">
        <v>73</v>
      </c>
      <c r="N24" s="10">
        <v>14403057</v>
      </c>
      <c r="P24" s="10">
        <f t="shared" si="0"/>
        <v>63634</v>
      </c>
      <c r="Q24" s="10">
        <f t="shared" si="1"/>
        <v>0</v>
      </c>
      <c r="R24" s="34">
        <f>SUM(C20:C281)</f>
        <v>138</v>
      </c>
      <c r="S24" s="34">
        <f>SUM(P20:P276)</f>
        <v>4005059</v>
      </c>
      <c r="T24" s="34">
        <f>S24/R24</f>
        <v>29022.166666666668</v>
      </c>
    </row>
    <row r="25" spans="1:24" s="10" customFormat="1" x14ac:dyDescent="0.15">
      <c r="A25" s="10" t="s">
        <v>57</v>
      </c>
      <c r="B25" s="10" t="s">
        <v>58</v>
      </c>
      <c r="C25" s="10">
        <v>1</v>
      </c>
      <c r="E25" s="10">
        <v>31813</v>
      </c>
      <c r="F25" s="10">
        <v>861814179</v>
      </c>
      <c r="G25" s="10" t="s">
        <v>16</v>
      </c>
      <c r="H25" s="10" t="s">
        <v>0</v>
      </c>
      <c r="I25" s="10" t="s">
        <v>1</v>
      </c>
      <c r="J25" s="14">
        <v>43180.397094907406</v>
      </c>
      <c r="K25" s="10">
        <v>31813</v>
      </c>
      <c r="L25" s="10">
        <v>750</v>
      </c>
      <c r="M25" s="10" t="s">
        <v>74</v>
      </c>
      <c r="N25" s="10">
        <v>14403062</v>
      </c>
      <c r="P25" s="10">
        <f t="shared" si="0"/>
        <v>31813</v>
      </c>
      <c r="Q25" s="10">
        <f t="shared" si="1"/>
        <v>0</v>
      </c>
      <c r="R25" s="34">
        <f>SUM(D20:D280)</f>
        <v>123</v>
      </c>
      <c r="S25" s="34">
        <f>SUM(Q20:Q279)</f>
        <v>3900779</v>
      </c>
      <c r="T25" s="34">
        <f>S25/R25</f>
        <v>31713.650406504064</v>
      </c>
      <c r="V25" s="10">
        <f>R25*71.08</f>
        <v>8742.84</v>
      </c>
      <c r="W25" s="10">
        <f>V23-V25</f>
        <v>-5222742.84</v>
      </c>
      <c r="X25" s="10">
        <f>S23/R25</f>
        <v>-847.80487804878044</v>
      </c>
    </row>
    <row r="26" spans="1:24" s="10" customFormat="1" x14ac:dyDescent="0.15">
      <c r="A26" s="10" t="s">
        <v>57</v>
      </c>
      <c r="B26" s="10" t="s">
        <v>58</v>
      </c>
      <c r="C26" s="10">
        <v>1</v>
      </c>
      <c r="E26" s="10">
        <v>31813</v>
      </c>
      <c r="F26" s="10">
        <v>861814183</v>
      </c>
      <c r="G26" s="10" t="s">
        <v>16</v>
      </c>
      <c r="H26" s="10" t="s">
        <v>0</v>
      </c>
      <c r="I26" s="10" t="s">
        <v>1</v>
      </c>
      <c r="J26" s="14">
        <v>43180.397094907406</v>
      </c>
      <c r="K26" s="10">
        <v>31813</v>
      </c>
      <c r="L26" s="10">
        <v>750</v>
      </c>
      <c r="M26" s="10" t="s">
        <v>74</v>
      </c>
      <c r="N26" s="10">
        <v>14403063</v>
      </c>
      <c r="P26" s="10">
        <f t="shared" si="0"/>
        <v>31813</v>
      </c>
      <c r="Q26" s="10">
        <f t="shared" si="1"/>
        <v>0</v>
      </c>
    </row>
    <row r="27" spans="1:24" s="10" customFormat="1" ht="37.5" customHeight="1" x14ac:dyDescent="0.15">
      <c r="A27" s="10" t="s">
        <v>57</v>
      </c>
      <c r="B27" s="10" t="s">
        <v>58</v>
      </c>
      <c r="D27" s="10">
        <v>2</v>
      </c>
      <c r="E27" s="10">
        <v>31855</v>
      </c>
      <c r="F27" s="10">
        <v>861815496</v>
      </c>
      <c r="G27" s="10" t="s">
        <v>16</v>
      </c>
      <c r="H27" s="10" t="s">
        <v>0</v>
      </c>
      <c r="I27" s="10" t="s">
        <v>1</v>
      </c>
      <c r="J27" s="14">
        <v>43180.397592592592</v>
      </c>
      <c r="K27" s="10">
        <v>31847</v>
      </c>
      <c r="L27" s="10">
        <v>751</v>
      </c>
      <c r="M27" s="10" t="s">
        <v>75</v>
      </c>
      <c r="N27" s="10">
        <v>14403073</v>
      </c>
      <c r="P27" s="10">
        <f t="shared" si="0"/>
        <v>0</v>
      </c>
      <c r="Q27" s="10">
        <f t="shared" si="1"/>
        <v>63710</v>
      </c>
    </row>
    <row r="28" spans="1:24" s="10" customFormat="1" x14ac:dyDescent="0.15">
      <c r="A28" s="10" t="s">
        <v>57</v>
      </c>
      <c r="B28" s="10" t="s">
        <v>58</v>
      </c>
      <c r="D28" s="10">
        <v>2</v>
      </c>
      <c r="E28" s="10">
        <v>31862</v>
      </c>
      <c r="F28" s="10">
        <v>861817456</v>
      </c>
      <c r="G28" s="10" t="s">
        <v>16</v>
      </c>
      <c r="H28" s="10" t="s">
        <v>0</v>
      </c>
      <c r="I28" s="10" t="s">
        <v>1</v>
      </c>
      <c r="J28" s="14">
        <v>43180.398368055554</v>
      </c>
      <c r="K28" s="10">
        <v>31862</v>
      </c>
      <c r="L28" s="10">
        <v>753</v>
      </c>
      <c r="M28" s="10" t="s">
        <v>76</v>
      </c>
      <c r="N28" s="10">
        <v>14403102</v>
      </c>
      <c r="P28" s="10">
        <f t="shared" si="0"/>
        <v>0</v>
      </c>
      <c r="Q28" s="10">
        <f t="shared" si="1"/>
        <v>63724</v>
      </c>
    </row>
    <row r="29" spans="1:24" s="10" customFormat="1" x14ac:dyDescent="0.15">
      <c r="A29" s="10" t="s">
        <v>57</v>
      </c>
      <c r="B29" s="10" t="s">
        <v>58</v>
      </c>
      <c r="D29" s="10">
        <v>2</v>
      </c>
      <c r="E29" s="10">
        <v>31862</v>
      </c>
      <c r="F29" s="10">
        <v>861819588</v>
      </c>
      <c r="G29" s="10" t="s">
        <v>16</v>
      </c>
      <c r="H29" s="10" t="s">
        <v>0</v>
      </c>
      <c r="I29" s="10" t="s">
        <v>1</v>
      </c>
      <c r="J29" s="14">
        <v>43180.399502314816</v>
      </c>
      <c r="K29" s="10">
        <v>31858</v>
      </c>
      <c r="L29" s="10">
        <v>756</v>
      </c>
      <c r="M29" s="10" t="s">
        <v>77</v>
      </c>
      <c r="N29" s="10">
        <v>14403120</v>
      </c>
      <c r="P29" s="10">
        <f t="shared" si="0"/>
        <v>0</v>
      </c>
      <c r="Q29" s="10">
        <f t="shared" si="1"/>
        <v>63724</v>
      </c>
    </row>
    <row r="30" spans="1:24" s="10" customFormat="1" x14ac:dyDescent="0.15">
      <c r="A30" s="10" t="s">
        <v>57</v>
      </c>
      <c r="B30" s="10" t="s">
        <v>58</v>
      </c>
      <c r="C30" s="10">
        <v>2</v>
      </c>
      <c r="E30" s="10">
        <v>31838</v>
      </c>
      <c r="F30" s="10">
        <v>861821588</v>
      </c>
      <c r="G30" s="10" t="s">
        <v>16</v>
      </c>
      <c r="H30" s="10" t="s">
        <v>0</v>
      </c>
      <c r="I30" s="10" t="s">
        <v>1</v>
      </c>
      <c r="J30" s="14">
        <v>43180.400277777779</v>
      </c>
      <c r="K30" s="10">
        <v>31838</v>
      </c>
      <c r="L30" s="10">
        <v>757</v>
      </c>
      <c r="M30" s="10" t="s">
        <v>78</v>
      </c>
      <c r="N30" s="10">
        <v>14403133</v>
      </c>
      <c r="P30" s="10">
        <f t="shared" si="0"/>
        <v>63676</v>
      </c>
      <c r="Q30" s="10">
        <f t="shared" si="1"/>
        <v>0</v>
      </c>
    </row>
    <row r="31" spans="1:24" s="10" customFormat="1" x14ac:dyDescent="0.15">
      <c r="A31" s="10" t="s">
        <v>57</v>
      </c>
      <c r="B31" s="10" t="s">
        <v>58</v>
      </c>
      <c r="D31" s="10">
        <v>1</v>
      </c>
      <c r="E31" s="10">
        <v>31861</v>
      </c>
      <c r="F31" s="10">
        <v>861824991</v>
      </c>
      <c r="G31" s="10" t="s">
        <v>16</v>
      </c>
      <c r="H31" s="10" t="s">
        <v>0</v>
      </c>
      <c r="I31" s="10" t="s">
        <v>1</v>
      </c>
      <c r="J31" s="14">
        <v>43180.402187500003</v>
      </c>
      <c r="K31" s="10">
        <v>31861</v>
      </c>
      <c r="L31" s="10">
        <v>758</v>
      </c>
      <c r="M31" s="10" t="s">
        <v>79</v>
      </c>
      <c r="N31" s="10">
        <v>14403155</v>
      </c>
      <c r="P31" s="10">
        <f t="shared" si="0"/>
        <v>0</v>
      </c>
      <c r="Q31" s="10">
        <f t="shared" si="1"/>
        <v>31861</v>
      </c>
    </row>
    <row r="32" spans="1:24" s="10" customFormat="1" x14ac:dyDescent="0.15">
      <c r="A32" s="10" t="s">
        <v>57</v>
      </c>
      <c r="B32" s="10" t="s">
        <v>58</v>
      </c>
      <c r="D32" s="10">
        <v>1</v>
      </c>
      <c r="E32" s="10">
        <v>31861</v>
      </c>
      <c r="F32" s="10">
        <v>861824993</v>
      </c>
      <c r="G32" s="10" t="s">
        <v>16</v>
      </c>
      <c r="H32" s="10" t="s">
        <v>0</v>
      </c>
      <c r="I32" s="10" t="s">
        <v>1</v>
      </c>
      <c r="J32" s="14">
        <v>43180.402187500003</v>
      </c>
      <c r="K32" s="10">
        <v>31861</v>
      </c>
      <c r="L32" s="10">
        <v>758</v>
      </c>
      <c r="M32" s="10" t="s">
        <v>79</v>
      </c>
      <c r="N32" s="10">
        <v>14403156</v>
      </c>
      <c r="P32" s="10">
        <f t="shared" si="0"/>
        <v>0</v>
      </c>
      <c r="Q32" s="10">
        <f t="shared" si="1"/>
        <v>31861</v>
      </c>
    </row>
    <row r="33" spans="1:24" s="19" customFormat="1" x14ac:dyDescent="0.15">
      <c r="A33" s="19" t="s">
        <v>57</v>
      </c>
      <c r="B33" s="19" t="s">
        <v>58</v>
      </c>
      <c r="C33" s="19">
        <v>1</v>
      </c>
      <c r="E33" s="19">
        <v>31848</v>
      </c>
      <c r="F33" s="19">
        <v>861825661</v>
      </c>
      <c r="G33" s="19" t="s">
        <v>16</v>
      </c>
      <c r="H33" s="19" t="s">
        <v>0</v>
      </c>
      <c r="I33" s="19" t="s">
        <v>1</v>
      </c>
      <c r="J33" s="32">
        <v>43180.402465277781</v>
      </c>
      <c r="K33" s="19">
        <v>31848</v>
      </c>
      <c r="L33" s="19">
        <v>759</v>
      </c>
      <c r="M33" s="19" t="s">
        <v>80</v>
      </c>
      <c r="N33" s="19">
        <v>14403158</v>
      </c>
      <c r="P33" s="19">
        <f t="shared" si="0"/>
        <v>31848</v>
      </c>
      <c r="Q33" s="19">
        <f t="shared" si="1"/>
        <v>0</v>
      </c>
      <c r="R33" s="19">
        <f>R35-R34</f>
        <v>-22</v>
      </c>
      <c r="S33" s="19">
        <f>S35-S34</f>
        <v>-699477</v>
      </c>
      <c r="T33" s="19">
        <f>S33/R33</f>
        <v>31794.409090909092</v>
      </c>
      <c r="V33" s="19">
        <f>S33*50</f>
        <v>-34973850</v>
      </c>
    </row>
    <row r="34" spans="1:24" s="19" customFormat="1" x14ac:dyDescent="0.15">
      <c r="A34" s="19" t="s">
        <v>57</v>
      </c>
      <c r="B34" s="19" t="s">
        <v>58</v>
      </c>
      <c r="C34" s="19">
        <v>1</v>
      </c>
      <c r="E34" s="19">
        <v>31848</v>
      </c>
      <c r="F34" s="19">
        <v>861825663</v>
      </c>
      <c r="G34" s="19" t="s">
        <v>16</v>
      </c>
      <c r="H34" s="19" t="s">
        <v>0</v>
      </c>
      <c r="I34" s="19" t="s">
        <v>1</v>
      </c>
      <c r="J34" s="32">
        <v>43180.402465277781</v>
      </c>
      <c r="K34" s="19">
        <v>31848</v>
      </c>
      <c r="L34" s="19">
        <v>759</v>
      </c>
      <c r="M34" s="19" t="s">
        <v>80</v>
      </c>
      <c r="N34" s="19">
        <v>14403159</v>
      </c>
      <c r="P34" s="19">
        <f t="shared" ref="P34:P61" si="2">C34*E34</f>
        <v>31848</v>
      </c>
      <c r="Q34" s="19">
        <f t="shared" ref="Q34:Q61" si="3">D34*E34</f>
        <v>0</v>
      </c>
      <c r="R34" s="19">
        <f>SUM(C33:C148)</f>
        <v>96</v>
      </c>
      <c r="S34" s="19">
        <f>SUM(P33:P148)</f>
        <v>3059107</v>
      </c>
      <c r="T34" s="19">
        <f>S34/R34</f>
        <v>31865.697916666668</v>
      </c>
    </row>
    <row r="35" spans="1:24" s="15" customFormat="1" x14ac:dyDescent="0.15">
      <c r="A35" s="15" t="s">
        <v>57</v>
      </c>
      <c r="B35" s="15" t="s">
        <v>58</v>
      </c>
      <c r="C35" s="15">
        <v>4</v>
      </c>
      <c r="E35" s="15">
        <v>31830</v>
      </c>
      <c r="F35" s="15">
        <v>861827625</v>
      </c>
      <c r="G35" s="15" t="s">
        <v>16</v>
      </c>
      <c r="H35" s="15" t="s">
        <v>0</v>
      </c>
      <c r="J35" s="27">
        <v>43180.403645833336</v>
      </c>
      <c r="K35" s="15">
        <v>31830</v>
      </c>
      <c r="L35" s="15">
        <v>755</v>
      </c>
      <c r="M35" s="15" t="s">
        <v>81</v>
      </c>
      <c r="N35" s="15">
        <v>14403166</v>
      </c>
      <c r="P35" s="15">
        <f t="shared" si="2"/>
        <v>127320</v>
      </c>
      <c r="Q35" s="15">
        <f t="shared" si="3"/>
        <v>0</v>
      </c>
      <c r="R35" s="15">
        <f>SUM(D33:D152)</f>
        <v>74</v>
      </c>
      <c r="S35" s="15">
        <f>SUM(Q33:Q152)</f>
        <v>2359630</v>
      </c>
      <c r="T35" s="15">
        <f>S35/R35</f>
        <v>31886.891891891893</v>
      </c>
      <c r="V35" s="15">
        <f>R35*71.08</f>
        <v>5259.92</v>
      </c>
      <c r="W35" s="15">
        <f>V33-V35</f>
        <v>-34979109.920000002</v>
      </c>
      <c r="X35" s="15">
        <f>S33/R35</f>
        <v>-9452.3918918918916</v>
      </c>
    </row>
    <row r="36" spans="1:24" s="15" customFormat="1" x14ac:dyDescent="0.15">
      <c r="A36" s="15" t="s">
        <v>57</v>
      </c>
      <c r="B36" s="15" t="s">
        <v>58</v>
      </c>
      <c r="C36" s="15">
        <v>1</v>
      </c>
      <c r="E36" s="15">
        <v>31827</v>
      </c>
      <c r="F36" s="15">
        <v>861827645</v>
      </c>
      <c r="G36" s="15" t="s">
        <v>16</v>
      </c>
      <c r="H36" s="15" t="s">
        <v>0</v>
      </c>
      <c r="J36" s="27">
        <v>43180.403645833336</v>
      </c>
      <c r="K36" s="15">
        <v>31827</v>
      </c>
      <c r="L36" s="15">
        <v>754</v>
      </c>
      <c r="M36" s="15" t="s">
        <v>82</v>
      </c>
      <c r="N36" s="15">
        <v>14403167</v>
      </c>
      <c r="P36" s="15">
        <f t="shared" si="2"/>
        <v>31827</v>
      </c>
      <c r="Q36" s="15">
        <f t="shared" si="3"/>
        <v>0</v>
      </c>
    </row>
    <row r="37" spans="1:24" s="15" customFormat="1" x14ac:dyDescent="0.15">
      <c r="A37" s="15" t="s">
        <v>57</v>
      </c>
      <c r="B37" s="15" t="s">
        <v>58</v>
      </c>
      <c r="C37" s="15">
        <v>1</v>
      </c>
      <c r="E37" s="15">
        <v>31827</v>
      </c>
      <c r="F37" s="15">
        <v>861827647</v>
      </c>
      <c r="G37" s="15" t="s">
        <v>16</v>
      </c>
      <c r="H37" s="15" t="s">
        <v>0</v>
      </c>
      <c r="J37" s="27">
        <v>43180.403645833336</v>
      </c>
      <c r="K37" s="15">
        <v>31827</v>
      </c>
      <c r="L37" s="15">
        <v>754</v>
      </c>
      <c r="M37" s="15" t="s">
        <v>82</v>
      </c>
      <c r="N37" s="15">
        <v>14403168</v>
      </c>
      <c r="P37" s="15">
        <f t="shared" si="2"/>
        <v>31827</v>
      </c>
      <c r="Q37" s="15">
        <f t="shared" si="3"/>
        <v>0</v>
      </c>
      <c r="R37" s="33"/>
      <c r="S37" s="33"/>
      <c r="T37" s="33"/>
      <c r="V37" s="15">
        <f>S37*50</f>
        <v>0</v>
      </c>
    </row>
    <row r="38" spans="1:24" s="10" customFormat="1" x14ac:dyDescent="0.15">
      <c r="A38" s="10" t="s">
        <v>57</v>
      </c>
      <c r="B38" s="10" t="s">
        <v>58</v>
      </c>
      <c r="C38" s="10">
        <v>1</v>
      </c>
      <c r="E38" s="10">
        <v>31825</v>
      </c>
      <c r="F38" s="10">
        <v>861827678</v>
      </c>
      <c r="G38" s="10" t="s">
        <v>16</v>
      </c>
      <c r="H38" s="10" t="s">
        <v>0</v>
      </c>
      <c r="J38" s="14">
        <v>43180.403645833336</v>
      </c>
      <c r="K38" s="10">
        <v>31825</v>
      </c>
      <c r="L38" s="10">
        <v>752</v>
      </c>
      <c r="M38" s="10" t="s">
        <v>83</v>
      </c>
      <c r="N38" s="10">
        <v>14403169</v>
      </c>
      <c r="P38" s="10">
        <f t="shared" si="2"/>
        <v>31825</v>
      </c>
      <c r="Q38" s="10">
        <f t="shared" si="3"/>
        <v>0</v>
      </c>
      <c r="R38" s="34"/>
      <c r="S38" s="34"/>
      <c r="T38" s="34"/>
    </row>
    <row r="39" spans="1:24" s="10" customFormat="1" x14ac:dyDescent="0.15">
      <c r="A39" s="10" t="s">
        <v>57</v>
      </c>
      <c r="B39" s="10" t="s">
        <v>58</v>
      </c>
      <c r="C39" s="10">
        <v>1</v>
      </c>
      <c r="E39" s="10">
        <v>31825</v>
      </c>
      <c r="F39" s="10">
        <v>861827682</v>
      </c>
      <c r="G39" s="10" t="s">
        <v>16</v>
      </c>
      <c r="H39" s="10" t="s">
        <v>0</v>
      </c>
      <c r="J39" s="14">
        <v>43180.403645833336</v>
      </c>
      <c r="K39" s="10">
        <v>31825</v>
      </c>
      <c r="L39" s="10">
        <v>752</v>
      </c>
      <c r="M39" s="10" t="s">
        <v>83</v>
      </c>
      <c r="N39" s="10">
        <v>14403170</v>
      </c>
      <c r="P39" s="10">
        <f t="shared" si="2"/>
        <v>31825</v>
      </c>
      <c r="Q39" s="10">
        <f t="shared" si="3"/>
        <v>0</v>
      </c>
      <c r="R39" s="34"/>
      <c r="S39" s="34"/>
      <c r="T39" s="34"/>
      <c r="V39" s="10">
        <f>R39*71.08</f>
        <v>0</v>
      </c>
      <c r="W39" s="10">
        <f>V37-V39</f>
        <v>0</v>
      </c>
      <c r="X39" s="10" t="e">
        <f>S37/R39</f>
        <v>#DIV/0!</v>
      </c>
    </row>
    <row r="40" spans="1:24" s="10" customFormat="1" x14ac:dyDescent="0.15">
      <c r="A40" s="10" t="s">
        <v>57</v>
      </c>
      <c r="B40" s="10" t="s">
        <v>58</v>
      </c>
      <c r="D40" s="10">
        <v>1</v>
      </c>
      <c r="E40" s="10">
        <v>31844</v>
      </c>
      <c r="F40" s="10">
        <v>861830531</v>
      </c>
      <c r="G40" s="10" t="s">
        <v>16</v>
      </c>
      <c r="H40" s="10" t="s">
        <v>0</v>
      </c>
      <c r="I40" s="10" t="s">
        <v>1</v>
      </c>
      <c r="J40" s="14">
        <v>43180.405370370368</v>
      </c>
      <c r="K40" s="10">
        <v>31844</v>
      </c>
      <c r="L40" s="10">
        <v>761</v>
      </c>
      <c r="M40" s="10" t="s">
        <v>84</v>
      </c>
      <c r="N40" s="10">
        <v>14403185</v>
      </c>
      <c r="P40" s="10">
        <f t="shared" si="2"/>
        <v>0</v>
      </c>
      <c r="Q40" s="10">
        <f t="shared" si="3"/>
        <v>31844</v>
      </c>
      <c r="R40" s="34"/>
      <c r="S40" s="34"/>
      <c r="T40" s="34"/>
    </row>
    <row r="41" spans="1:24" s="19" customFormat="1" x14ac:dyDescent="0.15">
      <c r="A41" s="19" t="s">
        <v>57</v>
      </c>
      <c r="B41" s="19" t="s">
        <v>58</v>
      </c>
      <c r="D41" s="19">
        <v>1</v>
      </c>
      <c r="E41" s="19">
        <v>31844</v>
      </c>
      <c r="F41" s="19">
        <v>861830533</v>
      </c>
      <c r="G41" s="19" t="s">
        <v>16</v>
      </c>
      <c r="H41" s="19" t="s">
        <v>0</v>
      </c>
      <c r="I41" s="19" t="s">
        <v>1</v>
      </c>
      <c r="J41" s="32">
        <v>43180.405370370368</v>
      </c>
      <c r="K41" s="19">
        <v>31844</v>
      </c>
      <c r="L41" s="19">
        <v>761</v>
      </c>
      <c r="M41" s="19" t="s">
        <v>84</v>
      </c>
      <c r="N41" s="19">
        <v>14403186</v>
      </c>
      <c r="P41" s="19">
        <f t="shared" si="2"/>
        <v>0</v>
      </c>
      <c r="Q41" s="19">
        <f t="shared" si="3"/>
        <v>31844</v>
      </c>
    </row>
    <row r="42" spans="1:24" s="19" customFormat="1" x14ac:dyDescent="0.15">
      <c r="A42" s="19" t="s">
        <v>57</v>
      </c>
      <c r="B42" s="19" t="s">
        <v>58</v>
      </c>
      <c r="C42" s="19">
        <v>2</v>
      </c>
      <c r="E42" s="19">
        <v>31833</v>
      </c>
      <c r="F42" s="19">
        <v>861831373</v>
      </c>
      <c r="G42" s="19" t="s">
        <v>16</v>
      </c>
      <c r="H42" s="19" t="s">
        <v>0</v>
      </c>
      <c r="I42" s="19" t="s">
        <v>1</v>
      </c>
      <c r="J42" s="32">
        <v>43180.406111111108</v>
      </c>
      <c r="K42" s="19">
        <v>31833</v>
      </c>
      <c r="L42" s="19">
        <v>762</v>
      </c>
      <c r="M42" s="19" t="s">
        <v>85</v>
      </c>
      <c r="N42" s="19">
        <v>14403193</v>
      </c>
      <c r="P42" s="19">
        <f t="shared" si="2"/>
        <v>63666</v>
      </c>
      <c r="Q42" s="19">
        <f t="shared" si="3"/>
        <v>0</v>
      </c>
    </row>
    <row r="43" spans="1:24" s="19" customFormat="1" x14ac:dyDescent="0.15">
      <c r="A43" s="19" t="s">
        <v>57</v>
      </c>
      <c r="B43" s="19" t="s">
        <v>58</v>
      </c>
      <c r="C43" s="19">
        <v>2</v>
      </c>
      <c r="E43" s="19">
        <v>31831</v>
      </c>
      <c r="F43" s="19">
        <v>861831382</v>
      </c>
      <c r="G43" s="19" t="s">
        <v>16</v>
      </c>
      <c r="H43" s="19" t="s">
        <v>0</v>
      </c>
      <c r="J43" s="32">
        <v>43180.406122685185</v>
      </c>
      <c r="K43" s="19">
        <v>31831</v>
      </c>
      <c r="L43" s="19">
        <v>741</v>
      </c>
      <c r="M43" s="19" t="s">
        <v>86</v>
      </c>
      <c r="N43" s="19">
        <v>14403194</v>
      </c>
      <c r="P43" s="19">
        <f t="shared" si="2"/>
        <v>63662</v>
      </c>
      <c r="Q43" s="19">
        <f t="shared" si="3"/>
        <v>0</v>
      </c>
      <c r="V43" s="19">
        <f>S43*50</f>
        <v>0</v>
      </c>
    </row>
    <row r="44" spans="1:24" s="19" customFormat="1" ht="12.75" customHeight="1" x14ac:dyDescent="0.15">
      <c r="A44" s="19" t="s">
        <v>57</v>
      </c>
      <c r="B44" s="19" t="s">
        <v>58</v>
      </c>
      <c r="D44" s="19">
        <v>1</v>
      </c>
      <c r="E44" s="19">
        <v>31850</v>
      </c>
      <c r="F44" s="19">
        <v>861832926</v>
      </c>
      <c r="G44" s="19" t="s">
        <v>16</v>
      </c>
      <c r="H44" s="19" t="s">
        <v>0</v>
      </c>
      <c r="I44" s="19" t="s">
        <v>1</v>
      </c>
      <c r="J44" s="32">
        <v>43180.406875000001</v>
      </c>
      <c r="K44" s="19">
        <v>31847</v>
      </c>
      <c r="L44" s="19">
        <v>763</v>
      </c>
      <c r="M44" s="19" t="s">
        <v>87</v>
      </c>
      <c r="N44" s="19">
        <v>14403204</v>
      </c>
      <c r="P44" s="19">
        <f t="shared" si="2"/>
        <v>0</v>
      </c>
      <c r="Q44" s="19">
        <f t="shared" si="3"/>
        <v>31850</v>
      </c>
    </row>
    <row r="45" spans="1:24" s="19" customFormat="1" x14ac:dyDescent="0.15">
      <c r="A45" s="19" t="s">
        <v>57</v>
      </c>
      <c r="B45" s="19" t="s">
        <v>58</v>
      </c>
      <c r="D45" s="19">
        <v>1</v>
      </c>
      <c r="E45" s="19">
        <v>31849</v>
      </c>
      <c r="F45" s="19">
        <v>861832928</v>
      </c>
      <c r="G45" s="19" t="s">
        <v>16</v>
      </c>
      <c r="H45" s="19" t="s">
        <v>0</v>
      </c>
      <c r="I45" s="19" t="s">
        <v>1</v>
      </c>
      <c r="J45" s="32">
        <v>43180.406875000001</v>
      </c>
      <c r="K45" s="19">
        <v>31847</v>
      </c>
      <c r="L45" s="19">
        <v>763</v>
      </c>
      <c r="M45" s="19" t="s">
        <v>87</v>
      </c>
      <c r="N45" s="19">
        <v>14403205</v>
      </c>
      <c r="P45" s="19">
        <f t="shared" si="2"/>
        <v>0</v>
      </c>
      <c r="Q45" s="19">
        <f t="shared" si="3"/>
        <v>31849</v>
      </c>
      <c r="R45" s="19">
        <f>R47-R46</f>
        <v>44</v>
      </c>
      <c r="S45" s="19">
        <f>S47-S46</f>
        <v>65825</v>
      </c>
      <c r="T45" s="19">
        <f>S45/R45</f>
        <v>1496.0227272727273</v>
      </c>
      <c r="V45" s="19">
        <f>R45*71.08</f>
        <v>3127.52</v>
      </c>
      <c r="W45" s="19">
        <f>V43-V45</f>
        <v>-3127.52</v>
      </c>
      <c r="X45" s="19">
        <f>S43/R45</f>
        <v>0</v>
      </c>
    </row>
    <row r="46" spans="1:24" s="19" customFormat="1" x14ac:dyDescent="0.15">
      <c r="A46" s="19" t="s">
        <v>57</v>
      </c>
      <c r="B46" s="19" t="s">
        <v>58</v>
      </c>
      <c r="C46" s="19">
        <v>2</v>
      </c>
      <c r="E46" s="19">
        <v>31836</v>
      </c>
      <c r="F46" s="19">
        <v>861833448</v>
      </c>
      <c r="G46" s="19" t="s">
        <v>16</v>
      </c>
      <c r="H46" s="19" t="s">
        <v>0</v>
      </c>
      <c r="I46" s="19" t="s">
        <v>1</v>
      </c>
      <c r="J46" s="32">
        <v>43180.40729166667</v>
      </c>
      <c r="K46" s="19">
        <v>31836</v>
      </c>
      <c r="L46" s="19">
        <v>764</v>
      </c>
      <c r="M46" s="19" t="s">
        <v>88</v>
      </c>
      <c r="N46" s="19">
        <v>14403209</v>
      </c>
      <c r="P46" s="19">
        <f t="shared" si="2"/>
        <v>63672</v>
      </c>
      <c r="Q46" s="19">
        <f t="shared" si="3"/>
        <v>0</v>
      </c>
      <c r="R46" s="19">
        <f>SUM(C33:C60)</f>
        <v>28</v>
      </c>
      <c r="S46" s="19">
        <f>SUM(P33:P60)</f>
        <v>891212</v>
      </c>
      <c r="T46" s="19">
        <f>S46/R46</f>
        <v>31829</v>
      </c>
    </row>
    <row r="47" spans="1:24" s="10" customFormat="1" x14ac:dyDescent="0.15">
      <c r="A47" s="10" t="s">
        <v>57</v>
      </c>
      <c r="B47" s="10" t="s">
        <v>58</v>
      </c>
      <c r="D47" s="10">
        <v>2</v>
      </c>
      <c r="E47" s="10">
        <v>31848</v>
      </c>
      <c r="F47" s="10">
        <v>861834421</v>
      </c>
      <c r="G47" s="10" t="s">
        <v>16</v>
      </c>
      <c r="H47" s="10" t="s">
        <v>0</v>
      </c>
      <c r="I47" s="10" t="s">
        <v>1</v>
      </c>
      <c r="J47" s="14">
        <v>43180.408090277779</v>
      </c>
      <c r="K47" s="10">
        <v>31846</v>
      </c>
      <c r="L47" s="10">
        <v>767</v>
      </c>
      <c r="M47" s="10" t="s">
        <v>89</v>
      </c>
      <c r="N47" s="10">
        <v>14403215</v>
      </c>
      <c r="P47" s="10">
        <f t="shared" si="2"/>
        <v>0</v>
      </c>
      <c r="Q47" s="10">
        <f t="shared" si="3"/>
        <v>63696</v>
      </c>
      <c r="R47" s="10">
        <f>SUM(D43:D152)</f>
        <v>72</v>
      </c>
      <c r="S47" s="10">
        <f>SUM(Q43:Q71)</f>
        <v>957037</v>
      </c>
      <c r="T47" s="10">
        <f>S47/R47</f>
        <v>13292.180555555555</v>
      </c>
    </row>
    <row r="48" spans="1:24" s="10" customFormat="1" x14ac:dyDescent="0.15">
      <c r="A48" s="10" t="s">
        <v>57</v>
      </c>
      <c r="B48" s="10" t="s">
        <v>58</v>
      </c>
      <c r="D48" s="10">
        <v>2</v>
      </c>
      <c r="E48" s="10">
        <v>31852</v>
      </c>
      <c r="F48" s="10">
        <v>861834442</v>
      </c>
      <c r="G48" s="10" t="s">
        <v>16</v>
      </c>
      <c r="H48" s="10" t="s">
        <v>0</v>
      </c>
      <c r="I48" s="10" t="s">
        <v>1</v>
      </c>
      <c r="J48" s="14">
        <v>43180.408101851855</v>
      </c>
      <c r="K48" s="10">
        <v>31852</v>
      </c>
      <c r="L48" s="10">
        <v>766</v>
      </c>
      <c r="M48" s="10" t="s">
        <v>90</v>
      </c>
      <c r="N48" s="10">
        <v>14403216</v>
      </c>
      <c r="P48" s="10">
        <f t="shared" si="2"/>
        <v>0</v>
      </c>
      <c r="Q48" s="10">
        <f t="shared" si="3"/>
        <v>63704</v>
      </c>
    </row>
    <row r="49" spans="1:23" s="10" customFormat="1" x14ac:dyDescent="0.15">
      <c r="A49" s="10" t="s">
        <v>57</v>
      </c>
      <c r="B49" s="10" t="s">
        <v>58</v>
      </c>
      <c r="C49" s="10">
        <v>2</v>
      </c>
      <c r="E49" s="10">
        <v>31841</v>
      </c>
      <c r="F49" s="10">
        <v>861835224</v>
      </c>
      <c r="G49" s="10" t="s">
        <v>16</v>
      </c>
      <c r="H49" s="10" t="s">
        <v>0</v>
      </c>
      <c r="I49" s="10" t="s">
        <v>1</v>
      </c>
      <c r="J49" s="14">
        <v>43180.408692129633</v>
      </c>
      <c r="K49" s="10">
        <v>31841</v>
      </c>
      <c r="L49" s="10">
        <v>768</v>
      </c>
      <c r="M49" s="10" t="s">
        <v>91</v>
      </c>
      <c r="N49" s="10">
        <v>14403223</v>
      </c>
      <c r="P49" s="10">
        <f t="shared" si="2"/>
        <v>63682</v>
      </c>
      <c r="Q49" s="10">
        <f t="shared" si="3"/>
        <v>0</v>
      </c>
      <c r="R49" s="10">
        <f>R51-R50</f>
        <v>22</v>
      </c>
      <c r="S49" s="10">
        <f>S51-S50</f>
        <v>128131</v>
      </c>
      <c r="T49" s="10">
        <f>S49/R49</f>
        <v>5824.136363636364</v>
      </c>
    </row>
    <row r="50" spans="1:23" s="19" customFormat="1" x14ac:dyDescent="0.15">
      <c r="A50" s="19" t="s">
        <v>57</v>
      </c>
      <c r="B50" s="19" t="s">
        <v>58</v>
      </c>
      <c r="C50" s="19">
        <v>2</v>
      </c>
      <c r="E50" s="19">
        <v>31836</v>
      </c>
      <c r="F50" s="19">
        <v>861835628</v>
      </c>
      <c r="G50" s="19" t="s">
        <v>16</v>
      </c>
      <c r="H50" s="19" t="s">
        <v>0</v>
      </c>
      <c r="I50" s="19" t="s">
        <v>1</v>
      </c>
      <c r="J50" s="32">
        <v>43180.409108796295</v>
      </c>
      <c r="K50" s="19">
        <v>31836</v>
      </c>
      <c r="L50" s="19">
        <v>769</v>
      </c>
      <c r="M50" s="19" t="s">
        <v>92</v>
      </c>
      <c r="N50" s="19">
        <v>14403227</v>
      </c>
      <c r="P50" s="19">
        <f t="shared" si="2"/>
        <v>63672</v>
      </c>
      <c r="Q50" s="19">
        <f t="shared" si="3"/>
        <v>0</v>
      </c>
      <c r="R50" s="19">
        <f>SUM(C50:C81)</f>
        <v>24</v>
      </c>
      <c r="S50" s="19">
        <f>SUM(P50:P85)</f>
        <v>956438</v>
      </c>
      <c r="T50" s="19">
        <f>S50/R50</f>
        <v>39851.583333333336</v>
      </c>
    </row>
    <row r="51" spans="1:23" s="19" customFormat="1" x14ac:dyDescent="0.15">
      <c r="A51" s="19" t="s">
        <v>57</v>
      </c>
      <c r="B51" s="19" t="s">
        <v>58</v>
      </c>
      <c r="C51" s="19">
        <v>2</v>
      </c>
      <c r="E51" s="19">
        <v>31832</v>
      </c>
      <c r="F51" s="19">
        <v>861835738</v>
      </c>
      <c r="G51" s="19" t="s">
        <v>16</v>
      </c>
      <c r="H51" s="19" t="s">
        <v>0</v>
      </c>
      <c r="I51" s="19" t="s">
        <v>1</v>
      </c>
      <c r="J51" s="32">
        <v>43180.409166666665</v>
      </c>
      <c r="K51" s="19">
        <v>31832</v>
      </c>
      <c r="L51" s="19">
        <v>765</v>
      </c>
      <c r="M51" s="19" t="s">
        <v>93</v>
      </c>
      <c r="N51" s="19">
        <v>14403230</v>
      </c>
      <c r="P51" s="19">
        <f t="shared" si="2"/>
        <v>63664</v>
      </c>
      <c r="Q51" s="19">
        <f t="shared" si="3"/>
        <v>0</v>
      </c>
      <c r="R51" s="19">
        <f>SUM(D35:D98)</f>
        <v>46</v>
      </c>
      <c r="S51" s="19">
        <f>SUM(Q35:Q85)</f>
        <v>1084569</v>
      </c>
      <c r="T51" s="19">
        <f>S51/R51</f>
        <v>23577.58695652174</v>
      </c>
    </row>
    <row r="52" spans="1:23" s="19" customFormat="1" x14ac:dyDescent="0.15">
      <c r="A52" s="19" t="s">
        <v>57</v>
      </c>
      <c r="B52" s="19" t="s">
        <v>58</v>
      </c>
      <c r="C52" s="19">
        <v>2</v>
      </c>
      <c r="E52" s="19">
        <v>31823</v>
      </c>
      <c r="F52" s="19">
        <v>861835934</v>
      </c>
      <c r="G52" s="19" t="s">
        <v>16</v>
      </c>
      <c r="H52" s="19" t="s">
        <v>0</v>
      </c>
      <c r="I52" s="19" t="s">
        <v>1</v>
      </c>
      <c r="J52" s="32">
        <v>43180.409212962964</v>
      </c>
      <c r="K52" s="19">
        <v>31823</v>
      </c>
      <c r="L52" s="19">
        <v>760</v>
      </c>
      <c r="M52" s="19" t="s">
        <v>94</v>
      </c>
      <c r="N52" s="19">
        <v>14403232</v>
      </c>
      <c r="P52" s="19">
        <f t="shared" si="2"/>
        <v>63646</v>
      </c>
      <c r="Q52" s="19">
        <f t="shared" si="3"/>
        <v>0</v>
      </c>
    </row>
    <row r="53" spans="1:23" s="19" customFormat="1" x14ac:dyDescent="0.15">
      <c r="A53" s="19" t="s">
        <v>57</v>
      </c>
      <c r="B53" s="19" t="s">
        <v>58</v>
      </c>
      <c r="C53" s="19">
        <v>2</v>
      </c>
      <c r="E53" s="19">
        <v>31811</v>
      </c>
      <c r="F53" s="19">
        <v>861836883</v>
      </c>
      <c r="G53" s="19" t="s">
        <v>16</v>
      </c>
      <c r="H53" s="19" t="s">
        <v>0</v>
      </c>
      <c r="I53" s="19" t="s">
        <v>1</v>
      </c>
      <c r="J53" s="32">
        <v>43180.40960648148</v>
      </c>
      <c r="K53" s="19">
        <v>31811</v>
      </c>
      <c r="L53" s="19">
        <v>770</v>
      </c>
      <c r="M53" s="19" t="s">
        <v>95</v>
      </c>
      <c r="N53" s="19">
        <v>14403243</v>
      </c>
      <c r="P53" s="19">
        <f t="shared" si="2"/>
        <v>63622</v>
      </c>
      <c r="Q53" s="19">
        <f t="shared" si="3"/>
        <v>0</v>
      </c>
    </row>
    <row r="54" spans="1:23" s="19" customFormat="1" x14ac:dyDescent="0.15">
      <c r="A54" s="19" t="s">
        <v>57</v>
      </c>
      <c r="B54" s="19" t="s">
        <v>58</v>
      </c>
      <c r="C54" s="19">
        <v>2</v>
      </c>
      <c r="E54" s="19">
        <v>31803</v>
      </c>
      <c r="F54" s="19">
        <v>861837343</v>
      </c>
      <c r="G54" s="19" t="s">
        <v>16</v>
      </c>
      <c r="H54" s="19" t="s">
        <v>0</v>
      </c>
      <c r="J54" s="32">
        <v>43180.409733796296</v>
      </c>
      <c r="K54" s="19">
        <v>31803</v>
      </c>
      <c r="L54" s="19">
        <v>771</v>
      </c>
      <c r="M54" s="19" t="s">
        <v>96</v>
      </c>
      <c r="N54" s="19">
        <v>14403247</v>
      </c>
      <c r="P54" s="19">
        <f t="shared" si="2"/>
        <v>63606</v>
      </c>
      <c r="Q54" s="19">
        <f t="shared" si="3"/>
        <v>0</v>
      </c>
      <c r="R54" s="19">
        <f>R56-R55</f>
        <v>38</v>
      </c>
      <c r="S54" s="19">
        <f>S56-S55</f>
        <v>-127478</v>
      </c>
      <c r="T54" s="19">
        <f>S54/R54</f>
        <v>-3354.6842105263158</v>
      </c>
      <c r="V54" s="19">
        <f>R54*71.08</f>
        <v>2701.04</v>
      </c>
      <c r="W54" s="19">
        <f>V52-V54</f>
        <v>-2701.04</v>
      </c>
    </row>
    <row r="55" spans="1:23" s="19" customFormat="1" x14ac:dyDescent="0.15">
      <c r="A55" s="19" t="s">
        <v>57</v>
      </c>
      <c r="B55" s="19" t="s">
        <v>58</v>
      </c>
      <c r="D55" s="19">
        <v>2</v>
      </c>
      <c r="E55" s="19">
        <v>31825</v>
      </c>
      <c r="F55" s="19">
        <v>861838801</v>
      </c>
      <c r="G55" s="19" t="s">
        <v>16</v>
      </c>
      <c r="H55" s="19" t="s">
        <v>0</v>
      </c>
      <c r="I55" s="19" t="s">
        <v>1</v>
      </c>
      <c r="J55" s="32">
        <v>43180.410497685189</v>
      </c>
      <c r="K55" s="19">
        <v>31825</v>
      </c>
      <c r="L55" s="19">
        <v>772</v>
      </c>
      <c r="M55" s="19" t="s">
        <v>97</v>
      </c>
      <c r="N55" s="19">
        <v>14403263</v>
      </c>
      <c r="P55" s="19">
        <f t="shared" si="2"/>
        <v>0</v>
      </c>
      <c r="Q55" s="19">
        <f t="shared" si="3"/>
        <v>63650</v>
      </c>
      <c r="R55" s="19">
        <f>SUM(C67:C90)</f>
        <v>28</v>
      </c>
      <c r="S55" s="19">
        <f>SUM(P65:P91)</f>
        <v>893416</v>
      </c>
      <c r="T55" s="19">
        <f>S55/R55</f>
        <v>31907.714285714286</v>
      </c>
    </row>
    <row r="56" spans="1:23" s="19" customFormat="1" x14ac:dyDescent="0.15">
      <c r="A56" s="19" t="s">
        <v>57</v>
      </c>
      <c r="B56" s="19" t="s">
        <v>58</v>
      </c>
      <c r="D56" s="19">
        <v>2</v>
      </c>
      <c r="E56" s="19">
        <v>31898</v>
      </c>
      <c r="F56" s="19">
        <v>861852228</v>
      </c>
      <c r="G56" s="19" t="s">
        <v>16</v>
      </c>
      <c r="H56" s="19" t="s">
        <v>0</v>
      </c>
      <c r="I56" s="19" t="s">
        <v>1</v>
      </c>
      <c r="J56" s="32">
        <v>43180.41710648148</v>
      </c>
      <c r="K56" s="19">
        <v>31892</v>
      </c>
      <c r="L56" s="19">
        <v>775</v>
      </c>
      <c r="M56" s="19" t="s">
        <v>98</v>
      </c>
      <c r="N56" s="19">
        <v>14403388</v>
      </c>
      <c r="P56" s="19">
        <f t="shared" si="2"/>
        <v>0</v>
      </c>
      <c r="Q56" s="19">
        <f t="shared" si="3"/>
        <v>63796</v>
      </c>
      <c r="R56" s="19">
        <f>SUM(D55:D153)</f>
        <v>66</v>
      </c>
      <c r="S56" s="19">
        <f>SUM(Q55:Q80)</f>
        <v>765938</v>
      </c>
      <c r="T56" s="19">
        <f>S56/R56</f>
        <v>11605.121212121212</v>
      </c>
    </row>
    <row r="57" spans="1:23" s="19" customFormat="1" x14ac:dyDescent="0.15">
      <c r="A57" s="19" t="s">
        <v>57</v>
      </c>
      <c r="B57" s="19" t="s">
        <v>58</v>
      </c>
      <c r="D57" s="19">
        <v>2</v>
      </c>
      <c r="E57" s="19">
        <v>31898</v>
      </c>
      <c r="F57" s="19">
        <v>861852595</v>
      </c>
      <c r="G57" s="19" t="s">
        <v>16</v>
      </c>
      <c r="H57" s="19" t="s">
        <v>0</v>
      </c>
      <c r="I57" s="19" t="s">
        <v>1</v>
      </c>
      <c r="J57" s="32">
        <v>43180.417372685188</v>
      </c>
      <c r="K57" s="19">
        <v>31898</v>
      </c>
      <c r="L57" s="19">
        <v>776</v>
      </c>
      <c r="M57" s="19" t="s">
        <v>99</v>
      </c>
      <c r="N57" s="19">
        <v>14403391</v>
      </c>
      <c r="P57" s="19">
        <f t="shared" si="2"/>
        <v>0</v>
      </c>
      <c r="Q57" s="19">
        <f t="shared" si="3"/>
        <v>63796</v>
      </c>
      <c r="V57" s="19">
        <f>S57*50</f>
        <v>0</v>
      </c>
    </row>
    <row r="58" spans="1:23" s="19" customFormat="1" x14ac:dyDescent="0.15">
      <c r="A58" s="19" t="s">
        <v>57</v>
      </c>
      <c r="B58" s="19" t="s">
        <v>58</v>
      </c>
      <c r="D58" s="19">
        <v>1</v>
      </c>
      <c r="E58" s="19">
        <v>31892</v>
      </c>
      <c r="F58" s="19">
        <v>861852773</v>
      </c>
      <c r="G58" s="19" t="s">
        <v>16</v>
      </c>
      <c r="H58" s="19" t="s">
        <v>0</v>
      </c>
      <c r="I58" s="19" t="s">
        <v>1</v>
      </c>
      <c r="J58" s="32">
        <v>43180.417523148149</v>
      </c>
      <c r="K58" s="19">
        <v>31892</v>
      </c>
      <c r="L58" s="19">
        <v>777</v>
      </c>
      <c r="M58" s="19" t="s">
        <v>100</v>
      </c>
      <c r="N58" s="19">
        <v>14403395</v>
      </c>
      <c r="P58" s="19">
        <f t="shared" si="2"/>
        <v>0</v>
      </c>
      <c r="Q58" s="19">
        <f t="shared" si="3"/>
        <v>31892</v>
      </c>
    </row>
    <row r="59" spans="1:23" s="19" customFormat="1" x14ac:dyDescent="0.15">
      <c r="A59" s="19" t="s">
        <v>57</v>
      </c>
      <c r="B59" s="19" t="s">
        <v>58</v>
      </c>
      <c r="D59" s="19">
        <v>1</v>
      </c>
      <c r="E59" s="19">
        <v>31892</v>
      </c>
      <c r="F59" s="19">
        <v>861852775</v>
      </c>
      <c r="G59" s="19" t="s">
        <v>16</v>
      </c>
      <c r="H59" s="19" t="s">
        <v>0</v>
      </c>
      <c r="I59" s="19" t="s">
        <v>1</v>
      </c>
      <c r="J59" s="32">
        <v>43180.417523148149</v>
      </c>
      <c r="K59" s="19">
        <v>31892</v>
      </c>
      <c r="L59" s="19">
        <v>777</v>
      </c>
      <c r="M59" s="19" t="s">
        <v>100</v>
      </c>
      <c r="N59" s="19">
        <v>14403396</v>
      </c>
      <c r="P59" s="19">
        <f t="shared" si="2"/>
        <v>0</v>
      </c>
      <c r="Q59" s="19">
        <f t="shared" si="3"/>
        <v>31892</v>
      </c>
    </row>
    <row r="60" spans="1:23" s="19" customFormat="1" x14ac:dyDescent="0.15">
      <c r="A60" s="19" t="s">
        <v>57</v>
      </c>
      <c r="B60" s="19" t="s">
        <v>58</v>
      </c>
      <c r="D60" s="19">
        <v>1</v>
      </c>
      <c r="E60" s="19">
        <v>31903</v>
      </c>
      <c r="F60" s="19">
        <v>861853668</v>
      </c>
      <c r="G60" s="19" t="s">
        <v>16</v>
      </c>
      <c r="H60" s="19" t="s">
        <v>0</v>
      </c>
      <c r="I60" s="19" t="s">
        <v>1</v>
      </c>
      <c r="J60" s="32">
        <v>43180.418217592596</v>
      </c>
      <c r="K60" s="19">
        <v>31902</v>
      </c>
      <c r="L60" s="19">
        <v>778</v>
      </c>
      <c r="M60" s="19" t="s">
        <v>101</v>
      </c>
      <c r="N60" s="19">
        <v>14403407</v>
      </c>
      <c r="P60" s="19">
        <f t="shared" si="2"/>
        <v>0</v>
      </c>
      <c r="Q60" s="19">
        <f t="shared" si="3"/>
        <v>31903</v>
      </c>
    </row>
    <row r="61" spans="1:23" s="19" customFormat="1" x14ac:dyDescent="0.15">
      <c r="A61" s="19" t="s">
        <v>57</v>
      </c>
      <c r="B61" s="19" t="s">
        <v>58</v>
      </c>
      <c r="D61" s="19">
        <v>1</v>
      </c>
      <c r="E61" s="19">
        <v>31902</v>
      </c>
      <c r="F61" s="19">
        <v>861853670</v>
      </c>
      <c r="G61" s="19" t="s">
        <v>16</v>
      </c>
      <c r="H61" s="19" t="s">
        <v>0</v>
      </c>
      <c r="I61" s="19" t="s">
        <v>1</v>
      </c>
      <c r="J61" s="32">
        <v>43180.418217592596</v>
      </c>
      <c r="K61" s="19">
        <v>31902</v>
      </c>
      <c r="L61" s="19">
        <v>778</v>
      </c>
      <c r="M61" s="19" t="s">
        <v>101</v>
      </c>
      <c r="N61" s="19">
        <v>14403408</v>
      </c>
      <c r="P61" s="19">
        <f t="shared" si="2"/>
        <v>0</v>
      </c>
      <c r="Q61" s="19">
        <f t="shared" si="3"/>
        <v>31902</v>
      </c>
    </row>
    <row r="62" spans="1:23" s="10" customFormat="1" x14ac:dyDescent="0.15">
      <c r="A62" s="10" t="s">
        <v>57</v>
      </c>
      <c r="B62" s="10" t="s">
        <v>58</v>
      </c>
      <c r="D62" s="10">
        <v>2</v>
      </c>
      <c r="E62" s="10">
        <v>31904</v>
      </c>
      <c r="F62" s="10">
        <v>861854121</v>
      </c>
      <c r="G62" s="10" t="s">
        <v>16</v>
      </c>
      <c r="H62" s="10" t="s">
        <v>0</v>
      </c>
      <c r="I62" s="10" t="s">
        <v>1</v>
      </c>
      <c r="J62" s="14">
        <v>43180.418576388889</v>
      </c>
      <c r="K62" s="10">
        <v>31904</v>
      </c>
      <c r="L62" s="10">
        <v>779</v>
      </c>
      <c r="M62" s="10" t="s">
        <v>102</v>
      </c>
      <c r="N62" s="10">
        <v>14403414</v>
      </c>
      <c r="P62" s="10">
        <f t="shared" ref="P62:P85" si="4">C62*E62</f>
        <v>0</v>
      </c>
      <c r="Q62" s="10">
        <f t="shared" ref="Q62:Q85" si="5">D62*E62</f>
        <v>63808</v>
      </c>
      <c r="R62" s="10">
        <f>R64-R63</f>
        <v>-17</v>
      </c>
      <c r="S62" s="10">
        <f>S64-S63</f>
        <v>-540457</v>
      </c>
      <c r="T62" s="10">
        <f>S62/R62</f>
        <v>31791.588235294119</v>
      </c>
      <c r="V62" s="10">
        <f>R62*71.08</f>
        <v>-1208.3599999999999</v>
      </c>
      <c r="W62" s="10">
        <f>V60-V62</f>
        <v>1208.3599999999999</v>
      </c>
    </row>
    <row r="63" spans="1:23" s="10" customFormat="1" x14ac:dyDescent="0.15">
      <c r="A63" s="10" t="s">
        <v>57</v>
      </c>
      <c r="B63" s="10" t="s">
        <v>58</v>
      </c>
      <c r="D63" s="10">
        <v>1</v>
      </c>
      <c r="E63" s="10">
        <v>31925</v>
      </c>
      <c r="F63" s="10">
        <v>861859107</v>
      </c>
      <c r="G63" s="10" t="s">
        <v>16</v>
      </c>
      <c r="H63" s="10" t="s">
        <v>0</v>
      </c>
      <c r="I63" s="10" t="s">
        <v>1</v>
      </c>
      <c r="J63" s="14">
        <v>43180.421481481484</v>
      </c>
      <c r="K63" s="10">
        <v>31925</v>
      </c>
      <c r="L63" s="10">
        <v>784</v>
      </c>
      <c r="M63" s="10" t="s">
        <v>103</v>
      </c>
      <c r="N63" s="10">
        <v>14403468</v>
      </c>
      <c r="P63" s="10">
        <f t="shared" si="4"/>
        <v>0</v>
      </c>
      <c r="Q63" s="10">
        <f t="shared" si="5"/>
        <v>31925</v>
      </c>
      <c r="R63" s="10">
        <f>SUM(C61:C153)</f>
        <v>71</v>
      </c>
      <c r="S63" s="10">
        <f>SUM(P61:P153)</f>
        <v>2262661</v>
      </c>
      <c r="T63" s="10">
        <f>S63/R63</f>
        <v>31868.464788732395</v>
      </c>
    </row>
    <row r="64" spans="1:23" s="10" customFormat="1" x14ac:dyDescent="0.15">
      <c r="A64" s="10" t="s">
        <v>57</v>
      </c>
      <c r="B64" s="10" t="s">
        <v>58</v>
      </c>
      <c r="D64" s="10">
        <v>1</v>
      </c>
      <c r="E64" s="10">
        <v>31925</v>
      </c>
      <c r="F64" s="10">
        <v>861859113</v>
      </c>
      <c r="G64" s="10" t="s">
        <v>16</v>
      </c>
      <c r="H64" s="10" t="s">
        <v>0</v>
      </c>
      <c r="I64" s="10" t="s">
        <v>1</v>
      </c>
      <c r="J64" s="14">
        <v>43180.421481481484</v>
      </c>
      <c r="K64" s="10">
        <v>31925</v>
      </c>
      <c r="L64" s="10">
        <v>784</v>
      </c>
      <c r="M64" s="10" t="s">
        <v>103</v>
      </c>
      <c r="N64" s="10">
        <v>14403469</v>
      </c>
      <c r="P64" s="10">
        <f t="shared" si="4"/>
        <v>0</v>
      </c>
      <c r="Q64" s="10">
        <f t="shared" si="5"/>
        <v>31925</v>
      </c>
      <c r="R64" s="10">
        <f>SUM(D63:D152)</f>
        <v>54</v>
      </c>
      <c r="S64" s="10">
        <f>SUM(Q63:Q152)</f>
        <v>1722204</v>
      </c>
      <c r="T64" s="10">
        <f>S64/R64</f>
        <v>31892.666666666668</v>
      </c>
    </row>
    <row r="65" spans="1:24" s="10" customFormat="1" x14ac:dyDescent="0.15">
      <c r="A65" s="10" t="s">
        <v>57</v>
      </c>
      <c r="B65" s="10" t="s">
        <v>58</v>
      </c>
      <c r="D65" s="10">
        <v>2</v>
      </c>
      <c r="E65" s="10">
        <v>31925</v>
      </c>
      <c r="F65" s="10">
        <v>861859240</v>
      </c>
      <c r="G65" s="10" t="s">
        <v>16</v>
      </c>
      <c r="H65" s="10" t="s">
        <v>0</v>
      </c>
      <c r="I65" s="10" t="s">
        <v>1</v>
      </c>
      <c r="J65" s="14">
        <v>43180.421527777777</v>
      </c>
      <c r="K65" s="10">
        <v>31922</v>
      </c>
      <c r="L65" s="10">
        <v>785</v>
      </c>
      <c r="M65" s="10" t="s">
        <v>104</v>
      </c>
      <c r="N65" s="10">
        <v>14403470</v>
      </c>
      <c r="P65" s="10">
        <f t="shared" si="4"/>
        <v>0</v>
      </c>
      <c r="Q65" s="10">
        <f t="shared" si="5"/>
        <v>63850</v>
      </c>
      <c r="V65" s="10">
        <f>S65*50</f>
        <v>0</v>
      </c>
    </row>
    <row r="66" spans="1:24" s="10" customFormat="1" x14ac:dyDescent="0.15">
      <c r="A66" s="10" t="s">
        <v>57</v>
      </c>
      <c r="B66" s="10" t="s">
        <v>58</v>
      </c>
      <c r="D66" s="10">
        <v>1</v>
      </c>
      <c r="E66" s="10">
        <v>31953</v>
      </c>
      <c r="F66" s="10">
        <v>861862203</v>
      </c>
      <c r="G66" s="10" t="s">
        <v>16</v>
      </c>
      <c r="H66" s="10" t="s">
        <v>0</v>
      </c>
      <c r="I66" s="10" t="s">
        <v>1</v>
      </c>
      <c r="J66" s="14">
        <v>43180.423194444447</v>
      </c>
      <c r="K66" s="10">
        <v>31947</v>
      </c>
      <c r="L66" s="10">
        <v>786</v>
      </c>
      <c r="M66" s="10" t="s">
        <v>105</v>
      </c>
      <c r="N66" s="10">
        <v>14403511</v>
      </c>
      <c r="P66" s="10">
        <f t="shared" si="4"/>
        <v>0</v>
      </c>
      <c r="Q66" s="10">
        <f t="shared" si="5"/>
        <v>31953</v>
      </c>
    </row>
    <row r="67" spans="1:24" s="10" customFormat="1" x14ac:dyDescent="0.15">
      <c r="A67" s="10" t="s">
        <v>57</v>
      </c>
      <c r="B67" s="10" t="s">
        <v>58</v>
      </c>
      <c r="D67" s="10">
        <v>1</v>
      </c>
      <c r="E67" s="10">
        <v>31952</v>
      </c>
      <c r="F67" s="10">
        <v>861862205</v>
      </c>
      <c r="G67" s="10" t="s">
        <v>16</v>
      </c>
      <c r="H67" s="10" t="s">
        <v>0</v>
      </c>
      <c r="I67" s="10" t="s">
        <v>1</v>
      </c>
      <c r="J67" s="14">
        <v>43180.423194444447</v>
      </c>
      <c r="K67" s="10">
        <v>31947</v>
      </c>
      <c r="L67" s="10">
        <v>786</v>
      </c>
      <c r="M67" s="10" t="s">
        <v>105</v>
      </c>
      <c r="N67" s="10">
        <v>14403512</v>
      </c>
      <c r="P67" s="10">
        <f t="shared" si="4"/>
        <v>0</v>
      </c>
      <c r="Q67" s="10">
        <f t="shared" si="5"/>
        <v>31952</v>
      </c>
      <c r="V67" s="10">
        <f>R67*71.08</f>
        <v>0</v>
      </c>
      <c r="W67" s="10">
        <f>V65-V67</f>
        <v>0</v>
      </c>
      <c r="X67" s="10" t="e">
        <f>S65/R67</f>
        <v>#DIV/0!</v>
      </c>
    </row>
    <row r="68" spans="1:24" s="10" customFormat="1" x14ac:dyDescent="0.15">
      <c r="A68" s="10" t="s">
        <v>57</v>
      </c>
      <c r="B68" s="10" t="s">
        <v>58</v>
      </c>
      <c r="D68" s="10">
        <v>2</v>
      </c>
      <c r="E68" s="10">
        <v>31956</v>
      </c>
      <c r="F68" s="10">
        <v>861863114</v>
      </c>
      <c r="G68" s="10" t="s">
        <v>16</v>
      </c>
      <c r="H68" s="10" t="s">
        <v>0</v>
      </c>
      <c r="I68" s="10" t="s">
        <v>1</v>
      </c>
      <c r="J68" s="14">
        <v>43180.423761574071</v>
      </c>
      <c r="K68" s="10">
        <v>31956</v>
      </c>
      <c r="L68" s="10">
        <v>787</v>
      </c>
      <c r="M68" s="10" t="s">
        <v>106</v>
      </c>
      <c r="N68" s="10">
        <v>14403523</v>
      </c>
      <c r="P68" s="10">
        <f t="shared" si="4"/>
        <v>0</v>
      </c>
      <c r="Q68" s="10">
        <f t="shared" si="5"/>
        <v>63912</v>
      </c>
    </row>
    <row r="69" spans="1:24" s="10" customFormat="1" ht="12.75" customHeight="1" x14ac:dyDescent="0.15">
      <c r="A69" s="10" t="s">
        <v>57</v>
      </c>
      <c r="B69" s="10" t="s">
        <v>58</v>
      </c>
      <c r="D69" s="10">
        <v>2</v>
      </c>
      <c r="E69" s="10">
        <v>31948</v>
      </c>
      <c r="F69" s="10">
        <v>861863348</v>
      </c>
      <c r="G69" s="10" t="s">
        <v>16</v>
      </c>
      <c r="H69" s="10" t="s">
        <v>0</v>
      </c>
      <c r="I69" s="10" t="s">
        <v>1</v>
      </c>
      <c r="J69" s="14">
        <v>43180.423946759256</v>
      </c>
      <c r="K69" s="10">
        <v>31947</v>
      </c>
      <c r="L69" s="10">
        <v>789</v>
      </c>
      <c r="M69" s="10" t="s">
        <v>107</v>
      </c>
      <c r="N69" s="10">
        <v>14403529</v>
      </c>
      <c r="P69" s="10">
        <f t="shared" si="4"/>
        <v>0</v>
      </c>
      <c r="Q69" s="10">
        <f t="shared" si="5"/>
        <v>63896</v>
      </c>
    </row>
    <row r="70" spans="1:24" s="10" customFormat="1" x14ac:dyDescent="0.15">
      <c r="A70" s="10" t="s">
        <v>57</v>
      </c>
      <c r="B70" s="10" t="s">
        <v>58</v>
      </c>
      <c r="D70" s="10">
        <v>2</v>
      </c>
      <c r="E70" s="10">
        <v>31943</v>
      </c>
      <c r="F70" s="10">
        <v>861869123</v>
      </c>
      <c r="G70" s="10" t="s">
        <v>16</v>
      </c>
      <c r="H70" s="10" t="s">
        <v>0</v>
      </c>
      <c r="I70" s="10" t="s">
        <v>1</v>
      </c>
      <c r="J70" s="14">
        <v>43180.429016203707</v>
      </c>
      <c r="K70" s="10">
        <v>31942</v>
      </c>
      <c r="L70" s="10">
        <v>794</v>
      </c>
      <c r="M70" s="10" t="s">
        <v>108</v>
      </c>
      <c r="N70" s="10">
        <v>14403592</v>
      </c>
      <c r="P70" s="10">
        <f t="shared" si="4"/>
        <v>0</v>
      </c>
      <c r="Q70" s="10">
        <f t="shared" si="5"/>
        <v>63886</v>
      </c>
    </row>
    <row r="71" spans="1:24" s="10" customFormat="1" x14ac:dyDescent="0.15">
      <c r="A71" s="10" t="s">
        <v>57</v>
      </c>
      <c r="B71" s="10" t="s">
        <v>58</v>
      </c>
      <c r="C71" s="10">
        <v>2</v>
      </c>
      <c r="E71" s="10">
        <v>31931</v>
      </c>
      <c r="F71" s="10">
        <v>861871310</v>
      </c>
      <c r="G71" s="10" t="s">
        <v>16</v>
      </c>
      <c r="H71" s="10" t="s">
        <v>0</v>
      </c>
      <c r="I71" s="10" t="s">
        <v>1</v>
      </c>
      <c r="J71" s="14">
        <v>43180.431388888886</v>
      </c>
      <c r="K71" s="10">
        <v>31931</v>
      </c>
      <c r="L71" s="10">
        <v>795</v>
      </c>
      <c r="M71" s="10" t="s">
        <v>109</v>
      </c>
      <c r="N71" s="10">
        <v>14403629</v>
      </c>
      <c r="P71" s="10">
        <f t="shared" si="4"/>
        <v>63862</v>
      </c>
      <c r="Q71" s="10">
        <f t="shared" si="5"/>
        <v>0</v>
      </c>
    </row>
    <row r="72" spans="1:24" s="10" customFormat="1" x14ac:dyDescent="0.15">
      <c r="A72" s="10" t="s">
        <v>57</v>
      </c>
      <c r="B72" s="10" t="s">
        <v>58</v>
      </c>
      <c r="C72" s="10">
        <v>2</v>
      </c>
      <c r="E72" s="10">
        <v>31913</v>
      </c>
      <c r="F72" s="10">
        <v>861872989</v>
      </c>
      <c r="G72" s="10" t="s">
        <v>16</v>
      </c>
      <c r="H72" s="10" t="s">
        <v>0</v>
      </c>
      <c r="J72" s="14">
        <v>43180.432476851849</v>
      </c>
      <c r="K72" s="10">
        <v>31913</v>
      </c>
      <c r="L72" s="10">
        <v>793</v>
      </c>
      <c r="M72" s="10" t="s">
        <v>110</v>
      </c>
      <c r="N72" s="10">
        <v>14403643</v>
      </c>
      <c r="P72" s="10">
        <f t="shared" si="4"/>
        <v>63826</v>
      </c>
      <c r="Q72" s="10">
        <f t="shared" si="5"/>
        <v>0</v>
      </c>
    </row>
    <row r="73" spans="1:24" s="10" customFormat="1" x14ac:dyDescent="0.15">
      <c r="A73" s="10" t="s">
        <v>57</v>
      </c>
      <c r="B73" s="10" t="s">
        <v>58</v>
      </c>
      <c r="C73" s="10">
        <v>1</v>
      </c>
      <c r="E73" s="10">
        <v>31913</v>
      </c>
      <c r="F73" s="10">
        <v>861872991</v>
      </c>
      <c r="G73" s="10" t="s">
        <v>16</v>
      </c>
      <c r="H73" s="10" t="s">
        <v>0</v>
      </c>
      <c r="J73" s="14">
        <v>43180.432476851849</v>
      </c>
      <c r="K73" s="10">
        <v>31913</v>
      </c>
      <c r="L73" s="10">
        <v>793</v>
      </c>
      <c r="M73" s="10" t="s">
        <v>110</v>
      </c>
      <c r="N73" s="10">
        <v>14403644</v>
      </c>
      <c r="P73" s="10">
        <f t="shared" si="4"/>
        <v>31913</v>
      </c>
      <c r="Q73" s="10">
        <f t="shared" si="5"/>
        <v>0</v>
      </c>
      <c r="R73" s="10">
        <f>SUM(C78:C82)</f>
        <v>7</v>
      </c>
      <c r="S73" s="10">
        <f>SUM(P72:P82)</f>
        <v>446744</v>
      </c>
    </row>
    <row r="74" spans="1:24" s="10" customFormat="1" x14ac:dyDescent="0.15">
      <c r="A74" s="10" t="s">
        <v>57</v>
      </c>
      <c r="B74" s="10" t="s">
        <v>58</v>
      </c>
      <c r="C74" s="10">
        <v>1</v>
      </c>
      <c r="E74" s="10">
        <v>31913</v>
      </c>
      <c r="F74" s="10">
        <v>861872993</v>
      </c>
      <c r="G74" s="10" t="s">
        <v>16</v>
      </c>
      <c r="H74" s="10" t="s">
        <v>0</v>
      </c>
      <c r="J74" s="14">
        <v>43180.432476851849</v>
      </c>
      <c r="K74" s="10">
        <v>31913</v>
      </c>
      <c r="L74" s="10">
        <v>793</v>
      </c>
      <c r="M74" s="10" t="s">
        <v>110</v>
      </c>
      <c r="N74" s="10">
        <v>14403645</v>
      </c>
      <c r="P74" s="10">
        <f t="shared" si="4"/>
        <v>31913</v>
      </c>
      <c r="Q74" s="10">
        <f t="shared" si="5"/>
        <v>0</v>
      </c>
      <c r="R74" s="10">
        <f>SUM(D74:D115)</f>
        <v>26</v>
      </c>
      <c r="S74" s="10">
        <f>SUM(Q74:Q122)</f>
        <v>1022150</v>
      </c>
      <c r="T74" s="10">
        <f>S74/R74</f>
        <v>39313.461538461539</v>
      </c>
      <c r="V74" s="10">
        <f>R74*67.08</f>
        <v>1744.08</v>
      </c>
      <c r="W74" s="10">
        <f>V72-V74</f>
        <v>-1744.08</v>
      </c>
      <c r="X74" s="10">
        <f>W74/R74</f>
        <v>-67.08</v>
      </c>
    </row>
    <row r="75" spans="1:24" s="10" customFormat="1" x14ac:dyDescent="0.15">
      <c r="A75" s="10" t="s">
        <v>57</v>
      </c>
      <c r="B75" s="10" t="s">
        <v>58</v>
      </c>
      <c r="C75" s="10">
        <v>1</v>
      </c>
      <c r="E75" s="10">
        <v>31912</v>
      </c>
      <c r="F75" s="10">
        <v>861873128</v>
      </c>
      <c r="G75" s="10" t="s">
        <v>16</v>
      </c>
      <c r="H75" s="10" t="s">
        <v>0</v>
      </c>
      <c r="J75" s="14">
        <v>43180.432557870372</v>
      </c>
      <c r="K75" s="10">
        <v>31912</v>
      </c>
      <c r="L75" s="10">
        <v>790</v>
      </c>
      <c r="M75" s="10" t="s">
        <v>111</v>
      </c>
      <c r="N75" s="10">
        <v>14403649</v>
      </c>
      <c r="P75" s="10">
        <f t="shared" si="4"/>
        <v>31912</v>
      </c>
      <c r="Q75" s="10">
        <f t="shared" si="5"/>
        <v>0</v>
      </c>
    </row>
    <row r="76" spans="1:24" s="10" customFormat="1" x14ac:dyDescent="0.15">
      <c r="A76" s="10" t="s">
        <v>57</v>
      </c>
      <c r="B76" s="10" t="s">
        <v>58</v>
      </c>
      <c r="C76" s="10">
        <v>1</v>
      </c>
      <c r="E76" s="10">
        <v>31912</v>
      </c>
      <c r="F76" s="10">
        <v>861873130</v>
      </c>
      <c r="G76" s="10" t="s">
        <v>16</v>
      </c>
      <c r="H76" s="10" t="s">
        <v>0</v>
      </c>
      <c r="J76" s="14">
        <v>43180.432569444441</v>
      </c>
      <c r="K76" s="10">
        <v>31912</v>
      </c>
      <c r="L76" s="10">
        <v>790</v>
      </c>
      <c r="M76" s="10" t="s">
        <v>111</v>
      </c>
      <c r="N76" s="10">
        <v>14403650</v>
      </c>
      <c r="P76" s="10">
        <f t="shared" si="4"/>
        <v>31912</v>
      </c>
      <c r="Q76" s="10">
        <f t="shared" si="5"/>
        <v>0</v>
      </c>
    </row>
    <row r="77" spans="1:24" s="10" customFormat="1" x14ac:dyDescent="0.15">
      <c r="A77" s="10" t="s">
        <v>57</v>
      </c>
      <c r="B77" s="10" t="s">
        <v>58</v>
      </c>
      <c r="C77" s="10">
        <v>1</v>
      </c>
      <c r="E77" s="10">
        <v>31912</v>
      </c>
      <c r="F77" s="10">
        <v>861873132</v>
      </c>
      <c r="G77" s="10" t="s">
        <v>16</v>
      </c>
      <c r="H77" s="10" t="s">
        <v>0</v>
      </c>
      <c r="J77" s="14">
        <v>43180.432569444441</v>
      </c>
      <c r="K77" s="10">
        <v>31912</v>
      </c>
      <c r="L77" s="10">
        <v>790</v>
      </c>
      <c r="M77" s="10" t="s">
        <v>111</v>
      </c>
      <c r="N77" s="10">
        <v>14403651</v>
      </c>
      <c r="P77" s="10">
        <f t="shared" si="4"/>
        <v>31912</v>
      </c>
      <c r="Q77" s="10">
        <f t="shared" si="5"/>
        <v>0</v>
      </c>
      <c r="R77" s="10">
        <f>R79-R78</f>
        <v>-23</v>
      </c>
      <c r="S77" s="10">
        <f>S79-S78</f>
        <v>-573770</v>
      </c>
      <c r="T77" s="10">
        <f>S77/R77</f>
        <v>24946.521739130436</v>
      </c>
      <c r="V77" s="10">
        <f>S77*50</f>
        <v>-28688500</v>
      </c>
    </row>
    <row r="78" spans="1:24" s="10" customFormat="1" x14ac:dyDescent="0.15">
      <c r="A78" s="10" t="s">
        <v>57</v>
      </c>
      <c r="B78" s="10" t="s">
        <v>58</v>
      </c>
      <c r="C78" s="10">
        <v>1</v>
      </c>
      <c r="E78" s="10">
        <v>31912</v>
      </c>
      <c r="F78" s="10">
        <v>861873134</v>
      </c>
      <c r="G78" s="10" t="s">
        <v>16</v>
      </c>
      <c r="H78" s="10" t="s">
        <v>0</v>
      </c>
      <c r="J78" s="14">
        <v>43180.432569444441</v>
      </c>
      <c r="K78" s="10">
        <v>31912</v>
      </c>
      <c r="L78" s="10">
        <v>790</v>
      </c>
      <c r="M78" s="10" t="s">
        <v>111</v>
      </c>
      <c r="N78" s="10">
        <v>14403652</v>
      </c>
      <c r="P78" s="10">
        <f t="shared" si="4"/>
        <v>31912</v>
      </c>
      <c r="Q78" s="10">
        <f t="shared" si="5"/>
        <v>0</v>
      </c>
      <c r="R78" s="10">
        <f>SUM(C75:C135)</f>
        <v>55</v>
      </c>
      <c r="S78" s="10">
        <f>SUM(P75:P130)</f>
        <v>1595920</v>
      </c>
      <c r="T78" s="10">
        <f>S78/R78</f>
        <v>29016.727272727272</v>
      </c>
    </row>
    <row r="79" spans="1:24" s="10" customFormat="1" x14ac:dyDescent="0.15">
      <c r="A79" s="10" t="s">
        <v>57</v>
      </c>
      <c r="B79" s="10" t="s">
        <v>58</v>
      </c>
      <c r="C79" s="10">
        <v>2</v>
      </c>
      <c r="E79" s="10">
        <v>31911</v>
      </c>
      <c r="F79" s="10">
        <v>861873654</v>
      </c>
      <c r="G79" s="10" t="s">
        <v>16</v>
      </c>
      <c r="H79" s="10" t="s">
        <v>0</v>
      </c>
      <c r="I79" s="10" t="s">
        <v>1</v>
      </c>
      <c r="J79" s="14">
        <v>43180.433020833334</v>
      </c>
      <c r="K79" s="10">
        <v>31911</v>
      </c>
      <c r="L79" s="10">
        <v>796</v>
      </c>
      <c r="M79" s="10" t="s">
        <v>112</v>
      </c>
      <c r="N79" s="10">
        <v>14403660</v>
      </c>
      <c r="P79" s="10">
        <f t="shared" si="4"/>
        <v>63822</v>
      </c>
      <c r="Q79" s="10">
        <f t="shared" si="5"/>
        <v>0</v>
      </c>
      <c r="R79" s="10">
        <f>SUM(D78:D126)</f>
        <v>32</v>
      </c>
      <c r="S79" s="10">
        <f>SUM(Q78:Q128)</f>
        <v>1022150</v>
      </c>
      <c r="T79" s="10">
        <f>S79/R79</f>
        <v>31942.1875</v>
      </c>
      <c r="V79" s="10">
        <f>R79*67.08</f>
        <v>2146.56</v>
      </c>
      <c r="W79" s="10">
        <f>V77-V79</f>
        <v>-28690646.559999999</v>
      </c>
      <c r="X79" s="10">
        <f>W79/R79</f>
        <v>-896582.70499999996</v>
      </c>
    </row>
    <row r="80" spans="1:24" s="10" customFormat="1" x14ac:dyDescent="0.15">
      <c r="A80" s="10" t="s">
        <v>57</v>
      </c>
      <c r="B80" s="10" t="s">
        <v>58</v>
      </c>
      <c r="C80" s="10">
        <v>2</v>
      </c>
      <c r="E80" s="10">
        <v>31901</v>
      </c>
      <c r="F80" s="10">
        <v>861875287</v>
      </c>
      <c r="G80" s="10" t="s">
        <v>16</v>
      </c>
      <c r="H80" s="10" t="s">
        <v>0</v>
      </c>
      <c r="I80" s="10" t="s">
        <v>1</v>
      </c>
      <c r="J80" s="14">
        <v>43180.434050925927</v>
      </c>
      <c r="K80" s="10">
        <v>31901</v>
      </c>
      <c r="L80" s="10">
        <v>798</v>
      </c>
      <c r="M80" s="10" t="s">
        <v>113</v>
      </c>
      <c r="N80" s="10">
        <v>14403688</v>
      </c>
      <c r="P80" s="10">
        <f t="shared" si="4"/>
        <v>63802</v>
      </c>
      <c r="Q80" s="10">
        <f t="shared" si="5"/>
        <v>0</v>
      </c>
    </row>
    <row r="81" spans="1:24" s="15" customFormat="1" x14ac:dyDescent="0.15">
      <c r="A81" s="15" t="s">
        <v>57</v>
      </c>
      <c r="B81" s="15" t="s">
        <v>58</v>
      </c>
      <c r="D81" s="15">
        <v>2</v>
      </c>
      <c r="E81" s="15">
        <v>31922</v>
      </c>
      <c r="F81" s="15">
        <v>861877053</v>
      </c>
      <c r="G81" s="15" t="s">
        <v>16</v>
      </c>
      <c r="H81" s="15" t="s">
        <v>0</v>
      </c>
      <c r="I81" s="15" t="s">
        <v>1</v>
      </c>
      <c r="J81" s="27">
        <v>43180.435740740744</v>
      </c>
      <c r="K81" s="15">
        <v>31922</v>
      </c>
      <c r="L81" s="15">
        <v>800</v>
      </c>
      <c r="M81" s="15" t="s">
        <v>114</v>
      </c>
      <c r="N81" s="15">
        <v>14403702</v>
      </c>
      <c r="P81" s="15">
        <f t="shared" si="4"/>
        <v>0</v>
      </c>
      <c r="Q81" s="15">
        <f t="shared" si="5"/>
        <v>63844</v>
      </c>
    </row>
    <row r="82" spans="1:24" s="15" customFormat="1" x14ac:dyDescent="0.15">
      <c r="A82" s="15" t="s">
        <v>57</v>
      </c>
      <c r="B82" s="15" t="s">
        <v>58</v>
      </c>
      <c r="C82" s="15">
        <v>2</v>
      </c>
      <c r="E82" s="15">
        <v>31910</v>
      </c>
      <c r="F82" s="15">
        <v>861879221</v>
      </c>
      <c r="G82" s="15" t="s">
        <v>16</v>
      </c>
      <c r="H82" s="15" t="s">
        <v>0</v>
      </c>
      <c r="I82" s="15" t="s">
        <v>1</v>
      </c>
      <c r="J82" s="27">
        <v>43180.438437500001</v>
      </c>
      <c r="K82" s="15">
        <v>31910</v>
      </c>
      <c r="L82" s="15">
        <v>802</v>
      </c>
      <c r="M82" s="15" t="s">
        <v>115</v>
      </c>
      <c r="N82" s="15">
        <v>14403716</v>
      </c>
      <c r="P82" s="15">
        <f t="shared" si="4"/>
        <v>63820</v>
      </c>
      <c r="Q82" s="15">
        <f t="shared" si="5"/>
        <v>0</v>
      </c>
    </row>
    <row r="83" spans="1:24" s="15" customFormat="1" x14ac:dyDescent="0.15">
      <c r="A83" s="15" t="s">
        <v>57</v>
      </c>
      <c r="B83" s="15" t="s">
        <v>58</v>
      </c>
      <c r="C83" s="15">
        <v>1</v>
      </c>
      <c r="E83" s="15">
        <v>31908</v>
      </c>
      <c r="F83" s="15">
        <v>861879444</v>
      </c>
      <c r="G83" s="15" t="s">
        <v>16</v>
      </c>
      <c r="H83" s="15" t="s">
        <v>0</v>
      </c>
      <c r="I83" s="15" t="s">
        <v>1</v>
      </c>
      <c r="J83" s="27">
        <v>43180.438668981478</v>
      </c>
      <c r="K83" s="15">
        <v>31908</v>
      </c>
      <c r="L83" s="15">
        <v>803</v>
      </c>
      <c r="M83" s="15" t="s">
        <v>116</v>
      </c>
      <c r="N83" s="15">
        <v>14403719</v>
      </c>
      <c r="P83" s="15">
        <f t="shared" si="4"/>
        <v>31908</v>
      </c>
      <c r="Q83" s="15">
        <f t="shared" si="5"/>
        <v>0</v>
      </c>
      <c r="R83" s="15">
        <f>R85-R84</f>
        <v>13</v>
      </c>
      <c r="S83" s="15">
        <f>S85-S84</f>
        <v>54128</v>
      </c>
      <c r="T83" s="15">
        <f>S83/R83</f>
        <v>4163.6923076923076</v>
      </c>
      <c r="V83" s="15">
        <f>S83*50</f>
        <v>2706400</v>
      </c>
    </row>
    <row r="84" spans="1:24" s="15" customFormat="1" x14ac:dyDescent="0.15">
      <c r="A84" s="15" t="s">
        <v>57</v>
      </c>
      <c r="B84" s="15" t="s">
        <v>58</v>
      </c>
      <c r="C84" s="15">
        <v>1</v>
      </c>
      <c r="E84" s="15">
        <v>31908</v>
      </c>
      <c r="F84" s="15">
        <v>861879446</v>
      </c>
      <c r="G84" s="15" t="s">
        <v>16</v>
      </c>
      <c r="H84" s="15" t="s">
        <v>0</v>
      </c>
      <c r="I84" s="15" t="s">
        <v>1</v>
      </c>
      <c r="J84" s="27">
        <v>43180.438668981478</v>
      </c>
      <c r="K84" s="15">
        <v>31908</v>
      </c>
      <c r="L84" s="15">
        <v>803</v>
      </c>
      <c r="M84" s="15" t="s">
        <v>116</v>
      </c>
      <c r="N84" s="15">
        <v>14403720</v>
      </c>
      <c r="P84" s="15">
        <f t="shared" si="4"/>
        <v>31908</v>
      </c>
      <c r="Q84" s="15">
        <f t="shared" si="5"/>
        <v>0</v>
      </c>
      <c r="R84" s="15">
        <f>SUM(C73:C134)</f>
        <v>56</v>
      </c>
      <c r="S84" s="15">
        <f>SUM(P73:P134)</f>
        <v>1787328</v>
      </c>
      <c r="T84" s="15">
        <f>S84/R84</f>
        <v>31916.571428571428</v>
      </c>
    </row>
    <row r="85" spans="1:24" s="19" customFormat="1" x14ac:dyDescent="0.15">
      <c r="A85" s="19" t="s">
        <v>57</v>
      </c>
      <c r="B85" s="19" t="s">
        <v>58</v>
      </c>
      <c r="C85" s="19">
        <v>2</v>
      </c>
      <c r="E85" s="19">
        <v>31903</v>
      </c>
      <c r="F85" s="19">
        <v>861879792</v>
      </c>
      <c r="G85" s="19" t="s">
        <v>16</v>
      </c>
      <c r="H85" s="19" t="s">
        <v>0</v>
      </c>
      <c r="J85" s="32">
        <v>43180.439062500001</v>
      </c>
      <c r="K85" s="19">
        <v>31903</v>
      </c>
      <c r="L85" s="19">
        <v>799</v>
      </c>
      <c r="M85" s="19" t="s">
        <v>117</v>
      </c>
      <c r="N85" s="19">
        <v>14403725</v>
      </c>
      <c r="P85" s="19">
        <f t="shared" si="4"/>
        <v>63806</v>
      </c>
      <c r="Q85" s="19">
        <f t="shared" si="5"/>
        <v>0</v>
      </c>
      <c r="R85" s="19">
        <f>SUM(D77:D203)</f>
        <v>69</v>
      </c>
      <c r="S85" s="19">
        <f>SUM(Q77:Q192)</f>
        <v>1841456</v>
      </c>
      <c r="T85" s="19">
        <f>S85/R85</f>
        <v>26687.768115942028</v>
      </c>
      <c r="V85" s="19">
        <f>R85*67.08</f>
        <v>4628.5199999999995</v>
      </c>
      <c r="W85" s="19">
        <f>V83-V85</f>
        <v>2701771.48</v>
      </c>
      <c r="X85" s="19">
        <f>W85/R85</f>
        <v>39156.108405797102</v>
      </c>
    </row>
    <row r="86" spans="1:24" s="19" customFormat="1" x14ac:dyDescent="0.15">
      <c r="A86" s="19" t="s">
        <v>57</v>
      </c>
      <c r="B86" s="19" t="s">
        <v>58</v>
      </c>
      <c r="C86" s="19">
        <v>1</v>
      </c>
      <c r="E86" s="19">
        <v>31903</v>
      </c>
      <c r="F86" s="19">
        <v>861879846</v>
      </c>
      <c r="G86" s="19" t="s">
        <v>16</v>
      </c>
      <c r="H86" s="19" t="s">
        <v>0</v>
      </c>
      <c r="J86" s="32">
        <v>43180.439108796294</v>
      </c>
      <c r="K86" s="19">
        <v>31903</v>
      </c>
      <c r="L86" s="19">
        <v>799</v>
      </c>
      <c r="M86" s="19" t="s">
        <v>117</v>
      </c>
      <c r="N86" s="19">
        <v>14403726</v>
      </c>
      <c r="P86" s="19">
        <f t="shared" ref="P86:P149" si="6">C86*E86</f>
        <v>31903</v>
      </c>
      <c r="Q86" s="19">
        <f t="shared" ref="Q86:Q149" si="7">D86*E86</f>
        <v>0</v>
      </c>
    </row>
    <row r="87" spans="1:24" s="19" customFormat="1" x14ac:dyDescent="0.15">
      <c r="A87" s="19" t="s">
        <v>57</v>
      </c>
      <c r="B87" s="19" t="s">
        <v>58</v>
      </c>
      <c r="C87" s="19">
        <v>1</v>
      </c>
      <c r="E87" s="19">
        <v>31903</v>
      </c>
      <c r="F87" s="19">
        <v>861879857</v>
      </c>
      <c r="G87" s="19" t="s">
        <v>16</v>
      </c>
      <c r="H87" s="19" t="s">
        <v>0</v>
      </c>
      <c r="J87" s="32">
        <v>43180.439108796294</v>
      </c>
      <c r="K87" s="19">
        <v>31903</v>
      </c>
      <c r="L87" s="19">
        <v>799</v>
      </c>
      <c r="M87" s="19" t="s">
        <v>117</v>
      </c>
      <c r="N87" s="19">
        <v>14403727</v>
      </c>
      <c r="P87" s="19">
        <f t="shared" si="6"/>
        <v>31903</v>
      </c>
      <c r="Q87" s="19">
        <f t="shared" si="7"/>
        <v>0</v>
      </c>
    </row>
    <row r="88" spans="1:24" customFormat="1" ht="14.25" customHeight="1" x14ac:dyDescent="0.15">
      <c r="A88" t="s">
        <v>57</v>
      </c>
      <c r="B88" t="s">
        <v>58</v>
      </c>
      <c r="C88">
        <v>1</v>
      </c>
      <c r="E88">
        <v>31901</v>
      </c>
      <c r="F88">
        <v>861879888</v>
      </c>
      <c r="G88" t="s">
        <v>16</v>
      </c>
      <c r="H88" t="s">
        <v>0</v>
      </c>
      <c r="I88" t="s">
        <v>1</v>
      </c>
      <c r="J88" s="8">
        <v>43180.439120370371</v>
      </c>
      <c r="K88">
        <v>31901</v>
      </c>
      <c r="L88">
        <v>804</v>
      </c>
      <c r="M88" t="s">
        <v>118</v>
      </c>
      <c r="N88">
        <v>14403728</v>
      </c>
      <c r="P88">
        <f t="shared" si="6"/>
        <v>31901</v>
      </c>
      <c r="Q88">
        <f t="shared" si="7"/>
        <v>0</v>
      </c>
      <c r="R88">
        <f>R90-R89</f>
        <v>38</v>
      </c>
      <c r="S88">
        <f>S90-S89</f>
        <v>818084</v>
      </c>
      <c r="T88">
        <f>S88/R88</f>
        <v>21528.526315789473</v>
      </c>
      <c r="V88">
        <f>S88*50</f>
        <v>40904200</v>
      </c>
    </row>
    <row r="89" spans="1:24" customFormat="1" x14ac:dyDescent="0.15">
      <c r="A89" t="s">
        <v>57</v>
      </c>
      <c r="B89" t="s">
        <v>58</v>
      </c>
      <c r="C89">
        <v>1</v>
      </c>
      <c r="E89">
        <v>31901</v>
      </c>
      <c r="F89">
        <v>861879890</v>
      </c>
      <c r="G89" t="s">
        <v>16</v>
      </c>
      <c r="H89" t="s">
        <v>0</v>
      </c>
      <c r="I89" t="s">
        <v>1</v>
      </c>
      <c r="J89" s="8">
        <v>43180.439120370371</v>
      </c>
      <c r="K89">
        <v>31901</v>
      </c>
      <c r="L89">
        <v>804</v>
      </c>
      <c r="M89" t="s">
        <v>118</v>
      </c>
      <c r="N89">
        <v>14403729</v>
      </c>
      <c r="P89">
        <f t="shared" si="6"/>
        <v>31901</v>
      </c>
      <c r="Q89">
        <f t="shared" si="7"/>
        <v>0</v>
      </c>
      <c r="R89">
        <f>SUM(C102:C139)</f>
        <v>34</v>
      </c>
      <c r="S89">
        <f>SUM(P102:P139)</f>
        <v>1084360</v>
      </c>
      <c r="T89">
        <f>S89/R89</f>
        <v>31892.941176470587</v>
      </c>
    </row>
    <row r="90" spans="1:24" customFormat="1" x14ac:dyDescent="0.15">
      <c r="A90" t="s">
        <v>57</v>
      </c>
      <c r="B90" t="s">
        <v>58</v>
      </c>
      <c r="C90">
        <v>4</v>
      </c>
      <c r="E90">
        <v>31895</v>
      </c>
      <c r="F90">
        <v>861880122</v>
      </c>
      <c r="G90" t="s">
        <v>16</v>
      </c>
      <c r="H90" t="s">
        <v>0</v>
      </c>
      <c r="J90" s="8">
        <v>43180.439155092594</v>
      </c>
      <c r="K90">
        <v>31895</v>
      </c>
      <c r="L90">
        <v>797</v>
      </c>
      <c r="M90" t="s">
        <v>119</v>
      </c>
      <c r="N90">
        <v>14403730</v>
      </c>
      <c r="P90">
        <f t="shared" si="6"/>
        <v>127580</v>
      </c>
      <c r="Q90">
        <f t="shared" si="7"/>
        <v>0</v>
      </c>
      <c r="R90">
        <f>SUM(D88:D208)</f>
        <v>72</v>
      </c>
      <c r="S90">
        <f>SUM(Q85:Q197)</f>
        <v>1902444</v>
      </c>
      <c r="T90">
        <f>S90/R90</f>
        <v>26422.833333333332</v>
      </c>
      <c r="V90">
        <f>R90*67.08</f>
        <v>4829.76</v>
      </c>
      <c r="W90">
        <f>V88-V90</f>
        <v>40899370.240000002</v>
      </c>
      <c r="X90">
        <f>W90/R90</f>
        <v>568046.80888888892</v>
      </c>
    </row>
    <row r="91" spans="1:24" s="10" customFormat="1" x14ac:dyDescent="0.15">
      <c r="A91" s="10" t="s">
        <v>57</v>
      </c>
      <c r="B91" s="10" t="s">
        <v>58</v>
      </c>
      <c r="D91" s="10">
        <v>2</v>
      </c>
      <c r="E91" s="10">
        <v>31915</v>
      </c>
      <c r="F91" s="10">
        <v>861882055</v>
      </c>
      <c r="G91" s="10" t="s">
        <v>16</v>
      </c>
      <c r="H91" s="10" t="s">
        <v>0</v>
      </c>
      <c r="I91" s="10" t="s">
        <v>1</v>
      </c>
      <c r="J91" s="14">
        <v>43180.440659722219</v>
      </c>
      <c r="K91" s="10">
        <v>31915</v>
      </c>
      <c r="L91" s="10">
        <v>805</v>
      </c>
      <c r="M91" s="10" t="s">
        <v>120</v>
      </c>
      <c r="N91" s="10">
        <v>14403744</v>
      </c>
      <c r="P91" s="10">
        <f t="shared" si="6"/>
        <v>0</v>
      </c>
      <c r="Q91" s="10">
        <f t="shared" si="7"/>
        <v>63830</v>
      </c>
    </row>
    <row r="92" spans="1:24" customFormat="1" x14ac:dyDescent="0.15">
      <c r="A92" t="s">
        <v>57</v>
      </c>
      <c r="B92" t="s">
        <v>58</v>
      </c>
      <c r="D92">
        <v>2</v>
      </c>
      <c r="E92">
        <v>31947</v>
      </c>
      <c r="F92">
        <v>861888317</v>
      </c>
      <c r="G92" t="s">
        <v>16</v>
      </c>
      <c r="H92" t="s">
        <v>0</v>
      </c>
      <c r="I92" t="s">
        <v>1</v>
      </c>
      <c r="J92" s="8">
        <v>43180.446076388886</v>
      </c>
      <c r="K92">
        <v>31947</v>
      </c>
      <c r="L92">
        <v>807</v>
      </c>
      <c r="M92" t="s">
        <v>121</v>
      </c>
      <c r="N92">
        <v>14403805</v>
      </c>
      <c r="P92">
        <f t="shared" si="6"/>
        <v>0</v>
      </c>
      <c r="Q92">
        <f t="shared" si="7"/>
        <v>63894</v>
      </c>
    </row>
    <row r="93" spans="1:24" customFormat="1" x14ac:dyDescent="0.15">
      <c r="A93" t="s">
        <v>57</v>
      </c>
      <c r="B93" t="s">
        <v>58</v>
      </c>
      <c r="D93">
        <v>1</v>
      </c>
      <c r="E93">
        <v>31924</v>
      </c>
      <c r="F93">
        <v>861891219</v>
      </c>
      <c r="G93" t="s">
        <v>16</v>
      </c>
      <c r="H93" t="s">
        <v>0</v>
      </c>
      <c r="I93" t="s">
        <v>1</v>
      </c>
      <c r="J93" s="8">
        <v>43180.447962962964</v>
      </c>
      <c r="K93">
        <v>31924</v>
      </c>
      <c r="L93">
        <v>810</v>
      </c>
      <c r="M93" t="s">
        <v>122</v>
      </c>
      <c r="N93">
        <v>14403826</v>
      </c>
      <c r="P93">
        <f t="shared" si="6"/>
        <v>0</v>
      </c>
      <c r="Q93">
        <f t="shared" si="7"/>
        <v>31924</v>
      </c>
    </row>
    <row r="94" spans="1:24" customFormat="1" x14ac:dyDescent="0.15">
      <c r="A94" t="s">
        <v>57</v>
      </c>
      <c r="B94" t="s">
        <v>58</v>
      </c>
      <c r="D94">
        <v>1</v>
      </c>
      <c r="E94">
        <v>31924</v>
      </c>
      <c r="F94">
        <v>861891221</v>
      </c>
      <c r="G94" t="s">
        <v>16</v>
      </c>
      <c r="H94" t="s">
        <v>0</v>
      </c>
      <c r="I94" t="s">
        <v>1</v>
      </c>
      <c r="J94" s="8">
        <v>43180.447962962964</v>
      </c>
      <c r="K94">
        <v>31924</v>
      </c>
      <c r="L94">
        <v>810</v>
      </c>
      <c r="M94" t="s">
        <v>122</v>
      </c>
      <c r="N94">
        <v>14403827</v>
      </c>
      <c r="P94">
        <f t="shared" si="6"/>
        <v>0</v>
      </c>
      <c r="Q94">
        <f t="shared" si="7"/>
        <v>31924</v>
      </c>
      <c r="R94">
        <f>R96-R95</f>
        <v>-36</v>
      </c>
      <c r="S94">
        <f>S96-S95</f>
        <v>-1147544</v>
      </c>
      <c r="T94">
        <f>S94/R94</f>
        <v>31876.222222222223</v>
      </c>
      <c r="V94">
        <f>S94*50</f>
        <v>-57377200</v>
      </c>
    </row>
    <row r="95" spans="1:24" customFormat="1" x14ac:dyDescent="0.15">
      <c r="A95" t="s">
        <v>57</v>
      </c>
      <c r="B95" t="s">
        <v>58</v>
      </c>
      <c r="D95">
        <v>2</v>
      </c>
      <c r="E95">
        <v>31924</v>
      </c>
      <c r="F95">
        <v>861894117</v>
      </c>
      <c r="G95" t="s">
        <v>16</v>
      </c>
      <c r="H95" t="s">
        <v>0</v>
      </c>
      <c r="I95" t="s">
        <v>1</v>
      </c>
      <c r="J95" s="8">
        <v>43180.450787037036</v>
      </c>
      <c r="K95">
        <v>31924</v>
      </c>
      <c r="L95">
        <v>812</v>
      </c>
      <c r="M95" t="s">
        <v>123</v>
      </c>
      <c r="N95">
        <v>14403837</v>
      </c>
      <c r="P95">
        <f t="shared" si="6"/>
        <v>0</v>
      </c>
      <c r="Q95">
        <f t="shared" si="7"/>
        <v>63848</v>
      </c>
      <c r="R95">
        <f>SUM(C95:C142)</f>
        <v>38</v>
      </c>
      <c r="S95">
        <f>SUM(P95:P142)</f>
        <v>1211374</v>
      </c>
      <c r="T95">
        <f>S95/R95</f>
        <v>31878.263157894737</v>
      </c>
    </row>
    <row r="96" spans="1:24" customFormat="1" x14ac:dyDescent="0.15">
      <c r="A96" t="s">
        <v>57</v>
      </c>
      <c r="B96" t="s">
        <v>58</v>
      </c>
      <c r="D96">
        <v>1</v>
      </c>
      <c r="E96">
        <v>31932</v>
      </c>
      <c r="F96">
        <v>861894509</v>
      </c>
      <c r="G96" t="s">
        <v>16</v>
      </c>
      <c r="H96" t="s">
        <v>0</v>
      </c>
      <c r="I96" t="s">
        <v>1</v>
      </c>
      <c r="J96" s="8">
        <v>43180.451203703706</v>
      </c>
      <c r="K96">
        <v>31932</v>
      </c>
      <c r="L96">
        <v>813</v>
      </c>
      <c r="M96" t="s">
        <v>124</v>
      </c>
      <c r="N96">
        <v>14403841</v>
      </c>
      <c r="P96">
        <f t="shared" si="6"/>
        <v>0</v>
      </c>
      <c r="Q96">
        <f t="shared" si="7"/>
        <v>31932</v>
      </c>
      <c r="R96">
        <f>SUM(D88:D91)</f>
        <v>2</v>
      </c>
      <c r="S96">
        <f>SUM(Q88:Q91)</f>
        <v>63830</v>
      </c>
      <c r="T96">
        <f>S96/R96</f>
        <v>31915</v>
      </c>
      <c r="V96">
        <f>R96*71.08</f>
        <v>142.16</v>
      </c>
    </row>
    <row r="97" spans="1:24" customFormat="1" x14ac:dyDescent="0.15">
      <c r="A97" t="s">
        <v>57</v>
      </c>
      <c r="B97" t="s">
        <v>58</v>
      </c>
      <c r="D97">
        <v>1</v>
      </c>
      <c r="E97">
        <v>31932</v>
      </c>
      <c r="F97">
        <v>861894511</v>
      </c>
      <c r="G97" t="s">
        <v>16</v>
      </c>
      <c r="H97" t="s">
        <v>0</v>
      </c>
      <c r="I97" t="s">
        <v>1</v>
      </c>
      <c r="J97" s="8">
        <v>43180.451215277775</v>
      </c>
      <c r="K97">
        <v>31932</v>
      </c>
      <c r="L97">
        <v>813</v>
      </c>
      <c r="M97" t="s">
        <v>124</v>
      </c>
      <c r="N97">
        <v>14403842</v>
      </c>
      <c r="P97">
        <f t="shared" si="6"/>
        <v>0</v>
      </c>
      <c r="Q97">
        <f t="shared" si="7"/>
        <v>31932</v>
      </c>
    </row>
    <row r="98" spans="1:24" s="10" customFormat="1" x14ac:dyDescent="0.15">
      <c r="A98" s="10" t="s">
        <v>57</v>
      </c>
      <c r="B98" s="10" t="s">
        <v>58</v>
      </c>
      <c r="D98" s="10">
        <v>2</v>
      </c>
      <c r="E98" s="10">
        <v>31937</v>
      </c>
      <c r="F98" s="10">
        <v>861895057</v>
      </c>
      <c r="G98" s="10" t="s">
        <v>16</v>
      </c>
      <c r="H98" s="10" t="s">
        <v>0</v>
      </c>
      <c r="I98" s="10" t="s">
        <v>1</v>
      </c>
      <c r="J98" s="14">
        <v>43180.451516203706</v>
      </c>
      <c r="K98" s="10">
        <v>31937</v>
      </c>
      <c r="L98" s="10">
        <v>814</v>
      </c>
      <c r="M98" s="10" t="s">
        <v>125</v>
      </c>
      <c r="N98" s="10">
        <v>14403849</v>
      </c>
      <c r="P98" s="10">
        <f t="shared" si="6"/>
        <v>0</v>
      </c>
      <c r="Q98" s="10">
        <f t="shared" si="7"/>
        <v>63874</v>
      </c>
    </row>
    <row r="99" spans="1:24" s="19" customFormat="1" x14ac:dyDescent="0.15">
      <c r="A99" s="19" t="s">
        <v>57</v>
      </c>
      <c r="B99" s="19" t="s">
        <v>58</v>
      </c>
      <c r="D99" s="19">
        <v>2</v>
      </c>
      <c r="E99" s="19">
        <v>31940</v>
      </c>
      <c r="F99" s="19">
        <v>861895724</v>
      </c>
      <c r="G99" s="19" t="s">
        <v>16</v>
      </c>
      <c r="H99" s="19" t="s">
        <v>0</v>
      </c>
      <c r="I99" s="19" t="s">
        <v>1</v>
      </c>
      <c r="J99" s="32">
        <v>43180.452407407407</v>
      </c>
      <c r="K99" s="19">
        <v>31938</v>
      </c>
      <c r="L99" s="19">
        <v>816</v>
      </c>
      <c r="M99" s="19" t="s">
        <v>126</v>
      </c>
      <c r="N99" s="19">
        <v>14403852</v>
      </c>
      <c r="P99" s="19">
        <f t="shared" si="6"/>
        <v>0</v>
      </c>
      <c r="Q99" s="19">
        <f t="shared" si="7"/>
        <v>63880</v>
      </c>
    </row>
    <row r="100" spans="1:24" s="19" customFormat="1" x14ac:dyDescent="0.15">
      <c r="A100" s="19" t="s">
        <v>57</v>
      </c>
      <c r="B100" s="19" t="s">
        <v>58</v>
      </c>
      <c r="C100" s="19">
        <v>1</v>
      </c>
      <c r="E100" s="19">
        <v>31928</v>
      </c>
      <c r="F100" s="19">
        <v>861896020</v>
      </c>
      <c r="G100" s="19" t="s">
        <v>16</v>
      </c>
      <c r="H100" s="19" t="s">
        <v>0</v>
      </c>
      <c r="I100" s="19" t="s">
        <v>1</v>
      </c>
      <c r="J100" s="32">
        <v>43180.452962962961</v>
      </c>
      <c r="K100" s="19">
        <v>31928</v>
      </c>
      <c r="L100" s="19">
        <v>817</v>
      </c>
      <c r="M100" s="19" t="s">
        <v>127</v>
      </c>
      <c r="N100" s="19">
        <v>14403854</v>
      </c>
      <c r="P100" s="19">
        <f t="shared" si="6"/>
        <v>31928</v>
      </c>
      <c r="Q100" s="19">
        <f t="shared" si="7"/>
        <v>0</v>
      </c>
    </row>
    <row r="101" spans="1:24" s="19" customFormat="1" x14ac:dyDescent="0.15">
      <c r="A101" s="19" t="s">
        <v>57</v>
      </c>
      <c r="B101" s="19" t="s">
        <v>58</v>
      </c>
      <c r="C101" s="19">
        <v>1</v>
      </c>
      <c r="E101" s="19">
        <v>31928</v>
      </c>
      <c r="F101" s="19">
        <v>861896021</v>
      </c>
      <c r="G101" s="19" t="s">
        <v>16</v>
      </c>
      <c r="H101" s="19" t="s">
        <v>0</v>
      </c>
      <c r="I101" s="19" t="s">
        <v>1</v>
      </c>
      <c r="J101" s="32">
        <v>43180.452962962961</v>
      </c>
      <c r="K101" s="19">
        <v>31928</v>
      </c>
      <c r="L101" s="19">
        <v>817</v>
      </c>
      <c r="M101" s="19" t="s">
        <v>127</v>
      </c>
      <c r="N101" s="19">
        <v>14403855</v>
      </c>
      <c r="P101" s="19">
        <f t="shared" si="6"/>
        <v>31928</v>
      </c>
      <c r="Q101" s="19">
        <f t="shared" si="7"/>
        <v>0</v>
      </c>
    </row>
    <row r="102" spans="1:24" s="15" customFormat="1" x14ac:dyDescent="0.15">
      <c r="A102" s="15" t="s">
        <v>57</v>
      </c>
      <c r="B102" s="15" t="s">
        <v>58</v>
      </c>
      <c r="D102" s="15">
        <v>2</v>
      </c>
      <c r="E102" s="15">
        <v>31947</v>
      </c>
      <c r="F102" s="15">
        <v>861899546</v>
      </c>
      <c r="G102" s="15" t="s">
        <v>16</v>
      </c>
      <c r="H102" s="15" t="s">
        <v>0</v>
      </c>
      <c r="I102" s="15" t="s">
        <v>1</v>
      </c>
      <c r="J102" s="27">
        <v>43180.458692129629</v>
      </c>
      <c r="K102" s="15">
        <v>31947</v>
      </c>
      <c r="L102" s="15">
        <v>819</v>
      </c>
      <c r="M102" s="15" t="s">
        <v>128</v>
      </c>
      <c r="N102" s="15">
        <v>14403871</v>
      </c>
      <c r="P102" s="15">
        <f t="shared" si="6"/>
        <v>0</v>
      </c>
      <c r="Q102" s="15">
        <f t="shared" si="7"/>
        <v>63894</v>
      </c>
    </row>
    <row r="103" spans="1:24" s="15" customFormat="1" x14ac:dyDescent="0.15">
      <c r="A103" s="15" t="s">
        <v>57</v>
      </c>
      <c r="B103" s="15" t="s">
        <v>58</v>
      </c>
      <c r="D103" s="15">
        <v>2</v>
      </c>
      <c r="E103" s="15">
        <v>31959</v>
      </c>
      <c r="F103" s="15">
        <v>861909007</v>
      </c>
      <c r="G103" s="15" t="s">
        <v>16</v>
      </c>
      <c r="H103" s="15" t="s">
        <v>0</v>
      </c>
      <c r="I103" s="15" t="s">
        <v>1</v>
      </c>
      <c r="J103" s="27">
        <v>43180.464467592596</v>
      </c>
      <c r="K103" s="15">
        <v>31959</v>
      </c>
      <c r="L103" s="15">
        <v>820</v>
      </c>
      <c r="M103" s="15" t="s">
        <v>129</v>
      </c>
      <c r="N103" s="15">
        <v>14403962</v>
      </c>
      <c r="P103" s="15">
        <f t="shared" si="6"/>
        <v>0</v>
      </c>
      <c r="Q103" s="15">
        <f t="shared" si="7"/>
        <v>63918</v>
      </c>
    </row>
    <row r="104" spans="1:24" s="10" customFormat="1" x14ac:dyDescent="0.15">
      <c r="A104" s="10" t="s">
        <v>57</v>
      </c>
      <c r="B104" s="10" t="s">
        <v>58</v>
      </c>
      <c r="D104" s="10">
        <v>2</v>
      </c>
      <c r="E104" s="10">
        <v>31963</v>
      </c>
      <c r="F104" s="10">
        <v>861910354</v>
      </c>
      <c r="G104" s="10" t="s">
        <v>16</v>
      </c>
      <c r="H104" s="10" t="s">
        <v>0</v>
      </c>
      <c r="I104" s="10" t="s">
        <v>1</v>
      </c>
      <c r="J104" s="14">
        <v>43180.466226851851</v>
      </c>
      <c r="K104" s="10">
        <v>31963</v>
      </c>
      <c r="L104" s="10">
        <v>822</v>
      </c>
      <c r="M104" s="10" t="s">
        <v>130</v>
      </c>
      <c r="N104" s="10">
        <v>14403978</v>
      </c>
      <c r="P104" s="10">
        <f t="shared" si="6"/>
        <v>0</v>
      </c>
      <c r="Q104" s="10">
        <f t="shared" si="7"/>
        <v>63926</v>
      </c>
    </row>
    <row r="105" spans="1:24" s="10" customFormat="1" x14ac:dyDescent="0.15">
      <c r="A105" s="10" t="s">
        <v>57</v>
      </c>
      <c r="B105" s="10" t="s">
        <v>58</v>
      </c>
      <c r="C105" s="10">
        <v>1</v>
      </c>
      <c r="E105" s="10">
        <v>31948</v>
      </c>
      <c r="F105" s="10">
        <v>861911687</v>
      </c>
      <c r="G105" s="10" t="s">
        <v>16</v>
      </c>
      <c r="H105" s="10" t="s">
        <v>0</v>
      </c>
      <c r="I105" s="10" t="s">
        <v>1</v>
      </c>
      <c r="J105" s="14">
        <v>43180.467546296299</v>
      </c>
      <c r="K105" s="10">
        <v>31948</v>
      </c>
      <c r="L105" s="10">
        <v>823</v>
      </c>
      <c r="M105" s="10" t="s">
        <v>131</v>
      </c>
      <c r="N105" s="10">
        <v>14403994</v>
      </c>
      <c r="P105" s="10">
        <f t="shared" si="6"/>
        <v>31948</v>
      </c>
      <c r="Q105" s="10">
        <f t="shared" si="7"/>
        <v>0</v>
      </c>
      <c r="R105" s="10">
        <f>R107-R106</f>
        <v>2</v>
      </c>
      <c r="S105" s="10">
        <f>S107-S106</f>
        <v>63644</v>
      </c>
      <c r="T105" s="10">
        <f>S105/R105</f>
        <v>31822</v>
      </c>
      <c r="V105" s="10">
        <f>S105*50</f>
        <v>3182200</v>
      </c>
    </row>
    <row r="106" spans="1:24" s="10" customFormat="1" x14ac:dyDescent="0.15">
      <c r="A106" s="10" t="s">
        <v>57</v>
      </c>
      <c r="B106" s="10" t="s">
        <v>58</v>
      </c>
      <c r="C106" s="10">
        <v>1</v>
      </c>
      <c r="E106" s="10">
        <v>31948</v>
      </c>
      <c r="F106" s="10">
        <v>861911689</v>
      </c>
      <c r="G106" s="10" t="s">
        <v>16</v>
      </c>
      <c r="H106" s="10" t="s">
        <v>0</v>
      </c>
      <c r="I106" s="10" t="s">
        <v>1</v>
      </c>
      <c r="J106" s="14">
        <v>43180.467546296299</v>
      </c>
      <c r="K106" s="10">
        <v>31948</v>
      </c>
      <c r="L106" s="10">
        <v>823</v>
      </c>
      <c r="M106" s="10" t="s">
        <v>131</v>
      </c>
      <c r="N106" s="10">
        <v>14403995</v>
      </c>
      <c r="P106" s="10">
        <f t="shared" si="6"/>
        <v>31948</v>
      </c>
      <c r="Q106" s="10">
        <f t="shared" si="7"/>
        <v>0</v>
      </c>
      <c r="R106" s="10">
        <f>SUM(C99:C153)</f>
        <v>43</v>
      </c>
      <c r="S106" s="10">
        <f>SUM(P100:P153)</f>
        <v>1369245</v>
      </c>
      <c r="T106" s="10">
        <f>S106/R106</f>
        <v>31842.906976744187</v>
      </c>
    </row>
    <row r="107" spans="1:24" s="19" customFormat="1" x14ac:dyDescent="0.15">
      <c r="A107" s="19" t="s">
        <v>57</v>
      </c>
      <c r="B107" s="19" t="s">
        <v>58</v>
      </c>
      <c r="D107" s="19">
        <v>2</v>
      </c>
      <c r="E107" s="19">
        <v>31956</v>
      </c>
      <c r="F107" s="19">
        <v>861916676</v>
      </c>
      <c r="G107" s="19" t="s">
        <v>16</v>
      </c>
      <c r="H107" s="19" t="s">
        <v>0</v>
      </c>
      <c r="J107" s="32">
        <v>43180.472928240742</v>
      </c>
      <c r="K107" s="19">
        <v>31956</v>
      </c>
      <c r="L107" s="19">
        <v>826</v>
      </c>
      <c r="M107" s="19" t="s">
        <v>132</v>
      </c>
      <c r="N107" s="19">
        <v>14404044</v>
      </c>
      <c r="P107" s="19">
        <f t="shared" si="6"/>
        <v>0</v>
      </c>
      <c r="Q107" s="19">
        <f t="shared" si="7"/>
        <v>63912</v>
      </c>
      <c r="R107" s="19">
        <f>SUM(D91:D169)</f>
        <v>45</v>
      </c>
      <c r="S107" s="19">
        <f>SUM(Q91:Q166)</f>
        <v>1432889</v>
      </c>
      <c r="T107" s="19">
        <f>S107/R107</f>
        <v>31841.977777777778</v>
      </c>
      <c r="V107" s="19">
        <f>R107*71.08</f>
        <v>3198.6</v>
      </c>
      <c r="W107" s="19">
        <f>V105-V107</f>
        <v>3179001.4</v>
      </c>
      <c r="X107" s="19">
        <f>W107/R107</f>
        <v>70644.47555555556</v>
      </c>
    </row>
    <row r="108" spans="1:24" s="19" customFormat="1" x14ac:dyDescent="0.15">
      <c r="A108" s="19" t="s">
        <v>57</v>
      </c>
      <c r="B108" s="19" t="s">
        <v>58</v>
      </c>
      <c r="D108" s="19">
        <v>2</v>
      </c>
      <c r="E108" s="19">
        <v>31953</v>
      </c>
      <c r="F108" s="19">
        <v>861920085</v>
      </c>
      <c r="G108" s="19" t="s">
        <v>16</v>
      </c>
      <c r="H108" s="19" t="s">
        <v>0</v>
      </c>
      <c r="I108" s="19" t="s">
        <v>1</v>
      </c>
      <c r="J108" s="32">
        <v>43180.47859953704</v>
      </c>
      <c r="K108" s="19">
        <v>31953</v>
      </c>
      <c r="L108" s="19">
        <v>829</v>
      </c>
      <c r="M108" s="19" t="s">
        <v>133</v>
      </c>
      <c r="N108" s="19">
        <v>14404086</v>
      </c>
      <c r="P108" s="19">
        <f t="shared" si="6"/>
        <v>0</v>
      </c>
      <c r="Q108" s="19">
        <f t="shared" si="7"/>
        <v>63906</v>
      </c>
    </row>
    <row r="109" spans="1:24" s="19" customFormat="1" x14ac:dyDescent="0.15">
      <c r="A109" s="19" t="s">
        <v>57</v>
      </c>
      <c r="B109" s="19" t="s">
        <v>58</v>
      </c>
      <c r="C109" s="19">
        <v>2</v>
      </c>
      <c r="E109" s="19">
        <v>31941</v>
      </c>
      <c r="F109" s="19">
        <v>861920629</v>
      </c>
      <c r="G109" s="19" t="s">
        <v>16</v>
      </c>
      <c r="H109" s="19" t="s">
        <v>0</v>
      </c>
      <c r="I109" s="19" t="s">
        <v>1</v>
      </c>
      <c r="J109" s="32">
        <v>43180.479699074072</v>
      </c>
      <c r="K109" s="19">
        <v>31941</v>
      </c>
      <c r="L109" s="19">
        <v>828</v>
      </c>
      <c r="M109" s="19" t="s">
        <v>134</v>
      </c>
      <c r="N109" s="19">
        <v>14404098</v>
      </c>
      <c r="P109" s="19">
        <f t="shared" si="6"/>
        <v>63882</v>
      </c>
      <c r="Q109" s="19">
        <f t="shared" si="7"/>
        <v>0</v>
      </c>
    </row>
    <row r="110" spans="1:24" s="19" customFormat="1" x14ac:dyDescent="0.15">
      <c r="A110" s="19" t="s">
        <v>57</v>
      </c>
      <c r="B110" s="19" t="s">
        <v>58</v>
      </c>
      <c r="C110" s="19">
        <v>2</v>
      </c>
      <c r="E110" s="19">
        <v>31940</v>
      </c>
      <c r="F110" s="19">
        <v>861920637</v>
      </c>
      <c r="G110" s="19" t="s">
        <v>16</v>
      </c>
      <c r="H110" s="19" t="s">
        <v>0</v>
      </c>
      <c r="I110" s="19" t="s">
        <v>1</v>
      </c>
      <c r="J110" s="32">
        <v>43180.479699074072</v>
      </c>
      <c r="K110" s="19">
        <v>31940</v>
      </c>
      <c r="L110" s="19">
        <v>830</v>
      </c>
      <c r="M110" s="19" t="s">
        <v>135</v>
      </c>
      <c r="N110" s="19">
        <v>14404099</v>
      </c>
      <c r="P110" s="19">
        <f t="shared" si="6"/>
        <v>63880</v>
      </c>
      <c r="Q110" s="19">
        <f t="shared" si="7"/>
        <v>0</v>
      </c>
    </row>
    <row r="111" spans="1:24" s="15" customFormat="1" x14ac:dyDescent="0.15">
      <c r="A111" s="15" t="s">
        <v>57</v>
      </c>
      <c r="B111" s="15" t="s">
        <v>58</v>
      </c>
      <c r="C111" s="15">
        <v>1</v>
      </c>
      <c r="E111" s="15">
        <v>31933</v>
      </c>
      <c r="F111" s="15">
        <v>861920743</v>
      </c>
      <c r="G111" s="15" t="s">
        <v>16</v>
      </c>
      <c r="H111" s="15" t="s">
        <v>0</v>
      </c>
      <c r="I111" s="15" t="s">
        <v>1</v>
      </c>
      <c r="J111" s="27">
        <v>43180.479710648149</v>
      </c>
      <c r="K111" s="15">
        <v>31933</v>
      </c>
      <c r="L111" s="15">
        <v>824</v>
      </c>
      <c r="M111" s="15" t="s">
        <v>136</v>
      </c>
      <c r="N111" s="15">
        <v>14404102</v>
      </c>
      <c r="P111" s="15">
        <f t="shared" si="6"/>
        <v>31933</v>
      </c>
      <c r="Q111" s="15">
        <f t="shared" si="7"/>
        <v>0</v>
      </c>
    </row>
    <row r="112" spans="1:24" s="15" customFormat="1" x14ac:dyDescent="0.15">
      <c r="A112" s="15" t="s">
        <v>57</v>
      </c>
      <c r="B112" s="15" t="s">
        <v>58</v>
      </c>
      <c r="C112" s="15">
        <v>1</v>
      </c>
      <c r="E112" s="15">
        <v>31933</v>
      </c>
      <c r="F112" s="15">
        <v>861920745</v>
      </c>
      <c r="G112" s="15" t="s">
        <v>16</v>
      </c>
      <c r="H112" s="15" t="s">
        <v>0</v>
      </c>
      <c r="I112" s="15" t="s">
        <v>1</v>
      </c>
      <c r="J112" s="27">
        <v>43180.479710648149</v>
      </c>
      <c r="K112" s="15">
        <v>31933</v>
      </c>
      <c r="L112" s="15">
        <v>824</v>
      </c>
      <c r="M112" s="15" t="s">
        <v>136</v>
      </c>
      <c r="N112" s="15">
        <v>14404103</v>
      </c>
      <c r="P112" s="15">
        <f t="shared" si="6"/>
        <v>31933</v>
      </c>
      <c r="Q112" s="15">
        <f t="shared" si="7"/>
        <v>0</v>
      </c>
    </row>
    <row r="113" spans="1:24" s="15" customFormat="1" x14ac:dyDescent="0.15">
      <c r="A113" s="15" t="s">
        <v>57</v>
      </c>
      <c r="B113" s="15" t="s">
        <v>58</v>
      </c>
      <c r="C113" s="15">
        <v>1</v>
      </c>
      <c r="E113" s="15">
        <v>31928</v>
      </c>
      <c r="F113" s="15">
        <v>861921444</v>
      </c>
      <c r="G113" s="15" t="s">
        <v>16</v>
      </c>
      <c r="H113" s="15" t="s">
        <v>0</v>
      </c>
      <c r="I113" s="15" t="s">
        <v>1</v>
      </c>
      <c r="J113" s="27">
        <v>43180.480081018519</v>
      </c>
      <c r="K113" s="15">
        <v>31928</v>
      </c>
      <c r="L113" s="15">
        <v>831</v>
      </c>
      <c r="M113" s="15" t="s">
        <v>137</v>
      </c>
      <c r="N113" s="15">
        <v>14404111</v>
      </c>
      <c r="P113" s="15">
        <f t="shared" si="6"/>
        <v>31928</v>
      </c>
      <c r="Q113" s="15">
        <f t="shared" si="7"/>
        <v>0</v>
      </c>
    </row>
    <row r="114" spans="1:24" s="15" customFormat="1" x14ac:dyDescent="0.15">
      <c r="A114" s="15" t="s">
        <v>57</v>
      </c>
      <c r="B114" s="15" t="s">
        <v>58</v>
      </c>
      <c r="C114" s="15">
        <v>1</v>
      </c>
      <c r="E114" s="15">
        <v>31928</v>
      </c>
      <c r="F114" s="15">
        <v>861921448</v>
      </c>
      <c r="G114" s="15" t="s">
        <v>16</v>
      </c>
      <c r="H114" s="15" t="s">
        <v>0</v>
      </c>
      <c r="I114" s="15" t="s">
        <v>1</v>
      </c>
      <c r="J114" s="27">
        <v>43180.480081018519</v>
      </c>
      <c r="K114" s="15">
        <v>31928</v>
      </c>
      <c r="L114" s="15">
        <v>831</v>
      </c>
      <c r="M114" s="15" t="s">
        <v>137</v>
      </c>
      <c r="N114" s="15">
        <v>14404112</v>
      </c>
      <c r="P114" s="15">
        <f t="shared" si="6"/>
        <v>31928</v>
      </c>
      <c r="Q114" s="15">
        <f t="shared" si="7"/>
        <v>0</v>
      </c>
    </row>
    <row r="115" spans="1:24" s="10" customFormat="1" x14ac:dyDescent="0.15">
      <c r="A115" s="10" t="s">
        <v>57</v>
      </c>
      <c r="B115" s="10" t="s">
        <v>58</v>
      </c>
      <c r="C115" s="10">
        <v>2</v>
      </c>
      <c r="E115" s="10">
        <v>31925</v>
      </c>
      <c r="F115" s="10">
        <v>861923664</v>
      </c>
      <c r="G115" s="10" t="s">
        <v>16</v>
      </c>
      <c r="H115" s="10" t="s">
        <v>0</v>
      </c>
      <c r="I115" s="10" t="s">
        <v>1</v>
      </c>
      <c r="J115" s="14">
        <v>43180.483946759261</v>
      </c>
      <c r="K115" s="10">
        <v>31925</v>
      </c>
      <c r="L115" s="10">
        <v>832</v>
      </c>
      <c r="M115" s="10" t="s">
        <v>138</v>
      </c>
      <c r="N115" s="10">
        <v>14404139</v>
      </c>
      <c r="P115" s="10">
        <f t="shared" si="6"/>
        <v>63850</v>
      </c>
      <c r="Q115" s="10">
        <f t="shared" si="7"/>
        <v>0</v>
      </c>
    </row>
    <row r="116" spans="1:24" s="15" customFormat="1" x14ac:dyDescent="0.15">
      <c r="A116" s="15" t="s">
        <v>57</v>
      </c>
      <c r="B116" s="15" t="s">
        <v>58</v>
      </c>
      <c r="D116" s="15">
        <v>1</v>
      </c>
      <c r="E116" s="15">
        <v>31933</v>
      </c>
      <c r="F116" s="15">
        <v>861926387</v>
      </c>
      <c r="G116" s="15" t="s">
        <v>16</v>
      </c>
      <c r="H116" s="15" t="s">
        <v>0</v>
      </c>
      <c r="I116" s="15" t="s">
        <v>1</v>
      </c>
      <c r="J116" s="27">
        <v>43180.489733796298</v>
      </c>
      <c r="K116" s="15">
        <v>31933</v>
      </c>
      <c r="L116" s="15">
        <v>837</v>
      </c>
      <c r="M116" s="15" t="s">
        <v>139</v>
      </c>
      <c r="N116" s="15">
        <v>14404169</v>
      </c>
      <c r="P116" s="15">
        <f t="shared" si="6"/>
        <v>0</v>
      </c>
      <c r="Q116" s="15">
        <f t="shared" si="7"/>
        <v>31933</v>
      </c>
    </row>
    <row r="117" spans="1:24" s="15" customFormat="1" x14ac:dyDescent="0.15">
      <c r="A117" s="15" t="s">
        <v>57</v>
      </c>
      <c r="B117" s="15" t="s">
        <v>58</v>
      </c>
      <c r="D117" s="15">
        <v>1</v>
      </c>
      <c r="E117" s="15">
        <v>31933</v>
      </c>
      <c r="F117" s="15">
        <v>861926389</v>
      </c>
      <c r="G117" s="15" t="s">
        <v>16</v>
      </c>
      <c r="H117" s="15" t="s">
        <v>0</v>
      </c>
      <c r="I117" s="15" t="s">
        <v>1</v>
      </c>
      <c r="J117" s="27">
        <v>43180.489733796298</v>
      </c>
      <c r="K117" s="15">
        <v>31933</v>
      </c>
      <c r="L117" s="15">
        <v>837</v>
      </c>
      <c r="M117" s="15" t="s">
        <v>139</v>
      </c>
      <c r="N117" s="15">
        <v>14404170</v>
      </c>
      <c r="P117" s="15">
        <f t="shared" si="6"/>
        <v>0</v>
      </c>
      <c r="Q117" s="15">
        <f t="shared" si="7"/>
        <v>31933</v>
      </c>
      <c r="R117" s="10"/>
      <c r="S117" s="10"/>
      <c r="T117" s="10"/>
      <c r="U117" s="10"/>
      <c r="V117" s="10"/>
    </row>
    <row r="118" spans="1:24" s="15" customFormat="1" x14ac:dyDescent="0.15">
      <c r="A118" s="15" t="s">
        <v>57</v>
      </c>
      <c r="B118" s="15" t="s">
        <v>58</v>
      </c>
      <c r="D118" s="15">
        <v>2</v>
      </c>
      <c r="E118" s="15">
        <v>31961</v>
      </c>
      <c r="F118" s="15">
        <v>861928760</v>
      </c>
      <c r="G118" s="15" t="s">
        <v>16</v>
      </c>
      <c r="H118" s="15" t="s">
        <v>0</v>
      </c>
      <c r="I118" s="15" t="s">
        <v>1</v>
      </c>
      <c r="J118" s="27">
        <v>43180.49386574074</v>
      </c>
      <c r="K118" s="15">
        <v>31961</v>
      </c>
      <c r="L118" s="15">
        <v>838</v>
      </c>
      <c r="M118" s="15" t="s">
        <v>140</v>
      </c>
      <c r="N118" s="15">
        <v>14404198</v>
      </c>
      <c r="P118" s="15">
        <f t="shared" si="6"/>
        <v>0</v>
      </c>
      <c r="Q118" s="15">
        <f t="shared" si="7"/>
        <v>63922</v>
      </c>
      <c r="R118" s="10">
        <f>R120-R119</f>
        <v>-13</v>
      </c>
      <c r="S118" s="10">
        <f>S120-S119</f>
        <v>-413647</v>
      </c>
      <c r="T118" s="10">
        <f>S118/R118</f>
        <v>31819</v>
      </c>
      <c r="U118" s="10"/>
      <c r="V118" s="10">
        <f>S118*50</f>
        <v>-20682350</v>
      </c>
    </row>
    <row r="119" spans="1:24" s="10" customFormat="1" x14ac:dyDescent="0.15">
      <c r="A119" s="10" t="s">
        <v>57</v>
      </c>
      <c r="B119" s="10" t="s">
        <v>58</v>
      </c>
      <c r="D119" s="10">
        <v>2</v>
      </c>
      <c r="E119" s="10">
        <v>31962</v>
      </c>
      <c r="F119" s="10">
        <v>861928794</v>
      </c>
      <c r="G119" s="10" t="s">
        <v>16</v>
      </c>
      <c r="H119" s="10" t="s">
        <v>0</v>
      </c>
      <c r="I119" s="10" t="s">
        <v>1</v>
      </c>
      <c r="J119" s="14">
        <v>43180.493923611109</v>
      </c>
      <c r="K119" s="10">
        <v>31962</v>
      </c>
      <c r="L119" s="10">
        <v>839</v>
      </c>
      <c r="M119" s="10" t="s">
        <v>141</v>
      </c>
      <c r="N119" s="10">
        <v>14404199</v>
      </c>
      <c r="P119" s="10">
        <f t="shared" si="6"/>
        <v>0</v>
      </c>
      <c r="Q119" s="10">
        <f t="shared" si="7"/>
        <v>63924</v>
      </c>
      <c r="R119" s="10">
        <f>SUM(C116:C166)</f>
        <v>37</v>
      </c>
      <c r="S119" s="10">
        <f>SUM(P116:P166)</f>
        <v>1174189</v>
      </c>
      <c r="T119" s="10">
        <f>S119/R119</f>
        <v>31734.837837837837</v>
      </c>
    </row>
    <row r="120" spans="1:24" s="19" customFormat="1" x14ac:dyDescent="0.15">
      <c r="A120" s="19" t="s">
        <v>57</v>
      </c>
      <c r="B120" s="19" t="s">
        <v>58</v>
      </c>
      <c r="C120" s="19">
        <v>1</v>
      </c>
      <c r="E120" s="19">
        <v>31950</v>
      </c>
      <c r="F120" s="19">
        <v>861932890</v>
      </c>
      <c r="G120" s="19" t="s">
        <v>16</v>
      </c>
      <c r="H120" s="19" t="s">
        <v>0</v>
      </c>
      <c r="I120" s="19" t="s">
        <v>1</v>
      </c>
      <c r="J120" s="32">
        <v>43180.542210648149</v>
      </c>
      <c r="K120" s="19">
        <v>31950</v>
      </c>
      <c r="L120" s="19">
        <v>840</v>
      </c>
      <c r="M120" s="19" t="s">
        <v>142</v>
      </c>
      <c r="N120" s="19">
        <v>14404248</v>
      </c>
      <c r="P120" s="19">
        <f t="shared" si="6"/>
        <v>31950</v>
      </c>
      <c r="Q120" s="19">
        <f t="shared" si="7"/>
        <v>0</v>
      </c>
      <c r="R120" s="19">
        <f>SUM(D116:D182)</f>
        <v>24</v>
      </c>
      <c r="S120" s="19">
        <f>SUM(Q116:Q179)</f>
        <v>760542</v>
      </c>
      <c r="T120" s="19">
        <f>S120/R120</f>
        <v>31689.25</v>
      </c>
      <c r="V120" s="19">
        <f>R120*71.08</f>
        <v>1705.92</v>
      </c>
    </row>
    <row r="121" spans="1:24" s="1" customFormat="1" x14ac:dyDescent="0.15">
      <c r="A121" s="1" t="s">
        <v>57</v>
      </c>
      <c r="B121" s="1" t="s">
        <v>58</v>
      </c>
      <c r="C121" s="1">
        <v>1</v>
      </c>
      <c r="E121" s="1">
        <v>31950</v>
      </c>
      <c r="F121" s="1">
        <v>861932896</v>
      </c>
      <c r="G121" s="1" t="s">
        <v>16</v>
      </c>
      <c r="H121" s="1" t="s">
        <v>0</v>
      </c>
      <c r="I121" s="1" t="s">
        <v>1</v>
      </c>
      <c r="J121" s="5">
        <v>43180.542210648149</v>
      </c>
      <c r="K121" s="1">
        <v>31950</v>
      </c>
      <c r="L121" s="1">
        <v>840</v>
      </c>
      <c r="M121" s="1" t="s">
        <v>142</v>
      </c>
      <c r="N121" s="1">
        <v>14404249</v>
      </c>
      <c r="O121" s="22"/>
      <c r="P121" s="22">
        <f t="shared" si="6"/>
        <v>31950</v>
      </c>
      <c r="Q121" s="19">
        <f t="shared" si="7"/>
        <v>0</v>
      </c>
    </row>
    <row r="122" spans="1:24" s="1" customFormat="1" x14ac:dyDescent="0.15">
      <c r="A122" s="1" t="s">
        <v>57</v>
      </c>
      <c r="B122" s="1" t="s">
        <v>58</v>
      </c>
      <c r="C122" s="1">
        <v>1</v>
      </c>
      <c r="E122" s="1">
        <v>31938</v>
      </c>
      <c r="F122" s="1">
        <v>861938185</v>
      </c>
      <c r="G122" s="1" t="s">
        <v>16</v>
      </c>
      <c r="H122" s="1" t="s">
        <v>0</v>
      </c>
      <c r="I122" s="1" t="s">
        <v>1</v>
      </c>
      <c r="J122" s="5">
        <v>43180.54828703704</v>
      </c>
      <c r="K122" s="1">
        <v>31938</v>
      </c>
      <c r="L122" s="1">
        <v>842</v>
      </c>
      <c r="M122" s="1" t="s">
        <v>143</v>
      </c>
      <c r="N122" s="1">
        <v>14404305</v>
      </c>
      <c r="O122" s="22"/>
      <c r="P122" s="22">
        <f t="shared" si="6"/>
        <v>31938</v>
      </c>
      <c r="Q122" s="19">
        <f t="shared" si="7"/>
        <v>0</v>
      </c>
    </row>
    <row r="123" spans="1:24" s="1" customFormat="1" x14ac:dyDescent="0.15">
      <c r="A123" s="1" t="s">
        <v>57</v>
      </c>
      <c r="B123" s="1" t="s">
        <v>58</v>
      </c>
      <c r="C123" s="1">
        <v>1</v>
      </c>
      <c r="E123" s="1">
        <v>31938</v>
      </c>
      <c r="F123" s="1">
        <v>861938187</v>
      </c>
      <c r="G123" s="1" t="s">
        <v>16</v>
      </c>
      <c r="H123" s="1" t="s">
        <v>0</v>
      </c>
      <c r="I123" s="1" t="s">
        <v>1</v>
      </c>
      <c r="J123" s="5">
        <v>43180.54828703704</v>
      </c>
      <c r="K123" s="1">
        <v>31938</v>
      </c>
      <c r="L123" s="1">
        <v>842</v>
      </c>
      <c r="M123" s="1" t="s">
        <v>143</v>
      </c>
      <c r="N123" s="1">
        <v>14404306</v>
      </c>
      <c r="O123" s="22"/>
      <c r="P123" s="22">
        <f t="shared" si="6"/>
        <v>31938</v>
      </c>
      <c r="Q123" s="19">
        <f t="shared" si="7"/>
        <v>0</v>
      </c>
    </row>
    <row r="124" spans="1:24" s="1" customFormat="1" x14ac:dyDescent="0.15">
      <c r="A124" s="1" t="s">
        <v>57</v>
      </c>
      <c r="B124" s="1" t="s">
        <v>58</v>
      </c>
      <c r="C124" s="1">
        <v>2</v>
      </c>
      <c r="E124" s="1">
        <v>31931</v>
      </c>
      <c r="F124" s="1">
        <v>861940752</v>
      </c>
      <c r="G124" s="1" t="s">
        <v>16</v>
      </c>
      <c r="H124" s="1" t="s">
        <v>0</v>
      </c>
      <c r="I124" s="1" t="s">
        <v>1</v>
      </c>
      <c r="J124" s="5">
        <v>43180.552187499998</v>
      </c>
      <c r="K124" s="1">
        <v>31931</v>
      </c>
      <c r="L124" s="1">
        <v>843</v>
      </c>
      <c r="M124" s="1" t="s">
        <v>144</v>
      </c>
      <c r="N124" s="1">
        <v>14404321</v>
      </c>
      <c r="O124" s="22"/>
      <c r="P124" s="22">
        <f t="shared" si="6"/>
        <v>63862</v>
      </c>
      <c r="Q124" s="19">
        <f t="shared" si="7"/>
        <v>0</v>
      </c>
    </row>
    <row r="125" spans="1:24" s="1" customFormat="1" x14ac:dyDescent="0.15">
      <c r="A125" s="1" t="s">
        <v>57</v>
      </c>
      <c r="B125" s="1" t="s">
        <v>58</v>
      </c>
      <c r="C125" s="1">
        <v>1</v>
      </c>
      <c r="E125" s="1">
        <v>31921</v>
      </c>
      <c r="F125" s="1">
        <v>861942524</v>
      </c>
      <c r="G125" s="1" t="s">
        <v>16</v>
      </c>
      <c r="H125" s="1" t="s">
        <v>0</v>
      </c>
      <c r="I125" s="1" t="s">
        <v>1</v>
      </c>
      <c r="J125" s="5">
        <v>43180.555138888885</v>
      </c>
      <c r="K125" s="1">
        <v>31921</v>
      </c>
      <c r="L125" s="1">
        <v>844</v>
      </c>
      <c r="M125" s="1" t="s">
        <v>145</v>
      </c>
      <c r="N125" s="1">
        <v>14404329</v>
      </c>
      <c r="O125" s="22"/>
      <c r="P125" s="22">
        <f t="shared" si="6"/>
        <v>31921</v>
      </c>
      <c r="Q125" s="19">
        <f t="shared" si="7"/>
        <v>0</v>
      </c>
    </row>
    <row r="126" spans="1:24" s="1" customFormat="1" x14ac:dyDescent="0.15">
      <c r="A126" s="1" t="s">
        <v>57</v>
      </c>
      <c r="B126" s="1" t="s">
        <v>58</v>
      </c>
      <c r="C126" s="1">
        <v>1</v>
      </c>
      <c r="E126" s="1">
        <v>31921</v>
      </c>
      <c r="F126" s="1">
        <v>861942528</v>
      </c>
      <c r="G126" s="1" t="s">
        <v>16</v>
      </c>
      <c r="H126" s="1" t="s">
        <v>0</v>
      </c>
      <c r="I126" s="1" t="s">
        <v>1</v>
      </c>
      <c r="J126" s="5">
        <v>43180.555138888885</v>
      </c>
      <c r="K126" s="1">
        <v>31921</v>
      </c>
      <c r="L126" s="1">
        <v>844</v>
      </c>
      <c r="M126" s="1" t="s">
        <v>145</v>
      </c>
      <c r="N126" s="1">
        <v>14404330</v>
      </c>
      <c r="O126" s="22"/>
      <c r="P126" s="22">
        <f t="shared" si="6"/>
        <v>31921</v>
      </c>
      <c r="Q126" s="19">
        <f t="shared" si="7"/>
        <v>0</v>
      </c>
      <c r="R126" s="1">
        <f>R128-R127</f>
        <v>-16</v>
      </c>
      <c r="S126" s="1">
        <f>S128-S127</f>
        <v>-541480</v>
      </c>
      <c r="T126" s="1">
        <f>S126/R126</f>
        <v>33842.5</v>
      </c>
      <c r="V126" s="1">
        <f>S126*50</f>
        <v>-27074000</v>
      </c>
    </row>
    <row r="127" spans="1:24" s="1" customFormat="1" x14ac:dyDescent="0.15">
      <c r="A127" s="1" t="s">
        <v>57</v>
      </c>
      <c r="B127" s="1" t="s">
        <v>58</v>
      </c>
      <c r="C127" s="1">
        <v>1</v>
      </c>
      <c r="E127" s="1">
        <v>31911</v>
      </c>
      <c r="F127" s="1">
        <v>861943664</v>
      </c>
      <c r="G127" s="1" t="s">
        <v>16</v>
      </c>
      <c r="H127" s="1" t="s">
        <v>0</v>
      </c>
      <c r="I127" s="1" t="s">
        <v>1</v>
      </c>
      <c r="J127" s="5">
        <v>43180.555578703701</v>
      </c>
      <c r="K127" s="1">
        <v>31911</v>
      </c>
      <c r="L127" s="1">
        <v>845</v>
      </c>
      <c r="M127" s="1" t="s">
        <v>146</v>
      </c>
      <c r="N127" s="1">
        <v>14404335</v>
      </c>
      <c r="O127" s="22"/>
      <c r="P127" s="22">
        <f t="shared" si="6"/>
        <v>31911</v>
      </c>
      <c r="Q127" s="19">
        <f t="shared" si="7"/>
        <v>0</v>
      </c>
      <c r="R127" s="1">
        <f>SUM(C121:C153)</f>
        <v>28</v>
      </c>
      <c r="S127" s="1">
        <f>SUM(P120:P153)</f>
        <v>922159</v>
      </c>
      <c r="T127" s="1">
        <f>S127/R127</f>
        <v>32934.25</v>
      </c>
    </row>
    <row r="128" spans="1:24" s="1" customFormat="1" x14ac:dyDescent="0.15">
      <c r="A128" s="1" t="s">
        <v>57</v>
      </c>
      <c r="B128" s="1" t="s">
        <v>58</v>
      </c>
      <c r="C128" s="1">
        <v>1</v>
      </c>
      <c r="E128" s="1">
        <v>31911</v>
      </c>
      <c r="F128" s="1">
        <v>861943666</v>
      </c>
      <c r="G128" s="1" t="s">
        <v>16</v>
      </c>
      <c r="H128" s="1" t="s">
        <v>0</v>
      </c>
      <c r="I128" s="1" t="s">
        <v>1</v>
      </c>
      <c r="J128" s="5">
        <v>43180.555578703701</v>
      </c>
      <c r="K128" s="1">
        <v>31911</v>
      </c>
      <c r="L128" s="1">
        <v>845</v>
      </c>
      <c r="M128" s="1" t="s">
        <v>146</v>
      </c>
      <c r="N128" s="1">
        <v>14404336</v>
      </c>
      <c r="O128" s="22"/>
      <c r="P128" s="22">
        <f t="shared" si="6"/>
        <v>31911</v>
      </c>
      <c r="Q128" s="19">
        <f t="shared" si="7"/>
        <v>0</v>
      </c>
      <c r="R128" s="1">
        <f>SUM(D119:D152)</f>
        <v>12</v>
      </c>
      <c r="S128" s="1">
        <f>SUM(Q119:Q152)</f>
        <v>380679</v>
      </c>
      <c r="T128" s="1">
        <f>S128/R128</f>
        <v>31723.25</v>
      </c>
      <c r="V128" s="1">
        <f>R128*67.08</f>
        <v>804.96</v>
      </c>
      <c r="W128" s="1">
        <f>V126-V128</f>
        <v>-27074804.960000001</v>
      </c>
      <c r="X128" s="1">
        <f>W128/R128</f>
        <v>-2256233.7466666666</v>
      </c>
    </row>
    <row r="129" spans="1:24" s="2" customFormat="1" x14ac:dyDescent="0.15">
      <c r="A129" s="2" t="s">
        <v>57</v>
      </c>
      <c r="B129" s="2" t="s">
        <v>58</v>
      </c>
      <c r="C129" s="2">
        <v>2</v>
      </c>
      <c r="E129" s="2">
        <v>31907</v>
      </c>
      <c r="F129" s="2">
        <v>861950672</v>
      </c>
      <c r="G129" s="2" t="s">
        <v>16</v>
      </c>
      <c r="H129" s="2" t="s">
        <v>0</v>
      </c>
      <c r="J129" s="7">
        <v>43180.563194444447</v>
      </c>
      <c r="K129" s="2">
        <v>31907</v>
      </c>
      <c r="L129" s="2">
        <v>846</v>
      </c>
      <c r="M129" s="2" t="s">
        <v>147</v>
      </c>
      <c r="N129" s="2">
        <v>14404369</v>
      </c>
      <c r="O129" s="21"/>
      <c r="P129" s="21">
        <f t="shared" si="6"/>
        <v>63814</v>
      </c>
      <c r="Q129" s="10">
        <f t="shared" si="7"/>
        <v>0</v>
      </c>
      <c r="V129" s="2">
        <f>SUM(V118:V127)</f>
        <v>-47754644.079999998</v>
      </c>
    </row>
    <row r="130" spans="1:24" s="1" customFormat="1" x14ac:dyDescent="0.15">
      <c r="A130" s="1" t="s">
        <v>57</v>
      </c>
      <c r="B130" s="1" t="s">
        <v>58</v>
      </c>
      <c r="C130" s="1">
        <v>2</v>
      </c>
      <c r="E130" s="1">
        <v>31908</v>
      </c>
      <c r="F130" s="1">
        <v>861951479</v>
      </c>
      <c r="G130" s="1" t="s">
        <v>16</v>
      </c>
      <c r="H130" s="1" t="s">
        <v>0</v>
      </c>
      <c r="I130" s="1" t="s">
        <v>1</v>
      </c>
      <c r="J130" s="5">
        <v>43180.564571759256</v>
      </c>
      <c r="K130" s="1">
        <v>31908</v>
      </c>
      <c r="L130" s="1">
        <v>849</v>
      </c>
      <c r="M130" s="1" t="s">
        <v>148</v>
      </c>
      <c r="N130" s="1">
        <v>14404373</v>
      </c>
      <c r="O130" s="22"/>
      <c r="P130" s="22">
        <f t="shared" si="6"/>
        <v>63816</v>
      </c>
      <c r="Q130" s="19">
        <f t="shared" si="7"/>
        <v>0</v>
      </c>
    </row>
    <row r="131" spans="1:24" s="1" customFormat="1" x14ac:dyDescent="0.15">
      <c r="A131" s="1" t="s">
        <v>57</v>
      </c>
      <c r="B131" s="1" t="s">
        <v>58</v>
      </c>
      <c r="C131" s="1">
        <v>1</v>
      </c>
      <c r="E131" s="1">
        <v>31898</v>
      </c>
      <c r="F131" s="1">
        <v>861952181</v>
      </c>
      <c r="G131" s="1" t="s">
        <v>16</v>
      </c>
      <c r="H131" s="1" t="s">
        <v>0</v>
      </c>
      <c r="I131" s="1" t="s">
        <v>1</v>
      </c>
      <c r="J131" s="5">
        <v>43180.564768518518</v>
      </c>
      <c r="K131" s="1">
        <v>31898</v>
      </c>
      <c r="L131" s="1">
        <v>850</v>
      </c>
      <c r="M131" s="1" t="s">
        <v>149</v>
      </c>
      <c r="N131" s="1">
        <v>14404385</v>
      </c>
      <c r="O131" s="22"/>
      <c r="P131" s="22">
        <f t="shared" si="6"/>
        <v>31898</v>
      </c>
      <c r="Q131" s="19">
        <f t="shared" si="7"/>
        <v>0</v>
      </c>
    </row>
    <row r="132" spans="1:24" s="1" customFormat="1" x14ac:dyDescent="0.15">
      <c r="A132" s="1" t="s">
        <v>57</v>
      </c>
      <c r="B132" s="1" t="s">
        <v>58</v>
      </c>
      <c r="C132" s="1">
        <v>1</v>
      </c>
      <c r="E132" s="1">
        <v>31898</v>
      </c>
      <c r="F132" s="1">
        <v>861952183</v>
      </c>
      <c r="G132" s="1" t="s">
        <v>16</v>
      </c>
      <c r="H132" s="1" t="s">
        <v>0</v>
      </c>
      <c r="I132" s="1" t="s">
        <v>1</v>
      </c>
      <c r="J132" s="5">
        <v>43180.564768518518</v>
      </c>
      <c r="K132" s="1">
        <v>31898</v>
      </c>
      <c r="L132" s="1">
        <v>850</v>
      </c>
      <c r="M132" s="1" t="s">
        <v>149</v>
      </c>
      <c r="N132" s="1">
        <v>14404386</v>
      </c>
      <c r="O132" s="22"/>
      <c r="P132" s="22">
        <f t="shared" si="6"/>
        <v>31898</v>
      </c>
      <c r="Q132" s="19">
        <f t="shared" si="7"/>
        <v>0</v>
      </c>
    </row>
    <row r="133" spans="1:24" s="1" customFormat="1" x14ac:dyDescent="0.15">
      <c r="A133" s="1" t="s">
        <v>57</v>
      </c>
      <c r="B133" s="1" t="s">
        <v>58</v>
      </c>
      <c r="D133" s="1">
        <v>2</v>
      </c>
      <c r="E133" s="1">
        <v>31905</v>
      </c>
      <c r="F133" s="1">
        <v>861960438</v>
      </c>
      <c r="G133" s="1" t="s">
        <v>16</v>
      </c>
      <c r="H133" s="1" t="s">
        <v>0</v>
      </c>
      <c r="I133" s="1" t="s">
        <v>1</v>
      </c>
      <c r="J133" s="5">
        <v>43180.57304398148</v>
      </c>
      <c r="K133" s="1">
        <v>31905</v>
      </c>
      <c r="L133" s="1">
        <v>851</v>
      </c>
      <c r="M133" s="1" t="s">
        <v>150</v>
      </c>
      <c r="N133" s="1">
        <v>14404462</v>
      </c>
      <c r="O133" s="22"/>
      <c r="P133" s="22">
        <f t="shared" si="6"/>
        <v>0</v>
      </c>
      <c r="Q133" s="19">
        <f t="shared" si="7"/>
        <v>63810</v>
      </c>
      <c r="R133" s="1">
        <f>R135-R134</f>
        <v>-10</v>
      </c>
      <c r="S133" s="1">
        <f>S135-S134</f>
        <v>-315313</v>
      </c>
      <c r="T133" s="1">
        <f>S133/R133</f>
        <v>31531.3</v>
      </c>
      <c r="V133" s="1">
        <f>S133*50</f>
        <v>-15765650</v>
      </c>
    </row>
    <row r="134" spans="1:24" s="1" customFormat="1" x14ac:dyDescent="0.15">
      <c r="A134" s="1" t="s">
        <v>57</v>
      </c>
      <c r="B134" s="1" t="s">
        <v>58</v>
      </c>
      <c r="C134" s="1">
        <v>2</v>
      </c>
      <c r="E134" s="1">
        <v>31893</v>
      </c>
      <c r="F134" s="1">
        <v>861961296</v>
      </c>
      <c r="G134" s="1" t="s">
        <v>16</v>
      </c>
      <c r="H134" s="1" t="s">
        <v>0</v>
      </c>
      <c r="I134" s="1" t="s">
        <v>1</v>
      </c>
      <c r="J134" s="5">
        <v>43180.574328703704</v>
      </c>
      <c r="K134" s="1">
        <v>31893</v>
      </c>
      <c r="L134" s="1">
        <v>852</v>
      </c>
      <c r="M134" s="1" t="s">
        <v>151</v>
      </c>
      <c r="N134" s="1">
        <v>14404465</v>
      </c>
      <c r="O134" s="22"/>
      <c r="P134" s="22">
        <f t="shared" si="6"/>
        <v>63786</v>
      </c>
      <c r="Q134" s="19">
        <f t="shared" si="7"/>
        <v>0</v>
      </c>
      <c r="R134" s="1">
        <f>SUM(C137:C165)</f>
        <v>17</v>
      </c>
      <c r="S134" s="1">
        <f>SUM(P137:P165)</f>
        <v>536495</v>
      </c>
      <c r="T134" s="1">
        <f>S134/R134</f>
        <v>31558.529411764706</v>
      </c>
    </row>
    <row r="135" spans="1:24" s="1" customFormat="1" x14ac:dyDescent="0.15">
      <c r="A135" s="1" t="s">
        <v>57</v>
      </c>
      <c r="B135" s="1" t="s">
        <v>58</v>
      </c>
      <c r="C135" s="1">
        <v>1</v>
      </c>
      <c r="E135" s="1">
        <v>31760</v>
      </c>
      <c r="F135" s="1">
        <v>861998434</v>
      </c>
      <c r="G135" s="1" t="s">
        <v>16</v>
      </c>
      <c r="H135" s="1" t="s">
        <v>0</v>
      </c>
      <c r="I135" s="1" t="s">
        <v>1</v>
      </c>
      <c r="J135" s="5">
        <v>43180.597615740742</v>
      </c>
      <c r="K135" s="1">
        <v>31761</v>
      </c>
      <c r="L135" s="1">
        <v>853</v>
      </c>
      <c r="M135" s="1" t="s">
        <v>152</v>
      </c>
      <c r="N135" s="1">
        <v>14404787</v>
      </c>
      <c r="O135" s="22"/>
      <c r="P135" s="22">
        <f t="shared" si="6"/>
        <v>31760</v>
      </c>
      <c r="Q135" s="19">
        <f t="shared" si="7"/>
        <v>0</v>
      </c>
      <c r="R135" s="1">
        <f>SUM(D139:D152)</f>
        <v>7</v>
      </c>
      <c r="S135" s="1">
        <f>SUM(Q140:Q152)</f>
        <v>221182</v>
      </c>
      <c r="T135" s="1">
        <f>S135/R135</f>
        <v>31597.428571428572</v>
      </c>
      <c r="V135" s="1">
        <f>R135*67.08</f>
        <v>469.56</v>
      </c>
      <c r="W135" s="1">
        <f>V133-V135</f>
        <v>-15766119.560000001</v>
      </c>
      <c r="X135" s="1">
        <f>W135/R135</f>
        <v>-2252302.7942857142</v>
      </c>
    </row>
    <row r="136" spans="1:24" s="19" customFormat="1" x14ac:dyDescent="0.15">
      <c r="A136" s="19" t="s">
        <v>57</v>
      </c>
      <c r="B136" s="19" t="s">
        <v>58</v>
      </c>
      <c r="D136" s="19">
        <v>1</v>
      </c>
      <c r="E136" s="19">
        <v>31763</v>
      </c>
      <c r="F136" s="19">
        <v>862000884</v>
      </c>
      <c r="G136" s="19" t="s">
        <v>16</v>
      </c>
      <c r="H136" s="19" t="s">
        <v>0</v>
      </c>
      <c r="I136" s="19" t="s">
        <v>1</v>
      </c>
      <c r="J136" s="32">
        <v>43180.599386574075</v>
      </c>
      <c r="K136" s="19">
        <v>31763</v>
      </c>
      <c r="L136" s="19">
        <v>855</v>
      </c>
      <c r="M136" s="19" t="s">
        <v>153</v>
      </c>
      <c r="N136" s="19">
        <v>14404812</v>
      </c>
      <c r="O136" s="22"/>
      <c r="P136" s="22">
        <f t="shared" si="6"/>
        <v>0</v>
      </c>
      <c r="Q136" s="19">
        <f t="shared" si="7"/>
        <v>31763</v>
      </c>
    </row>
    <row r="137" spans="1:24" s="19" customFormat="1" x14ac:dyDescent="0.15">
      <c r="A137" s="19" t="s">
        <v>57</v>
      </c>
      <c r="B137" s="19" t="s">
        <v>58</v>
      </c>
      <c r="C137" s="19">
        <v>1</v>
      </c>
      <c r="E137" s="19">
        <v>31709</v>
      </c>
      <c r="F137" s="19">
        <v>862014576</v>
      </c>
      <c r="G137" s="19" t="s">
        <v>16</v>
      </c>
      <c r="H137" s="19" t="s">
        <v>0</v>
      </c>
      <c r="I137" s="19" t="s">
        <v>1</v>
      </c>
      <c r="J137" s="32">
        <v>43180.605613425927</v>
      </c>
      <c r="K137" s="19">
        <v>31711</v>
      </c>
      <c r="L137" s="19">
        <v>856</v>
      </c>
      <c r="M137" s="19" t="s">
        <v>154</v>
      </c>
      <c r="N137" s="19">
        <v>14404903</v>
      </c>
      <c r="O137" s="22"/>
      <c r="P137" s="22">
        <f t="shared" si="6"/>
        <v>31709</v>
      </c>
      <c r="Q137" s="19">
        <f t="shared" si="7"/>
        <v>0</v>
      </c>
    </row>
    <row r="138" spans="1:24" s="19" customFormat="1" x14ac:dyDescent="0.15">
      <c r="A138" s="19" t="s">
        <v>57</v>
      </c>
      <c r="B138" s="19" t="s">
        <v>58</v>
      </c>
      <c r="C138" s="19">
        <v>1</v>
      </c>
      <c r="E138" s="19">
        <v>31576</v>
      </c>
      <c r="F138" s="19">
        <v>862029058</v>
      </c>
      <c r="G138" s="19" t="s">
        <v>16</v>
      </c>
      <c r="H138" s="19" t="s">
        <v>0</v>
      </c>
      <c r="I138" s="19" t="s">
        <v>1</v>
      </c>
      <c r="J138" s="32">
        <v>43180.608958333331</v>
      </c>
      <c r="K138" s="19">
        <v>31576</v>
      </c>
      <c r="L138" s="19">
        <v>858</v>
      </c>
      <c r="M138" s="19" t="s">
        <v>155</v>
      </c>
      <c r="N138" s="19">
        <v>14405019</v>
      </c>
      <c r="O138" s="22"/>
      <c r="P138" s="22">
        <f t="shared" si="6"/>
        <v>31576</v>
      </c>
      <c r="Q138" s="19">
        <f t="shared" si="7"/>
        <v>0</v>
      </c>
    </row>
    <row r="139" spans="1:24" s="1" customFormat="1" ht="12.75" customHeight="1" x14ac:dyDescent="0.15">
      <c r="A139" s="1" t="s">
        <v>57</v>
      </c>
      <c r="B139" s="1" t="s">
        <v>58</v>
      </c>
      <c r="C139" s="1">
        <v>1</v>
      </c>
      <c r="E139" s="1">
        <v>31571</v>
      </c>
      <c r="F139" s="1">
        <v>862029107</v>
      </c>
      <c r="G139" s="1" t="s">
        <v>16</v>
      </c>
      <c r="H139" s="1" t="s">
        <v>0</v>
      </c>
      <c r="I139" s="1" t="s">
        <v>1</v>
      </c>
      <c r="J139" s="5">
        <v>43180.608981481484</v>
      </c>
      <c r="K139" s="1">
        <v>31571</v>
      </c>
      <c r="L139" s="1">
        <v>857</v>
      </c>
      <c r="M139" s="1" t="s">
        <v>156</v>
      </c>
      <c r="N139" s="1">
        <v>14405020</v>
      </c>
      <c r="O139" s="22"/>
      <c r="P139" s="22">
        <f t="shared" si="6"/>
        <v>31571</v>
      </c>
      <c r="Q139" s="19">
        <f t="shared" si="7"/>
        <v>0</v>
      </c>
    </row>
    <row r="140" spans="1:24" s="28" customFormat="1" x14ac:dyDescent="0.15">
      <c r="A140" s="28" t="s">
        <v>57</v>
      </c>
      <c r="B140" s="28" t="s">
        <v>58</v>
      </c>
      <c r="D140" s="28">
        <v>1</v>
      </c>
      <c r="E140" s="28">
        <v>31593</v>
      </c>
      <c r="F140" s="28">
        <v>862030122</v>
      </c>
      <c r="G140" s="28" t="s">
        <v>16</v>
      </c>
      <c r="H140" s="28" t="s">
        <v>0</v>
      </c>
      <c r="I140" s="28" t="s">
        <v>1</v>
      </c>
      <c r="J140" s="29">
        <v>43180.609236111108</v>
      </c>
      <c r="K140" s="28">
        <v>31593</v>
      </c>
      <c r="L140" s="28">
        <v>859</v>
      </c>
      <c r="M140" s="28" t="s">
        <v>157</v>
      </c>
      <c r="N140" s="28">
        <v>14405028</v>
      </c>
      <c r="O140" s="30"/>
      <c r="P140" s="30">
        <f t="shared" si="6"/>
        <v>0</v>
      </c>
      <c r="Q140" s="31">
        <f t="shared" si="7"/>
        <v>31593</v>
      </c>
    </row>
    <row r="141" spans="1:24" s="19" customFormat="1" x14ac:dyDescent="0.15">
      <c r="A141" s="19" t="s">
        <v>57</v>
      </c>
      <c r="B141" s="19" t="s">
        <v>58</v>
      </c>
      <c r="C141" s="19">
        <v>1</v>
      </c>
      <c r="E141" s="19">
        <v>31585</v>
      </c>
      <c r="F141" s="19">
        <v>862038484</v>
      </c>
      <c r="G141" s="19" t="s">
        <v>16</v>
      </c>
      <c r="H141" s="19" t="s">
        <v>0</v>
      </c>
      <c r="I141" s="19" t="s">
        <v>1</v>
      </c>
      <c r="J141" s="32">
        <v>43180.612615740742</v>
      </c>
      <c r="K141" s="19">
        <v>31585</v>
      </c>
      <c r="L141" s="19">
        <v>861</v>
      </c>
      <c r="M141" s="19" t="s">
        <v>158</v>
      </c>
      <c r="N141" s="19">
        <v>14405088</v>
      </c>
      <c r="P141" s="19">
        <f t="shared" si="6"/>
        <v>31585</v>
      </c>
      <c r="Q141" s="19">
        <f t="shared" si="7"/>
        <v>0</v>
      </c>
    </row>
    <row r="142" spans="1:24" s="19" customFormat="1" x14ac:dyDescent="0.15">
      <c r="A142" s="19" t="s">
        <v>57</v>
      </c>
      <c r="B142" s="19" t="s">
        <v>58</v>
      </c>
      <c r="C142" s="19">
        <v>1</v>
      </c>
      <c r="E142" s="19">
        <v>31573</v>
      </c>
      <c r="F142" s="19">
        <v>862041369</v>
      </c>
      <c r="G142" s="19" t="s">
        <v>16</v>
      </c>
      <c r="H142" s="19" t="s">
        <v>0</v>
      </c>
      <c r="I142" s="19" t="s">
        <v>1</v>
      </c>
      <c r="J142" s="32">
        <v>43180.614131944443</v>
      </c>
      <c r="K142" s="19">
        <v>31573</v>
      </c>
      <c r="L142" s="19">
        <v>862</v>
      </c>
      <c r="M142" s="19" t="s">
        <v>159</v>
      </c>
      <c r="N142" s="19">
        <v>14405127</v>
      </c>
      <c r="P142" s="19">
        <f t="shared" si="6"/>
        <v>31573</v>
      </c>
      <c r="Q142" s="19">
        <f t="shared" si="7"/>
        <v>0</v>
      </c>
    </row>
    <row r="143" spans="1:24" s="19" customFormat="1" x14ac:dyDescent="0.15">
      <c r="A143" s="19" t="s">
        <v>57</v>
      </c>
      <c r="B143" s="19" t="s">
        <v>58</v>
      </c>
      <c r="C143" s="19">
        <v>1</v>
      </c>
      <c r="E143" s="19">
        <v>31553</v>
      </c>
      <c r="F143" s="19">
        <v>862047448</v>
      </c>
      <c r="G143" s="19" t="s">
        <v>16</v>
      </c>
      <c r="H143" s="19" t="s">
        <v>0</v>
      </c>
      <c r="I143" s="19" t="s">
        <v>1</v>
      </c>
      <c r="J143" s="32">
        <v>43180.616655092592</v>
      </c>
      <c r="K143" s="19">
        <v>31553</v>
      </c>
      <c r="L143" s="19">
        <v>865</v>
      </c>
      <c r="M143" s="19" t="s">
        <v>160</v>
      </c>
      <c r="N143" s="19">
        <v>14405180</v>
      </c>
      <c r="P143" s="19">
        <f t="shared" si="6"/>
        <v>31553</v>
      </c>
      <c r="Q143" s="19">
        <f t="shared" si="7"/>
        <v>0</v>
      </c>
    </row>
    <row r="144" spans="1:24" s="19" customFormat="1" x14ac:dyDescent="0.15">
      <c r="A144" s="19" t="s">
        <v>57</v>
      </c>
      <c r="B144" s="19" t="s">
        <v>58</v>
      </c>
      <c r="C144" s="19">
        <v>1</v>
      </c>
      <c r="E144" s="19">
        <v>31552</v>
      </c>
      <c r="F144" s="19">
        <v>862049930</v>
      </c>
      <c r="G144" s="19" t="s">
        <v>16</v>
      </c>
      <c r="H144" s="19" t="s">
        <v>0</v>
      </c>
      <c r="I144" s="19" t="s">
        <v>1</v>
      </c>
      <c r="J144" s="32">
        <v>43180.618125000001</v>
      </c>
      <c r="K144" s="19">
        <v>31552</v>
      </c>
      <c r="L144" s="19">
        <v>866</v>
      </c>
      <c r="M144" s="19" t="s">
        <v>161</v>
      </c>
      <c r="N144" s="19">
        <v>14405206</v>
      </c>
      <c r="P144" s="19">
        <f t="shared" si="6"/>
        <v>31552</v>
      </c>
      <c r="Q144" s="19">
        <f t="shared" si="7"/>
        <v>0</v>
      </c>
    </row>
    <row r="145" spans="1:24" customFormat="1" x14ac:dyDescent="0.15">
      <c r="A145" t="s">
        <v>57</v>
      </c>
      <c r="B145" t="s">
        <v>58</v>
      </c>
      <c r="D145">
        <v>1</v>
      </c>
      <c r="E145">
        <v>31588</v>
      </c>
      <c r="F145">
        <v>862051908</v>
      </c>
      <c r="G145" t="s">
        <v>16</v>
      </c>
      <c r="H145" t="s">
        <v>0</v>
      </c>
      <c r="I145" t="s">
        <v>1</v>
      </c>
      <c r="J145" s="8">
        <v>43180.619328703702</v>
      </c>
      <c r="K145">
        <v>31588</v>
      </c>
      <c r="L145">
        <v>867</v>
      </c>
      <c r="M145" t="s">
        <v>162</v>
      </c>
      <c r="N145">
        <v>14405223</v>
      </c>
      <c r="P145">
        <f t="shared" si="6"/>
        <v>0</v>
      </c>
      <c r="Q145">
        <f t="shared" si="7"/>
        <v>31588</v>
      </c>
    </row>
    <row r="146" spans="1:24" customFormat="1" x14ac:dyDescent="0.15">
      <c r="A146" t="s">
        <v>57</v>
      </c>
      <c r="B146" t="s">
        <v>58</v>
      </c>
      <c r="D146">
        <v>1</v>
      </c>
      <c r="E146">
        <v>31592</v>
      </c>
      <c r="F146">
        <v>862052144</v>
      </c>
      <c r="G146" t="s">
        <v>16</v>
      </c>
      <c r="H146" t="s">
        <v>0</v>
      </c>
      <c r="J146" s="8">
        <v>43180.619386574072</v>
      </c>
      <c r="K146">
        <v>31592</v>
      </c>
      <c r="L146">
        <v>868</v>
      </c>
      <c r="M146" t="s">
        <v>163</v>
      </c>
      <c r="N146">
        <v>14405225</v>
      </c>
      <c r="P146">
        <f t="shared" si="6"/>
        <v>0</v>
      </c>
      <c r="Q146">
        <f t="shared" si="7"/>
        <v>31592</v>
      </c>
    </row>
    <row r="147" spans="1:24" customFormat="1" x14ac:dyDescent="0.15">
      <c r="A147" t="s">
        <v>57</v>
      </c>
      <c r="B147" t="s">
        <v>58</v>
      </c>
      <c r="D147">
        <v>1</v>
      </c>
      <c r="E147">
        <v>31595</v>
      </c>
      <c r="F147">
        <v>862053993</v>
      </c>
      <c r="G147" t="s">
        <v>16</v>
      </c>
      <c r="H147" t="s">
        <v>0</v>
      </c>
      <c r="I147" t="s">
        <v>1</v>
      </c>
      <c r="J147" s="8">
        <v>43180.62059027778</v>
      </c>
      <c r="K147">
        <v>31595</v>
      </c>
      <c r="L147">
        <v>870</v>
      </c>
      <c r="M147" t="s">
        <v>164</v>
      </c>
      <c r="N147">
        <v>14405236</v>
      </c>
      <c r="P147">
        <f t="shared" si="6"/>
        <v>0</v>
      </c>
      <c r="Q147">
        <f t="shared" si="7"/>
        <v>31595</v>
      </c>
    </row>
    <row r="148" spans="1:24" customFormat="1" x14ac:dyDescent="0.15">
      <c r="A148" t="s">
        <v>57</v>
      </c>
      <c r="B148" t="s">
        <v>58</v>
      </c>
      <c r="D148">
        <v>1</v>
      </c>
      <c r="E148">
        <v>31598</v>
      </c>
      <c r="F148">
        <v>862054046</v>
      </c>
      <c r="G148" t="s">
        <v>16</v>
      </c>
      <c r="H148" t="s">
        <v>0</v>
      </c>
      <c r="I148" t="s">
        <v>1</v>
      </c>
      <c r="J148" s="8">
        <v>43180.620613425926</v>
      </c>
      <c r="K148">
        <v>31598</v>
      </c>
      <c r="L148">
        <v>869</v>
      </c>
      <c r="M148" t="s">
        <v>165</v>
      </c>
      <c r="N148">
        <v>14405237</v>
      </c>
      <c r="P148">
        <f t="shared" si="6"/>
        <v>0</v>
      </c>
      <c r="Q148">
        <f t="shared" si="7"/>
        <v>31598</v>
      </c>
    </row>
    <row r="149" spans="1:24" customFormat="1" x14ac:dyDescent="0.15">
      <c r="A149" t="s">
        <v>57</v>
      </c>
      <c r="B149" t="s">
        <v>58</v>
      </c>
      <c r="D149">
        <v>1</v>
      </c>
      <c r="E149">
        <v>31608</v>
      </c>
      <c r="F149">
        <v>862054283</v>
      </c>
      <c r="G149" t="s">
        <v>16</v>
      </c>
      <c r="H149" t="s">
        <v>0</v>
      </c>
      <c r="J149" s="8">
        <v>43180.620682870373</v>
      </c>
      <c r="K149">
        <v>31608</v>
      </c>
      <c r="L149">
        <v>863</v>
      </c>
      <c r="M149" t="s">
        <v>166</v>
      </c>
      <c r="N149">
        <v>14405239</v>
      </c>
      <c r="P149">
        <f t="shared" si="6"/>
        <v>0</v>
      </c>
      <c r="Q149">
        <f t="shared" si="7"/>
        <v>31608</v>
      </c>
    </row>
    <row r="150" spans="1:24" customFormat="1" x14ac:dyDescent="0.15">
      <c r="A150" t="s">
        <v>57</v>
      </c>
      <c r="B150" t="s">
        <v>58</v>
      </c>
      <c r="D150">
        <v>1</v>
      </c>
      <c r="E150">
        <v>31608</v>
      </c>
      <c r="F150">
        <v>862054511</v>
      </c>
      <c r="G150" t="s">
        <v>16</v>
      </c>
      <c r="H150" t="s">
        <v>0</v>
      </c>
      <c r="I150" t="s">
        <v>1</v>
      </c>
      <c r="J150" s="8">
        <v>43180.620798611111</v>
      </c>
      <c r="K150">
        <v>31608</v>
      </c>
      <c r="L150">
        <v>871</v>
      </c>
      <c r="M150" t="s">
        <v>167</v>
      </c>
      <c r="N150">
        <v>14405241</v>
      </c>
      <c r="P150">
        <f t="shared" ref="P150:P176" si="8">C150*E150</f>
        <v>0</v>
      </c>
      <c r="Q150">
        <f t="shared" ref="Q150:Q211" si="9">D150*E150</f>
        <v>31608</v>
      </c>
    </row>
    <row r="151" spans="1:24" s="10" customFormat="1" x14ac:dyDescent="0.15">
      <c r="A151" s="10" t="s">
        <v>57</v>
      </c>
      <c r="B151" s="10" t="s">
        <v>58</v>
      </c>
      <c r="C151" s="10">
        <v>1</v>
      </c>
      <c r="E151" s="10">
        <v>31608</v>
      </c>
      <c r="F151" s="10">
        <v>862066124</v>
      </c>
      <c r="G151" s="10" t="s">
        <v>16</v>
      </c>
      <c r="H151" s="10" t="s">
        <v>0</v>
      </c>
      <c r="I151" s="10" t="s">
        <v>1</v>
      </c>
      <c r="J151" s="14">
        <v>43180.629178240742</v>
      </c>
      <c r="K151" s="10">
        <v>31608</v>
      </c>
      <c r="L151" s="10">
        <v>873</v>
      </c>
      <c r="M151" s="10" t="s">
        <v>168</v>
      </c>
      <c r="N151" s="10">
        <v>14405479</v>
      </c>
      <c r="P151" s="10">
        <f t="shared" si="8"/>
        <v>31608</v>
      </c>
      <c r="Q151" s="10">
        <f t="shared" si="9"/>
        <v>0</v>
      </c>
      <c r="R151" s="1">
        <f>R153-R152</f>
        <v>-21</v>
      </c>
      <c r="S151" s="1">
        <f>S153-S152</f>
        <v>-502941</v>
      </c>
      <c r="T151" s="1">
        <f>S151/R151</f>
        <v>23949.571428571428</v>
      </c>
      <c r="U151" s="1"/>
      <c r="V151" s="1">
        <f>S151*50</f>
        <v>-25147050</v>
      </c>
      <c r="W151" s="1"/>
      <c r="X151" s="1"/>
    </row>
    <row r="152" spans="1:24" customFormat="1" x14ac:dyDescent="0.15">
      <c r="A152" t="s">
        <v>57</v>
      </c>
      <c r="B152" t="s">
        <v>58</v>
      </c>
      <c r="C152">
        <v>1</v>
      </c>
      <c r="E152">
        <v>31605</v>
      </c>
      <c r="F152">
        <v>862066133</v>
      </c>
      <c r="G152" t="s">
        <v>16</v>
      </c>
      <c r="H152" t="s">
        <v>0</v>
      </c>
      <c r="I152" t="s">
        <v>1</v>
      </c>
      <c r="J152" s="8">
        <v>43180.629178240742</v>
      </c>
      <c r="K152">
        <v>31605</v>
      </c>
      <c r="L152">
        <v>872</v>
      </c>
      <c r="M152" t="s">
        <v>169</v>
      </c>
      <c r="N152">
        <v>14405480</v>
      </c>
      <c r="P152">
        <f t="shared" si="8"/>
        <v>31605</v>
      </c>
      <c r="Q152">
        <f t="shared" si="9"/>
        <v>0</v>
      </c>
      <c r="R152" s="1">
        <f>SUM(C151:C183)</f>
        <v>29</v>
      </c>
      <c r="S152" s="1">
        <f>SUM(P151:P183)</f>
        <v>755016</v>
      </c>
      <c r="T152" s="1">
        <f>S152/R152</f>
        <v>26035.03448275862</v>
      </c>
      <c r="U152" s="1"/>
      <c r="V152" s="1"/>
      <c r="W152" s="1"/>
      <c r="X152" s="1"/>
    </row>
    <row r="153" spans="1:24" x14ac:dyDescent="0.15">
      <c r="A153" s="4" t="s">
        <v>57</v>
      </c>
      <c r="B153" s="4" t="s">
        <v>58</v>
      </c>
      <c r="C153" s="4">
        <v>1</v>
      </c>
      <c r="E153" s="4">
        <v>31553</v>
      </c>
      <c r="F153" s="4">
        <v>862072618</v>
      </c>
      <c r="G153" s="4" t="s">
        <v>16</v>
      </c>
      <c r="H153" s="4" t="s">
        <v>0</v>
      </c>
      <c r="I153" s="4" t="s">
        <v>1</v>
      </c>
      <c r="J153" s="6">
        <v>43180.632789351854</v>
      </c>
      <c r="K153" s="4">
        <v>31553</v>
      </c>
      <c r="L153" s="4">
        <v>875</v>
      </c>
      <c r="M153" s="4" t="s">
        <v>170</v>
      </c>
      <c r="N153" s="4">
        <v>14405559</v>
      </c>
      <c r="P153" s="22">
        <f t="shared" si="8"/>
        <v>31553</v>
      </c>
      <c r="Q153">
        <f t="shared" si="9"/>
        <v>0</v>
      </c>
      <c r="R153" s="1">
        <f>SUM(D157:D179)</f>
        <v>8</v>
      </c>
      <c r="S153" s="1">
        <f>SUM(Q153:Q178)</f>
        <v>252075</v>
      </c>
      <c r="T153" s="1">
        <f>S153/R153</f>
        <v>31509.375</v>
      </c>
      <c r="U153" s="1"/>
      <c r="V153" s="1">
        <f>R153*67.08</f>
        <v>536.64</v>
      </c>
      <c r="W153" s="1">
        <f>V151-V153</f>
        <v>-25147586.640000001</v>
      </c>
      <c r="X153" s="1">
        <f>W153/R153</f>
        <v>-3143448.33</v>
      </c>
    </row>
    <row r="154" spans="1:24" x14ac:dyDescent="0.15">
      <c r="A154" s="4" t="s">
        <v>57</v>
      </c>
      <c r="B154" s="4" t="s">
        <v>58</v>
      </c>
      <c r="C154" s="4">
        <v>1</v>
      </c>
      <c r="E154" s="4">
        <v>31552</v>
      </c>
      <c r="F154" s="4">
        <v>862072670</v>
      </c>
      <c r="G154" s="4" t="s">
        <v>16</v>
      </c>
      <c r="H154" s="4" t="s">
        <v>0</v>
      </c>
      <c r="I154" s="4" t="s">
        <v>1</v>
      </c>
      <c r="J154" s="6">
        <v>43180.632824074077</v>
      </c>
      <c r="K154" s="4">
        <v>31553</v>
      </c>
      <c r="L154" s="4">
        <v>876</v>
      </c>
      <c r="M154" s="4" t="s">
        <v>171</v>
      </c>
      <c r="N154" s="4">
        <v>14405561</v>
      </c>
      <c r="P154" s="22">
        <f t="shared" si="8"/>
        <v>31552</v>
      </c>
      <c r="Q154"/>
    </row>
    <row r="155" spans="1:24" x14ac:dyDescent="0.15">
      <c r="A155" s="4" t="s">
        <v>57</v>
      </c>
      <c r="B155" s="4" t="s">
        <v>58</v>
      </c>
      <c r="C155" s="4">
        <v>1</v>
      </c>
      <c r="E155" s="4">
        <v>31540</v>
      </c>
      <c r="F155" s="4">
        <v>862074428</v>
      </c>
      <c r="G155" s="4" t="s">
        <v>16</v>
      </c>
      <c r="H155" s="4" t="s">
        <v>0</v>
      </c>
      <c r="I155" s="4" t="s">
        <v>1</v>
      </c>
      <c r="J155" s="6">
        <v>43180.634212962963</v>
      </c>
      <c r="K155" s="4">
        <v>31544</v>
      </c>
      <c r="L155" s="4">
        <v>877</v>
      </c>
      <c r="M155" s="4" t="s">
        <v>172</v>
      </c>
      <c r="N155" s="4">
        <v>14405578</v>
      </c>
      <c r="P155" s="22">
        <f t="shared" si="8"/>
        <v>31540</v>
      </c>
      <c r="Q155"/>
    </row>
    <row r="156" spans="1:24" x14ac:dyDescent="0.15">
      <c r="A156" s="4" t="s">
        <v>57</v>
      </c>
      <c r="B156" s="4" t="s">
        <v>58</v>
      </c>
      <c r="C156" s="4">
        <v>1</v>
      </c>
      <c r="E156" s="4">
        <v>31542</v>
      </c>
      <c r="F156" s="4">
        <v>862078742</v>
      </c>
      <c r="G156" s="4" t="s">
        <v>16</v>
      </c>
      <c r="H156" s="4" t="s">
        <v>0</v>
      </c>
      <c r="I156" s="4" t="s">
        <v>1</v>
      </c>
      <c r="J156" s="6">
        <v>43180.637372685182</v>
      </c>
      <c r="K156" s="4">
        <v>31543</v>
      </c>
      <c r="L156" s="4">
        <v>878</v>
      </c>
      <c r="M156" s="4" t="s">
        <v>173</v>
      </c>
      <c r="N156" s="4">
        <v>14405619</v>
      </c>
      <c r="P156" s="22">
        <f t="shared" si="8"/>
        <v>31542</v>
      </c>
      <c r="Q156"/>
    </row>
    <row r="157" spans="1:24" x14ac:dyDescent="0.15">
      <c r="A157" s="4" t="s">
        <v>57</v>
      </c>
      <c r="B157" s="4" t="s">
        <v>58</v>
      </c>
      <c r="D157" s="4">
        <v>1</v>
      </c>
      <c r="E157" s="4">
        <v>31568</v>
      </c>
      <c r="F157" s="4">
        <v>862081227</v>
      </c>
      <c r="G157" s="4" t="s">
        <v>16</v>
      </c>
      <c r="H157" s="4" t="s">
        <v>0</v>
      </c>
      <c r="J157" s="6">
        <v>43180.639131944445</v>
      </c>
      <c r="K157" s="4">
        <v>31568</v>
      </c>
      <c r="L157" s="4">
        <v>879</v>
      </c>
      <c r="M157" s="4" t="s">
        <v>174</v>
      </c>
      <c r="N157" s="4">
        <v>14405634</v>
      </c>
      <c r="P157" s="22">
        <f t="shared" si="8"/>
        <v>0</v>
      </c>
      <c r="Q157">
        <f t="shared" si="9"/>
        <v>31568</v>
      </c>
    </row>
    <row r="158" spans="1:24" x14ac:dyDescent="0.15">
      <c r="A158" s="4" t="s">
        <v>57</v>
      </c>
      <c r="B158" s="4" t="s">
        <v>58</v>
      </c>
      <c r="D158" s="4">
        <v>1</v>
      </c>
      <c r="E158" s="4">
        <v>31568</v>
      </c>
      <c r="F158" s="4">
        <v>862081233</v>
      </c>
      <c r="G158" s="4" t="s">
        <v>16</v>
      </c>
      <c r="H158" s="4" t="s">
        <v>0</v>
      </c>
      <c r="J158" s="6">
        <v>43180.639131944445</v>
      </c>
      <c r="K158" s="4">
        <v>31568</v>
      </c>
      <c r="L158" s="4">
        <v>879</v>
      </c>
      <c r="M158" s="4" t="s">
        <v>174</v>
      </c>
      <c r="N158" s="4">
        <v>14405635</v>
      </c>
      <c r="P158" s="22">
        <f t="shared" si="8"/>
        <v>0</v>
      </c>
      <c r="Q158">
        <f t="shared" si="9"/>
        <v>31568</v>
      </c>
    </row>
    <row r="159" spans="1:24" x14ac:dyDescent="0.15">
      <c r="A159" s="4" t="s">
        <v>57</v>
      </c>
      <c r="B159" s="4" t="s">
        <v>58</v>
      </c>
      <c r="D159" s="4">
        <v>1</v>
      </c>
      <c r="E159" s="4">
        <v>31569</v>
      </c>
      <c r="F159" s="4">
        <v>862081591</v>
      </c>
      <c r="G159" s="4" t="s">
        <v>16</v>
      </c>
      <c r="H159" s="4" t="s">
        <v>0</v>
      </c>
      <c r="I159" s="4" t="s">
        <v>1</v>
      </c>
      <c r="J159" s="6">
        <v>43180.639548611114</v>
      </c>
      <c r="K159" s="4">
        <v>31569</v>
      </c>
      <c r="L159" s="4">
        <v>880</v>
      </c>
      <c r="M159" s="4" t="s">
        <v>175</v>
      </c>
      <c r="N159" s="4">
        <v>14405641</v>
      </c>
      <c r="P159" s="22">
        <f t="shared" si="8"/>
        <v>0</v>
      </c>
      <c r="Q159">
        <f t="shared" si="9"/>
        <v>31569</v>
      </c>
    </row>
    <row r="160" spans="1:24" x14ac:dyDescent="0.15">
      <c r="A160" s="4" t="s">
        <v>57</v>
      </c>
      <c r="B160" s="4" t="s">
        <v>58</v>
      </c>
      <c r="C160" s="4">
        <v>1</v>
      </c>
      <c r="E160" s="4">
        <v>31530</v>
      </c>
      <c r="F160" s="4">
        <v>862089778</v>
      </c>
      <c r="G160" s="4" t="s">
        <v>16</v>
      </c>
      <c r="H160" s="4" t="s">
        <v>0</v>
      </c>
      <c r="I160" s="4" t="s">
        <v>1</v>
      </c>
      <c r="J160" s="6">
        <v>43180.646203703705</v>
      </c>
      <c r="K160" s="4">
        <v>31530</v>
      </c>
      <c r="L160" s="4">
        <v>882</v>
      </c>
      <c r="M160" s="4" t="s">
        <v>176</v>
      </c>
      <c r="N160" s="4">
        <v>14405712</v>
      </c>
      <c r="P160" s="22">
        <f t="shared" si="8"/>
        <v>31530</v>
      </c>
      <c r="Q160">
        <f t="shared" si="9"/>
        <v>0</v>
      </c>
    </row>
    <row r="161" spans="1:22" x14ac:dyDescent="0.15">
      <c r="A161" s="4" t="s">
        <v>57</v>
      </c>
      <c r="B161" s="4" t="s">
        <v>58</v>
      </c>
      <c r="D161" s="4">
        <v>1</v>
      </c>
      <c r="E161" s="4">
        <v>31558</v>
      </c>
      <c r="F161" s="4">
        <v>862091654</v>
      </c>
      <c r="G161" s="4" t="s">
        <v>16</v>
      </c>
      <c r="H161" s="4" t="s">
        <v>0</v>
      </c>
      <c r="J161" s="6">
        <v>43180.647488425922</v>
      </c>
      <c r="K161" s="4">
        <v>31558</v>
      </c>
      <c r="L161" s="4">
        <v>883</v>
      </c>
      <c r="M161" s="4" t="s">
        <v>177</v>
      </c>
      <c r="N161" s="4">
        <v>14405725</v>
      </c>
      <c r="P161" s="22">
        <f t="shared" si="8"/>
        <v>0</v>
      </c>
      <c r="Q161">
        <f t="shared" si="9"/>
        <v>31558</v>
      </c>
    </row>
    <row r="162" spans="1:22" x14ac:dyDescent="0.15">
      <c r="A162" s="4" t="s">
        <v>57</v>
      </c>
      <c r="B162" s="4" t="s">
        <v>58</v>
      </c>
      <c r="D162" s="4">
        <v>1</v>
      </c>
      <c r="E162" s="4">
        <v>31565</v>
      </c>
      <c r="F162" s="4">
        <v>862091893</v>
      </c>
      <c r="G162" s="4" t="s">
        <v>16</v>
      </c>
      <c r="H162" s="4" t="s">
        <v>0</v>
      </c>
      <c r="I162" s="4" t="s">
        <v>1</v>
      </c>
      <c r="J162" s="6">
        <v>43180.647569444445</v>
      </c>
      <c r="K162" s="4">
        <v>31565</v>
      </c>
      <c r="L162" s="4">
        <v>881</v>
      </c>
      <c r="M162" s="4" t="s">
        <v>178</v>
      </c>
      <c r="N162" s="4">
        <v>14405729</v>
      </c>
      <c r="P162" s="22">
        <f t="shared" si="8"/>
        <v>0</v>
      </c>
      <c r="Q162">
        <f t="shared" si="9"/>
        <v>31565</v>
      </c>
    </row>
    <row r="163" spans="1:22" x14ac:dyDescent="0.15">
      <c r="A163" s="4" t="s">
        <v>57</v>
      </c>
      <c r="B163" s="4" t="s">
        <v>58</v>
      </c>
      <c r="C163" s="4">
        <v>1</v>
      </c>
      <c r="E163" s="4">
        <v>31515</v>
      </c>
      <c r="F163" s="4">
        <v>862100925</v>
      </c>
      <c r="G163" s="4" t="s">
        <v>16</v>
      </c>
      <c r="H163" s="4" t="s">
        <v>0</v>
      </c>
      <c r="I163" s="4" t="s">
        <v>1</v>
      </c>
      <c r="J163" s="6">
        <v>43180.655856481484</v>
      </c>
      <c r="K163" s="4">
        <v>31515</v>
      </c>
      <c r="L163" s="4">
        <v>886</v>
      </c>
      <c r="M163" s="4" t="s">
        <v>179</v>
      </c>
      <c r="N163" s="4">
        <v>14405810</v>
      </c>
      <c r="P163" s="22">
        <f t="shared" si="8"/>
        <v>31515</v>
      </c>
      <c r="Q163">
        <f t="shared" si="9"/>
        <v>0</v>
      </c>
    </row>
    <row r="164" spans="1:22" x14ac:dyDescent="0.15">
      <c r="A164" s="4" t="s">
        <v>57</v>
      </c>
      <c r="B164" s="4" t="s">
        <v>58</v>
      </c>
      <c r="C164" s="4">
        <v>1</v>
      </c>
      <c r="E164" s="4">
        <v>31511</v>
      </c>
      <c r="F164" s="4">
        <v>862101641</v>
      </c>
      <c r="G164" s="4" t="s">
        <v>16</v>
      </c>
      <c r="H164" s="4" t="s">
        <v>0</v>
      </c>
      <c r="I164" s="4" t="s">
        <v>1</v>
      </c>
      <c r="J164" s="6">
        <v>43180.656736111108</v>
      </c>
      <c r="K164" s="4">
        <v>31511</v>
      </c>
      <c r="L164" s="4">
        <v>887</v>
      </c>
      <c r="M164" s="4" t="s">
        <v>180</v>
      </c>
      <c r="N164" s="4">
        <v>14405812</v>
      </c>
      <c r="P164" s="22">
        <f t="shared" si="8"/>
        <v>31511</v>
      </c>
      <c r="Q164">
        <f t="shared" si="9"/>
        <v>0</v>
      </c>
    </row>
    <row r="165" spans="1:22" x14ac:dyDescent="0.15">
      <c r="A165" s="4" t="s">
        <v>57</v>
      </c>
      <c r="B165" s="4" t="s">
        <v>58</v>
      </c>
      <c r="C165" s="4">
        <v>1</v>
      </c>
      <c r="E165" s="4">
        <v>31420</v>
      </c>
      <c r="F165" s="4">
        <v>862109124</v>
      </c>
      <c r="G165" s="4" t="s">
        <v>16</v>
      </c>
      <c r="H165" s="4" t="s">
        <v>0</v>
      </c>
      <c r="I165" s="4" t="s">
        <v>1</v>
      </c>
      <c r="J165" s="6">
        <v>43180.660763888889</v>
      </c>
      <c r="K165" s="4">
        <v>31423</v>
      </c>
      <c r="L165" s="4">
        <v>889</v>
      </c>
      <c r="M165" s="4" t="s">
        <v>181</v>
      </c>
      <c r="N165" s="4">
        <v>14405885</v>
      </c>
      <c r="P165" s="22">
        <f t="shared" si="8"/>
        <v>31420</v>
      </c>
      <c r="Q165">
        <f t="shared" si="9"/>
        <v>0</v>
      </c>
    </row>
    <row r="166" spans="1:22" x14ac:dyDescent="0.15">
      <c r="A166" s="4" t="s">
        <v>57</v>
      </c>
      <c r="B166" s="4" t="s">
        <v>58</v>
      </c>
      <c r="C166" s="4">
        <v>1</v>
      </c>
      <c r="E166" s="4">
        <v>31420</v>
      </c>
      <c r="F166" s="4">
        <v>862109158</v>
      </c>
      <c r="G166" s="4" t="s">
        <v>16</v>
      </c>
      <c r="H166" s="4" t="s">
        <v>0</v>
      </c>
      <c r="I166" s="4" t="s">
        <v>1</v>
      </c>
      <c r="J166" s="6">
        <v>43180.660798611112</v>
      </c>
      <c r="K166" s="4">
        <v>31421</v>
      </c>
      <c r="L166" s="4">
        <v>890</v>
      </c>
      <c r="M166" s="4" t="s">
        <v>182</v>
      </c>
      <c r="N166" s="4">
        <v>14405886</v>
      </c>
      <c r="P166" s="22">
        <f t="shared" si="8"/>
        <v>31420</v>
      </c>
      <c r="Q166">
        <f t="shared" si="9"/>
        <v>0</v>
      </c>
    </row>
    <row r="167" spans="1:22" x14ac:dyDescent="0.15">
      <c r="A167" s="4" t="s">
        <v>57</v>
      </c>
      <c r="B167" s="4" t="s">
        <v>58</v>
      </c>
      <c r="C167" s="4">
        <v>1</v>
      </c>
      <c r="E167" s="4">
        <v>31405</v>
      </c>
      <c r="F167" s="4">
        <v>862110453</v>
      </c>
      <c r="G167" s="4" t="s">
        <v>16</v>
      </c>
      <c r="H167" s="4" t="s">
        <v>0</v>
      </c>
      <c r="I167" s="4" t="s">
        <v>1</v>
      </c>
      <c r="J167" s="6">
        <v>43180.661469907405</v>
      </c>
      <c r="K167" s="4">
        <v>31405</v>
      </c>
      <c r="L167" s="4">
        <v>891</v>
      </c>
      <c r="M167" s="4" t="s">
        <v>183</v>
      </c>
      <c r="N167" s="4">
        <v>14405899</v>
      </c>
      <c r="P167" s="22">
        <f t="shared" si="8"/>
        <v>31405</v>
      </c>
      <c r="Q167">
        <f t="shared" si="9"/>
        <v>0</v>
      </c>
      <c r="R167" s="1">
        <f>R169-R168</f>
        <v>-24</v>
      </c>
      <c r="S167" s="1">
        <f>S169-S168</f>
        <v>-377227</v>
      </c>
      <c r="T167" s="1">
        <f>S167/R167</f>
        <v>15717.791666666666</v>
      </c>
      <c r="U167" s="1"/>
      <c r="V167" s="1">
        <f>S167*50</f>
        <v>-18861350</v>
      </c>
    </row>
    <row r="168" spans="1:22" x14ac:dyDescent="0.15">
      <c r="A168" s="4" t="s">
        <v>57</v>
      </c>
      <c r="B168" s="4" t="s">
        <v>58</v>
      </c>
      <c r="C168" s="4">
        <v>2</v>
      </c>
      <c r="E168" s="4">
        <v>31407</v>
      </c>
      <c r="F168" s="4">
        <v>862110512</v>
      </c>
      <c r="G168" s="4" t="s">
        <v>16</v>
      </c>
      <c r="H168" s="4" t="s">
        <v>0</v>
      </c>
      <c r="I168" s="4" t="s">
        <v>1</v>
      </c>
      <c r="J168" s="6">
        <v>43180.661539351851</v>
      </c>
      <c r="K168" s="4">
        <v>31407</v>
      </c>
      <c r="L168" s="4">
        <v>892</v>
      </c>
      <c r="M168" s="4" t="s">
        <v>184</v>
      </c>
      <c r="N168" s="4">
        <v>14405900</v>
      </c>
      <c r="P168" s="22">
        <f t="shared" si="8"/>
        <v>62814</v>
      </c>
      <c r="Q168">
        <f t="shared" si="9"/>
        <v>0</v>
      </c>
      <c r="R168" s="1">
        <f>SUM(C163:C199)</f>
        <v>29</v>
      </c>
      <c r="S168" s="1">
        <f>SUM(P163:P199)</f>
        <v>534086</v>
      </c>
      <c r="T168" s="1">
        <f>S168/R168</f>
        <v>18416.758620689656</v>
      </c>
      <c r="U168" s="1"/>
      <c r="V168" s="1"/>
    </row>
    <row r="169" spans="1:22" x14ac:dyDescent="0.15">
      <c r="A169" s="4" t="s">
        <v>57</v>
      </c>
      <c r="B169" s="4" t="s">
        <v>58</v>
      </c>
      <c r="C169" s="4">
        <v>2</v>
      </c>
      <c r="E169" s="4">
        <v>31407</v>
      </c>
      <c r="F169" s="4">
        <v>862110540</v>
      </c>
      <c r="G169" s="4" t="s">
        <v>16</v>
      </c>
      <c r="H169" s="4" t="s">
        <v>0</v>
      </c>
      <c r="I169" s="4" t="s">
        <v>1</v>
      </c>
      <c r="J169" s="6">
        <v>43180.661574074074</v>
      </c>
      <c r="K169" s="4">
        <v>31407</v>
      </c>
      <c r="L169" s="4">
        <v>893</v>
      </c>
      <c r="M169" s="4" t="s">
        <v>185</v>
      </c>
      <c r="N169" s="4">
        <v>14405901</v>
      </c>
      <c r="P169" s="22">
        <f t="shared" si="8"/>
        <v>62814</v>
      </c>
      <c r="Q169">
        <f t="shared" si="9"/>
        <v>0</v>
      </c>
      <c r="R169" s="1">
        <f>SUM(D173:D186)</f>
        <v>5</v>
      </c>
      <c r="S169" s="1">
        <f>SUM(Q169:Q186)</f>
        <v>156859</v>
      </c>
      <c r="T169" s="1">
        <f>S169/R169</f>
        <v>31371.8</v>
      </c>
      <c r="U169" s="1"/>
      <c r="V169" s="1">
        <f>R169*67.08</f>
        <v>335.4</v>
      </c>
    </row>
    <row r="170" spans="1:22" x14ac:dyDescent="0.15">
      <c r="A170" s="4" t="s">
        <v>57</v>
      </c>
      <c r="B170" s="4" t="s">
        <v>58</v>
      </c>
      <c r="C170" s="4">
        <v>2</v>
      </c>
      <c r="E170" s="4">
        <v>31408</v>
      </c>
      <c r="F170" s="4">
        <v>862110588</v>
      </c>
      <c r="G170" s="4" t="s">
        <v>16</v>
      </c>
      <c r="H170" s="4" t="s">
        <v>0</v>
      </c>
      <c r="I170" s="4" t="s">
        <v>1</v>
      </c>
      <c r="J170" s="6">
        <v>43180.661631944444</v>
      </c>
      <c r="K170" s="4">
        <v>31408</v>
      </c>
      <c r="L170" s="4">
        <v>894</v>
      </c>
      <c r="M170" s="4" t="s">
        <v>186</v>
      </c>
      <c r="N170" s="4">
        <v>14405902</v>
      </c>
      <c r="P170" s="22">
        <f t="shared" si="8"/>
        <v>62816</v>
      </c>
      <c r="Q170">
        <f t="shared" si="9"/>
        <v>0</v>
      </c>
    </row>
    <row r="171" spans="1:22" x14ac:dyDescent="0.15">
      <c r="A171" s="4" t="s">
        <v>57</v>
      </c>
      <c r="B171" s="4" t="s">
        <v>58</v>
      </c>
      <c r="C171" s="4">
        <v>2</v>
      </c>
      <c r="E171" s="4">
        <v>31394</v>
      </c>
      <c r="F171" s="4">
        <v>862113726</v>
      </c>
      <c r="G171" s="4" t="s">
        <v>16</v>
      </c>
      <c r="H171" s="4" t="s">
        <v>0</v>
      </c>
      <c r="I171" s="4" t="s">
        <v>1</v>
      </c>
      <c r="J171" s="6">
        <v>43180.663217592592</v>
      </c>
      <c r="K171" s="4">
        <v>31394</v>
      </c>
      <c r="L171" s="4">
        <v>896</v>
      </c>
      <c r="M171" s="4" t="s">
        <v>187</v>
      </c>
      <c r="N171" s="4">
        <v>14405922</v>
      </c>
      <c r="P171" s="22">
        <f t="shared" si="8"/>
        <v>62788</v>
      </c>
      <c r="Q171">
        <f t="shared" si="9"/>
        <v>0</v>
      </c>
    </row>
    <row r="172" spans="1:22" x14ac:dyDescent="0.15">
      <c r="A172" s="4" t="s">
        <v>57</v>
      </c>
      <c r="B172" s="4" t="s">
        <v>58</v>
      </c>
      <c r="C172" s="4">
        <v>1</v>
      </c>
      <c r="E172" s="4">
        <v>31394</v>
      </c>
      <c r="F172" s="4">
        <v>862115089</v>
      </c>
      <c r="G172" s="4" t="s">
        <v>16</v>
      </c>
      <c r="H172" s="4" t="s">
        <v>0</v>
      </c>
      <c r="I172" s="4" t="s">
        <v>1</v>
      </c>
      <c r="J172" s="6">
        <v>43180.663993055554</v>
      </c>
      <c r="K172" s="4">
        <v>31394</v>
      </c>
      <c r="L172" s="4">
        <v>897</v>
      </c>
      <c r="M172" s="4" t="s">
        <v>188</v>
      </c>
      <c r="N172" s="4">
        <v>14405929</v>
      </c>
      <c r="P172" s="22">
        <f t="shared" si="8"/>
        <v>31394</v>
      </c>
      <c r="Q172">
        <f t="shared" si="9"/>
        <v>0</v>
      </c>
    </row>
    <row r="173" spans="1:22" x14ac:dyDescent="0.15">
      <c r="A173" s="4" t="s">
        <v>57</v>
      </c>
      <c r="B173" s="4" t="s">
        <v>58</v>
      </c>
      <c r="C173" s="4">
        <v>1</v>
      </c>
      <c r="E173" s="4">
        <v>31401</v>
      </c>
      <c r="F173" s="4">
        <v>862116654</v>
      </c>
      <c r="G173" s="4" t="s">
        <v>16</v>
      </c>
      <c r="H173" s="4" t="s">
        <v>0</v>
      </c>
      <c r="I173" s="4" t="s">
        <v>1</v>
      </c>
      <c r="J173" s="6">
        <v>43180.665706018517</v>
      </c>
      <c r="K173" s="4">
        <v>31402</v>
      </c>
      <c r="L173" s="4">
        <v>901</v>
      </c>
      <c r="M173" s="4" t="s">
        <v>189</v>
      </c>
      <c r="N173" s="4">
        <v>14405942</v>
      </c>
      <c r="P173" s="22">
        <f t="shared" si="8"/>
        <v>31401</v>
      </c>
      <c r="Q173">
        <f t="shared" si="9"/>
        <v>0</v>
      </c>
    </row>
    <row r="174" spans="1:22" x14ac:dyDescent="0.15">
      <c r="A174" s="4" t="s">
        <v>57</v>
      </c>
      <c r="B174" s="4" t="s">
        <v>58</v>
      </c>
      <c r="D174" s="4">
        <v>1</v>
      </c>
      <c r="E174" s="4">
        <v>31425</v>
      </c>
      <c r="F174" s="4">
        <v>862123583</v>
      </c>
      <c r="G174" s="4" t="s">
        <v>16</v>
      </c>
      <c r="H174" s="4" t="s">
        <v>0</v>
      </c>
      <c r="J174" s="6">
        <v>43180.670613425929</v>
      </c>
      <c r="K174" s="4">
        <v>31425</v>
      </c>
      <c r="L174" s="4">
        <v>902</v>
      </c>
      <c r="M174" s="4" t="s">
        <v>190</v>
      </c>
      <c r="N174" s="4">
        <v>14405998</v>
      </c>
      <c r="P174" s="22">
        <f t="shared" si="8"/>
        <v>0</v>
      </c>
      <c r="Q174">
        <f t="shared" si="9"/>
        <v>31425</v>
      </c>
    </row>
    <row r="175" spans="1:22" x14ac:dyDescent="0.15">
      <c r="A175" s="4" t="s">
        <v>57</v>
      </c>
      <c r="B175" s="4" t="s">
        <v>58</v>
      </c>
      <c r="C175" s="4">
        <v>1</v>
      </c>
      <c r="E175" s="4">
        <v>31395</v>
      </c>
      <c r="F175" s="4">
        <v>862127000</v>
      </c>
      <c r="G175" s="4" t="s">
        <v>16</v>
      </c>
      <c r="H175" s="4" t="s">
        <v>0</v>
      </c>
      <c r="I175" s="4" t="s">
        <v>1</v>
      </c>
      <c r="J175" s="6">
        <v>43180.67359953704</v>
      </c>
      <c r="K175" s="4">
        <v>31395</v>
      </c>
      <c r="L175" s="4">
        <v>903</v>
      </c>
      <c r="M175" s="4" t="s">
        <v>191</v>
      </c>
      <c r="N175" s="4">
        <v>14406024</v>
      </c>
      <c r="P175" s="22">
        <f t="shared" si="8"/>
        <v>31395</v>
      </c>
      <c r="Q175">
        <f t="shared" si="9"/>
        <v>0</v>
      </c>
    </row>
    <row r="176" spans="1:22" x14ac:dyDescent="0.15">
      <c r="A176" s="4" t="s">
        <v>57</v>
      </c>
      <c r="B176" s="4" t="s">
        <v>58</v>
      </c>
      <c r="C176" s="4">
        <v>1</v>
      </c>
      <c r="E176" s="4">
        <v>31393</v>
      </c>
      <c r="F176" s="4">
        <v>862128780</v>
      </c>
      <c r="G176" s="4" t="s">
        <v>16</v>
      </c>
      <c r="H176" s="4" t="s">
        <v>0</v>
      </c>
      <c r="I176" s="4" t="s">
        <v>1</v>
      </c>
      <c r="J176" s="6">
        <v>43180.675613425927</v>
      </c>
      <c r="K176" s="4">
        <v>31393</v>
      </c>
      <c r="L176" s="4">
        <v>904</v>
      </c>
      <c r="M176" s="4" t="s">
        <v>192</v>
      </c>
      <c r="N176" s="4">
        <v>14406050</v>
      </c>
      <c r="P176" s="22">
        <f t="shared" si="8"/>
        <v>31393</v>
      </c>
      <c r="Q176">
        <f t="shared" si="9"/>
        <v>0</v>
      </c>
    </row>
    <row r="177" spans="1:17" x14ac:dyDescent="0.15">
      <c r="A177" s="4" t="s">
        <v>57</v>
      </c>
      <c r="B177" s="4" t="s">
        <v>58</v>
      </c>
      <c r="D177" s="4">
        <v>1</v>
      </c>
      <c r="E177" s="4">
        <v>31414</v>
      </c>
      <c r="F177" s="4">
        <v>862130052</v>
      </c>
      <c r="G177" s="4" t="s">
        <v>16</v>
      </c>
      <c r="H177" s="4" t="s">
        <v>0</v>
      </c>
      <c r="I177" s="4" t="s">
        <v>1</v>
      </c>
      <c r="J177" s="6">
        <v>43180.676990740743</v>
      </c>
      <c r="K177" s="4">
        <v>31414</v>
      </c>
      <c r="L177" s="4">
        <v>905</v>
      </c>
      <c r="M177" s="4" t="s">
        <v>193</v>
      </c>
      <c r="N177" s="4">
        <v>14406059</v>
      </c>
      <c r="Q177">
        <f t="shared" si="9"/>
        <v>31414</v>
      </c>
    </row>
    <row r="178" spans="1:17" x14ac:dyDescent="0.15">
      <c r="A178" s="4" t="s">
        <v>57</v>
      </c>
      <c r="B178" s="4" t="s">
        <v>58</v>
      </c>
      <c r="D178" s="4">
        <v>1</v>
      </c>
      <c r="E178" s="4">
        <v>31408</v>
      </c>
      <c r="F178" s="4">
        <v>862131741</v>
      </c>
      <c r="G178" s="4" t="s">
        <v>16</v>
      </c>
      <c r="H178" s="4" t="s">
        <v>0</v>
      </c>
      <c r="I178" s="4" t="s">
        <v>1</v>
      </c>
      <c r="J178" s="6">
        <v>43180.679675925923</v>
      </c>
      <c r="K178" s="4">
        <v>31408</v>
      </c>
      <c r="L178" s="4">
        <v>906</v>
      </c>
      <c r="M178" s="4" t="s">
        <v>194</v>
      </c>
      <c r="N178" s="4">
        <v>14406082</v>
      </c>
      <c r="Q178">
        <f t="shared" si="9"/>
        <v>31408</v>
      </c>
    </row>
    <row r="179" spans="1:17" x14ac:dyDescent="0.15">
      <c r="A179" s="4" t="s">
        <v>57</v>
      </c>
      <c r="B179" s="4" t="s">
        <v>58</v>
      </c>
      <c r="C179" s="4">
        <v>1</v>
      </c>
      <c r="E179" s="4">
        <v>31306</v>
      </c>
      <c r="F179" s="4">
        <v>862142912</v>
      </c>
      <c r="G179" s="4" t="s">
        <v>16</v>
      </c>
      <c r="H179" s="4" t="s">
        <v>0</v>
      </c>
      <c r="I179" s="4" t="s">
        <v>1</v>
      </c>
      <c r="J179" s="6">
        <v>43180.720486111109</v>
      </c>
      <c r="K179" s="4">
        <v>31306</v>
      </c>
      <c r="L179" s="4">
        <v>913</v>
      </c>
      <c r="M179" s="4" t="s">
        <v>195</v>
      </c>
      <c r="N179" s="4">
        <v>14406208</v>
      </c>
      <c r="Q179">
        <f t="shared" si="9"/>
        <v>0</v>
      </c>
    </row>
    <row r="180" spans="1:17" x14ac:dyDescent="0.15">
      <c r="A180" s="4" t="s">
        <v>57</v>
      </c>
      <c r="B180" s="4" t="s">
        <v>58</v>
      </c>
      <c r="C180" s="4">
        <v>1</v>
      </c>
      <c r="E180" s="4">
        <v>31306</v>
      </c>
      <c r="F180" s="4">
        <v>862142914</v>
      </c>
      <c r="G180" s="4" t="s">
        <v>16</v>
      </c>
      <c r="H180" s="4" t="s">
        <v>0</v>
      </c>
      <c r="I180" s="4" t="s">
        <v>1</v>
      </c>
      <c r="J180" s="6">
        <v>43180.720497685186</v>
      </c>
      <c r="K180" s="4">
        <v>31306</v>
      </c>
      <c r="L180" s="4">
        <v>913</v>
      </c>
      <c r="M180" s="4" t="s">
        <v>195</v>
      </c>
      <c r="N180" s="4">
        <v>14406209</v>
      </c>
      <c r="Q180">
        <f t="shared" si="9"/>
        <v>0</v>
      </c>
    </row>
    <row r="181" spans="1:17" x14ac:dyDescent="0.15">
      <c r="A181" s="4" t="s">
        <v>57</v>
      </c>
      <c r="B181" s="4" t="s">
        <v>58</v>
      </c>
      <c r="C181" s="4">
        <v>1</v>
      </c>
      <c r="E181" s="4">
        <v>31303</v>
      </c>
      <c r="F181" s="4">
        <v>862142994</v>
      </c>
      <c r="G181" s="4" t="s">
        <v>16</v>
      </c>
      <c r="H181" s="4" t="s">
        <v>0</v>
      </c>
      <c r="I181" s="4" t="s">
        <v>1</v>
      </c>
      <c r="J181" s="6">
        <v>43180.720775462964</v>
      </c>
      <c r="K181" s="4">
        <v>31303</v>
      </c>
      <c r="L181" s="4">
        <v>914</v>
      </c>
      <c r="M181" s="4" t="s">
        <v>196</v>
      </c>
      <c r="N181" s="4">
        <v>14406211</v>
      </c>
      <c r="Q181">
        <f t="shared" si="9"/>
        <v>0</v>
      </c>
    </row>
    <row r="182" spans="1:17" x14ac:dyDescent="0.15">
      <c r="A182" s="4" t="s">
        <v>57</v>
      </c>
      <c r="B182" s="4" t="s">
        <v>58</v>
      </c>
      <c r="C182" s="4">
        <v>1</v>
      </c>
      <c r="E182" s="4">
        <v>31303</v>
      </c>
      <c r="F182" s="4">
        <v>862142996</v>
      </c>
      <c r="G182" s="4" t="s">
        <v>16</v>
      </c>
      <c r="H182" s="4" t="s">
        <v>0</v>
      </c>
      <c r="I182" s="4" t="s">
        <v>1</v>
      </c>
      <c r="J182" s="6">
        <v>43180.720775462964</v>
      </c>
      <c r="K182" s="4">
        <v>31303</v>
      </c>
      <c r="L182" s="4">
        <v>914</v>
      </c>
      <c r="M182" s="4" t="s">
        <v>196</v>
      </c>
      <c r="N182" s="4">
        <v>14406212</v>
      </c>
      <c r="Q182">
        <f t="shared" si="9"/>
        <v>0</v>
      </c>
    </row>
    <row r="183" spans="1:17" x14ac:dyDescent="0.15">
      <c r="A183" s="4" t="s">
        <v>57</v>
      </c>
      <c r="B183" s="4" t="s">
        <v>58</v>
      </c>
      <c r="C183" s="4">
        <v>1</v>
      </c>
      <c r="E183" s="4">
        <v>31294</v>
      </c>
      <c r="F183" s="4">
        <v>862143345</v>
      </c>
      <c r="G183" s="4" t="s">
        <v>16</v>
      </c>
      <c r="H183" s="4" t="s">
        <v>0</v>
      </c>
      <c r="I183" s="4" t="s">
        <v>1</v>
      </c>
      <c r="J183" s="6">
        <v>43180.72252314815</v>
      </c>
      <c r="K183" s="4">
        <v>31294</v>
      </c>
      <c r="L183" s="4">
        <v>916</v>
      </c>
      <c r="M183" s="4" t="s">
        <v>197</v>
      </c>
      <c r="N183" s="4">
        <v>14406218</v>
      </c>
      <c r="Q183">
        <f t="shared" si="9"/>
        <v>0</v>
      </c>
    </row>
    <row r="184" spans="1:17" x14ac:dyDescent="0.15">
      <c r="A184" s="4" t="s">
        <v>57</v>
      </c>
      <c r="B184" s="4" t="s">
        <v>58</v>
      </c>
      <c r="C184" s="4">
        <v>1</v>
      </c>
      <c r="E184" s="4">
        <v>31294</v>
      </c>
      <c r="F184" s="4">
        <v>862143347</v>
      </c>
      <c r="G184" s="4" t="s">
        <v>16</v>
      </c>
      <c r="H184" s="4" t="s">
        <v>0</v>
      </c>
      <c r="I184" s="4" t="s">
        <v>1</v>
      </c>
      <c r="J184" s="6">
        <v>43180.72252314815</v>
      </c>
      <c r="K184" s="4">
        <v>31294</v>
      </c>
      <c r="L184" s="4">
        <v>916</v>
      </c>
      <c r="M184" s="4" t="s">
        <v>197</v>
      </c>
      <c r="N184" s="4">
        <v>14406219</v>
      </c>
      <c r="Q184">
        <f t="shared" si="9"/>
        <v>0</v>
      </c>
    </row>
    <row r="185" spans="1:17" x14ac:dyDescent="0.15">
      <c r="A185" s="4" t="s">
        <v>57</v>
      </c>
      <c r="B185" s="4" t="s">
        <v>58</v>
      </c>
      <c r="D185" s="4">
        <v>1</v>
      </c>
      <c r="E185" s="4">
        <v>31306</v>
      </c>
      <c r="F185" s="4">
        <v>862143497</v>
      </c>
      <c r="G185" s="4" t="s">
        <v>16</v>
      </c>
      <c r="H185" s="4" t="s">
        <v>0</v>
      </c>
      <c r="I185" s="4" t="s">
        <v>1</v>
      </c>
      <c r="J185" s="6">
        <v>43180.723449074074</v>
      </c>
      <c r="K185" s="4">
        <v>31306</v>
      </c>
      <c r="L185" s="4">
        <v>917</v>
      </c>
      <c r="M185" s="4" t="s">
        <v>198</v>
      </c>
      <c r="N185" s="4">
        <v>14406222</v>
      </c>
      <c r="Q185">
        <f t="shared" si="9"/>
        <v>31306</v>
      </c>
    </row>
    <row r="186" spans="1:17" x14ac:dyDescent="0.15">
      <c r="A186" s="4" t="s">
        <v>57</v>
      </c>
      <c r="B186" s="4" t="s">
        <v>58</v>
      </c>
      <c r="D186" s="4">
        <v>1</v>
      </c>
      <c r="E186" s="4">
        <v>31306</v>
      </c>
      <c r="F186" s="4">
        <v>862143499</v>
      </c>
      <c r="G186" s="4" t="s">
        <v>16</v>
      </c>
      <c r="H186" s="4" t="s">
        <v>0</v>
      </c>
      <c r="I186" s="4" t="s">
        <v>1</v>
      </c>
      <c r="J186" s="6">
        <v>43180.723449074074</v>
      </c>
      <c r="K186" s="4">
        <v>31306</v>
      </c>
      <c r="L186" s="4">
        <v>917</v>
      </c>
      <c r="M186" s="4" t="s">
        <v>198</v>
      </c>
      <c r="N186" s="4">
        <v>14406223</v>
      </c>
      <c r="Q186">
        <f t="shared" si="9"/>
        <v>31306</v>
      </c>
    </row>
    <row r="187" spans="1:17" x14ac:dyDescent="0.15">
      <c r="A187" s="4" t="s">
        <v>57</v>
      </c>
      <c r="B187" s="4" t="s">
        <v>58</v>
      </c>
      <c r="D187" s="4">
        <v>1</v>
      </c>
      <c r="E187" s="4">
        <v>31315</v>
      </c>
      <c r="F187" s="4">
        <v>862143658</v>
      </c>
      <c r="G187" s="4" t="s">
        <v>16</v>
      </c>
      <c r="H187" s="4" t="s">
        <v>0</v>
      </c>
      <c r="I187" s="4" t="s">
        <v>1</v>
      </c>
      <c r="J187" s="6">
        <v>43180.724456018521</v>
      </c>
      <c r="K187" s="4">
        <v>31315</v>
      </c>
      <c r="L187" s="4">
        <v>915</v>
      </c>
      <c r="M187" s="4" t="s">
        <v>199</v>
      </c>
      <c r="N187" s="4">
        <v>14406226</v>
      </c>
      <c r="Q187">
        <f t="shared" si="9"/>
        <v>31315</v>
      </c>
    </row>
    <row r="188" spans="1:17" x14ac:dyDescent="0.15">
      <c r="A188" s="4" t="s">
        <v>57</v>
      </c>
      <c r="B188" s="4" t="s">
        <v>58</v>
      </c>
      <c r="D188" s="4">
        <v>1</v>
      </c>
      <c r="E188" s="4">
        <v>31315</v>
      </c>
      <c r="F188" s="4">
        <v>862143660</v>
      </c>
      <c r="G188" s="4" t="s">
        <v>16</v>
      </c>
      <c r="H188" s="4" t="s">
        <v>0</v>
      </c>
      <c r="I188" s="4" t="s">
        <v>1</v>
      </c>
      <c r="J188" s="6">
        <v>43180.72446759259</v>
      </c>
      <c r="K188" s="4">
        <v>31315</v>
      </c>
      <c r="L188" s="4">
        <v>915</v>
      </c>
      <c r="M188" s="4" t="s">
        <v>199</v>
      </c>
      <c r="N188" s="4">
        <v>14406227</v>
      </c>
      <c r="Q188">
        <f t="shared" si="9"/>
        <v>31315</v>
      </c>
    </row>
    <row r="189" spans="1:17" x14ac:dyDescent="0.15">
      <c r="A189" s="4" t="s">
        <v>57</v>
      </c>
      <c r="B189" s="4" t="s">
        <v>58</v>
      </c>
      <c r="C189" s="4">
        <v>2</v>
      </c>
      <c r="E189" s="4">
        <v>31305</v>
      </c>
      <c r="F189" s="4">
        <v>862144584</v>
      </c>
      <c r="G189" s="4" t="s">
        <v>16</v>
      </c>
      <c r="H189" s="4" t="s">
        <v>0</v>
      </c>
      <c r="I189" s="4" t="s">
        <v>1</v>
      </c>
      <c r="J189" s="6">
        <v>43180.729189814818</v>
      </c>
      <c r="K189" s="4">
        <v>31305</v>
      </c>
      <c r="L189" s="4">
        <v>921</v>
      </c>
      <c r="M189" s="4" t="s">
        <v>200</v>
      </c>
      <c r="N189" s="4">
        <v>14406244</v>
      </c>
      <c r="Q189">
        <f t="shared" si="9"/>
        <v>0</v>
      </c>
    </row>
    <row r="190" spans="1:17" x14ac:dyDescent="0.15">
      <c r="A190" s="4" t="s">
        <v>57</v>
      </c>
      <c r="B190" s="4" t="s">
        <v>58</v>
      </c>
      <c r="D190" s="4">
        <v>2</v>
      </c>
      <c r="E190" s="4">
        <v>31317</v>
      </c>
      <c r="F190" s="4">
        <v>862144703</v>
      </c>
      <c r="G190" s="4" t="s">
        <v>16</v>
      </c>
      <c r="H190" s="4" t="s">
        <v>0</v>
      </c>
      <c r="I190" s="4" t="s">
        <v>1</v>
      </c>
      <c r="J190" s="6">
        <v>43180.729837962965</v>
      </c>
      <c r="K190" s="4">
        <v>31317</v>
      </c>
      <c r="L190" s="4">
        <v>922</v>
      </c>
      <c r="M190" s="4" t="s">
        <v>201</v>
      </c>
      <c r="N190" s="4">
        <v>14406245</v>
      </c>
      <c r="Q190">
        <f t="shared" si="9"/>
        <v>62634</v>
      </c>
    </row>
    <row r="191" spans="1:17" x14ac:dyDescent="0.15">
      <c r="A191" s="4" t="s">
        <v>57</v>
      </c>
      <c r="B191" s="4" t="s">
        <v>58</v>
      </c>
      <c r="C191" s="4">
        <v>2</v>
      </c>
      <c r="E191" s="4">
        <v>31288</v>
      </c>
      <c r="F191" s="4">
        <v>862145508</v>
      </c>
      <c r="G191" s="4" t="s">
        <v>16</v>
      </c>
      <c r="H191" s="4" t="s">
        <v>0</v>
      </c>
      <c r="I191" s="4" t="s">
        <v>1</v>
      </c>
      <c r="J191" s="6">
        <v>43180.734537037039</v>
      </c>
      <c r="K191" s="4">
        <v>31288</v>
      </c>
      <c r="L191" s="4">
        <v>924</v>
      </c>
      <c r="M191" s="4" t="s">
        <v>202</v>
      </c>
      <c r="N191" s="4">
        <v>14406250</v>
      </c>
      <c r="Q191">
        <f t="shared" si="9"/>
        <v>0</v>
      </c>
    </row>
    <row r="192" spans="1:17" x14ac:dyDescent="0.15">
      <c r="A192" s="4" t="s">
        <v>57</v>
      </c>
      <c r="B192" s="4" t="s">
        <v>58</v>
      </c>
      <c r="D192" s="4">
        <v>2</v>
      </c>
      <c r="E192" s="4">
        <v>31300</v>
      </c>
      <c r="F192" s="4">
        <v>862146157</v>
      </c>
      <c r="G192" s="4" t="s">
        <v>16</v>
      </c>
      <c r="H192" s="4" t="s">
        <v>0</v>
      </c>
      <c r="I192" s="4" t="s">
        <v>1</v>
      </c>
      <c r="J192" s="6">
        <v>43180.737523148149</v>
      </c>
      <c r="K192" s="4">
        <v>31300</v>
      </c>
      <c r="L192" s="4">
        <v>925</v>
      </c>
      <c r="M192" s="4" t="s">
        <v>203</v>
      </c>
      <c r="N192" s="4">
        <v>14406256</v>
      </c>
      <c r="Q192">
        <f t="shared" si="9"/>
        <v>62600</v>
      </c>
    </row>
    <row r="193" spans="1:17" x14ac:dyDescent="0.15">
      <c r="A193" s="4" t="s">
        <v>57</v>
      </c>
      <c r="B193" s="4" t="s">
        <v>58</v>
      </c>
      <c r="C193" s="4">
        <v>1</v>
      </c>
      <c r="E193" s="4">
        <v>31273</v>
      </c>
      <c r="F193" s="4">
        <v>862148317</v>
      </c>
      <c r="G193" s="4" t="s">
        <v>16</v>
      </c>
      <c r="H193" s="4" t="s">
        <v>0</v>
      </c>
      <c r="I193" s="4" t="s">
        <v>1</v>
      </c>
      <c r="J193" s="6">
        <v>43180.750787037039</v>
      </c>
      <c r="K193" s="4">
        <v>31273</v>
      </c>
      <c r="L193" s="4">
        <v>928</v>
      </c>
      <c r="M193" s="4" t="s">
        <v>204</v>
      </c>
      <c r="N193" s="4">
        <v>14406276</v>
      </c>
      <c r="Q193">
        <f t="shared" si="9"/>
        <v>0</v>
      </c>
    </row>
    <row r="194" spans="1:17" x14ac:dyDescent="0.15">
      <c r="A194" s="4" t="s">
        <v>57</v>
      </c>
      <c r="B194" s="4" t="s">
        <v>58</v>
      </c>
      <c r="C194" s="4">
        <v>1</v>
      </c>
      <c r="E194" s="4">
        <v>31273</v>
      </c>
      <c r="F194" s="4">
        <v>862148319</v>
      </c>
      <c r="G194" s="4" t="s">
        <v>16</v>
      </c>
      <c r="H194" s="4" t="s">
        <v>0</v>
      </c>
      <c r="I194" s="4" t="s">
        <v>1</v>
      </c>
      <c r="J194" s="6">
        <v>43180.750787037039</v>
      </c>
      <c r="K194" s="4">
        <v>31273</v>
      </c>
      <c r="L194" s="4">
        <v>928</v>
      </c>
      <c r="M194" s="4" t="s">
        <v>204</v>
      </c>
      <c r="N194" s="4">
        <v>14406277</v>
      </c>
      <c r="Q194">
        <f t="shared" si="9"/>
        <v>0</v>
      </c>
    </row>
    <row r="195" spans="1:17" x14ac:dyDescent="0.15">
      <c r="A195" s="4" t="s">
        <v>57</v>
      </c>
      <c r="B195" s="4" t="s">
        <v>58</v>
      </c>
      <c r="D195" s="4">
        <v>1</v>
      </c>
      <c r="E195" s="4">
        <v>31208</v>
      </c>
      <c r="F195" s="4">
        <v>862150387</v>
      </c>
      <c r="G195" s="4" t="s">
        <v>16</v>
      </c>
      <c r="H195" s="4" t="s">
        <v>0</v>
      </c>
      <c r="I195" s="4" t="s">
        <v>1</v>
      </c>
      <c r="J195" s="6">
        <v>43180.759201388886</v>
      </c>
      <c r="K195" s="4">
        <v>31208</v>
      </c>
      <c r="L195" s="4">
        <v>930</v>
      </c>
      <c r="M195" s="4" t="s">
        <v>205</v>
      </c>
      <c r="N195" s="4">
        <v>14406289</v>
      </c>
      <c r="Q195">
        <f t="shared" si="9"/>
        <v>31208</v>
      </c>
    </row>
    <row r="196" spans="1:17" x14ac:dyDescent="0.15">
      <c r="A196" s="4" t="s">
        <v>57</v>
      </c>
      <c r="B196" s="4" t="s">
        <v>58</v>
      </c>
      <c r="D196" s="4">
        <v>1</v>
      </c>
      <c r="E196" s="4">
        <v>31208</v>
      </c>
      <c r="F196" s="4">
        <v>862150389</v>
      </c>
      <c r="G196" s="4" t="s">
        <v>16</v>
      </c>
      <c r="H196" s="4" t="s">
        <v>0</v>
      </c>
      <c r="I196" s="4" t="s">
        <v>1</v>
      </c>
      <c r="J196" s="6">
        <v>43180.759201388886</v>
      </c>
      <c r="K196" s="4">
        <v>31208</v>
      </c>
      <c r="L196" s="4">
        <v>930</v>
      </c>
      <c r="M196" s="4" t="s">
        <v>205</v>
      </c>
      <c r="N196" s="4">
        <v>14406290</v>
      </c>
      <c r="Q196">
        <f t="shared" si="9"/>
        <v>31208</v>
      </c>
    </row>
    <row r="197" spans="1:17" x14ac:dyDescent="0.15">
      <c r="A197" s="4" t="s">
        <v>57</v>
      </c>
      <c r="B197" s="4" t="s">
        <v>58</v>
      </c>
      <c r="D197" s="4">
        <v>2</v>
      </c>
      <c r="E197" s="4">
        <v>31208</v>
      </c>
      <c r="F197" s="4">
        <v>862150451</v>
      </c>
      <c r="G197" s="4" t="s">
        <v>16</v>
      </c>
      <c r="H197" s="4" t="s">
        <v>0</v>
      </c>
      <c r="I197" s="4" t="s">
        <v>1</v>
      </c>
      <c r="J197" s="6">
        <v>43180.759618055556</v>
      </c>
      <c r="K197" s="4">
        <v>31208</v>
      </c>
      <c r="L197" s="4">
        <v>931</v>
      </c>
      <c r="M197" s="4" t="s">
        <v>206</v>
      </c>
      <c r="N197" s="4">
        <v>14406296</v>
      </c>
      <c r="Q197">
        <f t="shared" si="9"/>
        <v>62416</v>
      </c>
    </row>
    <row r="198" spans="1:17" x14ac:dyDescent="0.15">
      <c r="A198" s="4" t="s">
        <v>57</v>
      </c>
      <c r="B198" s="4" t="s">
        <v>58</v>
      </c>
      <c r="D198" s="4">
        <v>1</v>
      </c>
      <c r="E198" s="4">
        <v>31211</v>
      </c>
      <c r="F198" s="4">
        <v>862150851</v>
      </c>
      <c r="G198" s="4" t="s">
        <v>16</v>
      </c>
      <c r="H198" s="4" t="s">
        <v>0</v>
      </c>
      <c r="I198" s="4" t="s">
        <v>1</v>
      </c>
      <c r="J198" s="6">
        <v>43180.760428240741</v>
      </c>
      <c r="K198" s="4">
        <v>31211</v>
      </c>
      <c r="L198" s="4">
        <v>932</v>
      </c>
      <c r="M198" s="4" t="s">
        <v>207</v>
      </c>
      <c r="N198" s="4">
        <v>14406303</v>
      </c>
      <c r="Q198">
        <f t="shared" si="9"/>
        <v>31211</v>
      </c>
    </row>
    <row r="199" spans="1:17" x14ac:dyDescent="0.15">
      <c r="A199" s="4" t="s">
        <v>57</v>
      </c>
      <c r="B199" s="4" t="s">
        <v>58</v>
      </c>
      <c r="D199" s="4">
        <v>2</v>
      </c>
      <c r="E199" s="4">
        <v>31208</v>
      </c>
      <c r="F199" s="4">
        <v>862150943</v>
      </c>
      <c r="G199" s="4" t="s">
        <v>16</v>
      </c>
      <c r="H199" s="4" t="s">
        <v>0</v>
      </c>
      <c r="I199" s="4" t="s">
        <v>1</v>
      </c>
      <c r="J199" s="6">
        <v>43180.761111111111</v>
      </c>
      <c r="K199" s="4">
        <v>31208</v>
      </c>
      <c r="L199" s="4">
        <v>933</v>
      </c>
      <c r="M199" s="4" t="s">
        <v>208</v>
      </c>
      <c r="N199" s="4">
        <v>14406305</v>
      </c>
      <c r="Q199">
        <f t="shared" si="9"/>
        <v>62416</v>
      </c>
    </row>
    <row r="200" spans="1:17" x14ac:dyDescent="0.15">
      <c r="A200" s="4" t="s">
        <v>57</v>
      </c>
      <c r="B200" s="4" t="s">
        <v>58</v>
      </c>
      <c r="D200" s="4">
        <v>1</v>
      </c>
      <c r="E200" s="4">
        <v>31211</v>
      </c>
      <c r="F200" s="4">
        <v>862150963</v>
      </c>
      <c r="G200" s="4" t="s">
        <v>16</v>
      </c>
      <c r="H200" s="4" t="s">
        <v>0</v>
      </c>
      <c r="I200" s="4" t="s">
        <v>1</v>
      </c>
      <c r="J200" s="6">
        <v>43180.761307870373</v>
      </c>
      <c r="K200" s="4">
        <v>31211</v>
      </c>
      <c r="L200" s="4">
        <v>932</v>
      </c>
      <c r="M200" s="4" t="s">
        <v>207</v>
      </c>
      <c r="N200" s="4">
        <v>14406306</v>
      </c>
      <c r="Q200">
        <f t="shared" si="9"/>
        <v>31211</v>
      </c>
    </row>
    <row r="201" spans="1:17" x14ac:dyDescent="0.15">
      <c r="A201" s="4" t="s">
        <v>57</v>
      </c>
      <c r="B201" s="4" t="s">
        <v>58</v>
      </c>
      <c r="D201" s="4">
        <v>1</v>
      </c>
      <c r="E201" s="4">
        <v>31218</v>
      </c>
      <c r="F201" s="4">
        <v>862151121</v>
      </c>
      <c r="G201" s="4" t="s">
        <v>16</v>
      </c>
      <c r="H201" s="4" t="s">
        <v>0</v>
      </c>
      <c r="I201" s="4" t="s">
        <v>1</v>
      </c>
      <c r="J201" s="6">
        <v>43180.76189814815</v>
      </c>
      <c r="K201" s="4">
        <v>31218</v>
      </c>
      <c r="L201" s="4">
        <v>934</v>
      </c>
      <c r="M201" s="4" t="s">
        <v>209</v>
      </c>
      <c r="N201" s="4">
        <v>14406308</v>
      </c>
      <c r="Q201">
        <f t="shared" si="9"/>
        <v>31218</v>
      </c>
    </row>
    <row r="202" spans="1:17" x14ac:dyDescent="0.15">
      <c r="A202" s="4" t="s">
        <v>57</v>
      </c>
      <c r="B202" s="4" t="s">
        <v>58</v>
      </c>
      <c r="D202" s="4">
        <v>1</v>
      </c>
      <c r="E202" s="4">
        <v>31218</v>
      </c>
      <c r="F202" s="4">
        <v>862151123</v>
      </c>
      <c r="G202" s="4" t="s">
        <v>16</v>
      </c>
      <c r="H202" s="4" t="s">
        <v>0</v>
      </c>
      <c r="I202" s="4" t="s">
        <v>1</v>
      </c>
      <c r="J202" s="6">
        <v>43180.76189814815</v>
      </c>
      <c r="K202" s="4">
        <v>31218</v>
      </c>
      <c r="L202" s="4">
        <v>934</v>
      </c>
      <c r="M202" s="4" t="s">
        <v>209</v>
      </c>
      <c r="N202" s="4">
        <v>14406309</v>
      </c>
      <c r="Q202">
        <f t="shared" si="9"/>
        <v>31218</v>
      </c>
    </row>
    <row r="203" spans="1:17" x14ac:dyDescent="0.15">
      <c r="A203" s="4" t="s">
        <v>57</v>
      </c>
      <c r="B203" s="4" t="s">
        <v>58</v>
      </c>
      <c r="D203" s="4">
        <v>1</v>
      </c>
      <c r="E203" s="4">
        <v>31217</v>
      </c>
      <c r="F203" s="4">
        <v>862151146</v>
      </c>
      <c r="G203" s="4" t="s">
        <v>16</v>
      </c>
      <c r="H203" s="4" t="s">
        <v>0</v>
      </c>
      <c r="I203" s="4" t="s">
        <v>1</v>
      </c>
      <c r="J203" s="6">
        <v>43180.762233796297</v>
      </c>
      <c r="K203" s="4">
        <v>31217</v>
      </c>
      <c r="L203" s="4">
        <v>935</v>
      </c>
      <c r="M203" s="4" t="s">
        <v>210</v>
      </c>
      <c r="N203" s="4">
        <v>14406311</v>
      </c>
      <c r="Q203">
        <f t="shared" si="9"/>
        <v>31217</v>
      </c>
    </row>
    <row r="204" spans="1:17" x14ac:dyDescent="0.15">
      <c r="A204" s="4" t="s">
        <v>57</v>
      </c>
      <c r="B204" s="4" t="s">
        <v>58</v>
      </c>
      <c r="D204" s="4">
        <v>1</v>
      </c>
      <c r="E204" s="4">
        <v>31217</v>
      </c>
      <c r="F204" s="4">
        <v>862151148</v>
      </c>
      <c r="G204" s="4" t="s">
        <v>16</v>
      </c>
      <c r="H204" s="4" t="s">
        <v>0</v>
      </c>
      <c r="I204" s="4" t="s">
        <v>1</v>
      </c>
      <c r="J204" s="6">
        <v>43180.762245370373</v>
      </c>
      <c r="K204" s="4">
        <v>31217</v>
      </c>
      <c r="L204" s="4">
        <v>935</v>
      </c>
      <c r="M204" s="4" t="s">
        <v>210</v>
      </c>
      <c r="N204" s="4">
        <v>14406312</v>
      </c>
      <c r="Q204">
        <f t="shared" si="9"/>
        <v>31217</v>
      </c>
    </row>
    <row r="205" spans="1:17" x14ac:dyDescent="0.15">
      <c r="A205" s="4" t="s">
        <v>57</v>
      </c>
      <c r="B205" s="4" t="s">
        <v>58</v>
      </c>
      <c r="D205" s="4">
        <v>1</v>
      </c>
      <c r="E205" s="4">
        <v>31227</v>
      </c>
      <c r="F205" s="4">
        <v>862151311</v>
      </c>
      <c r="G205" s="4" t="s">
        <v>16</v>
      </c>
      <c r="H205" s="4" t="s">
        <v>0</v>
      </c>
      <c r="I205" s="4" t="s">
        <v>1</v>
      </c>
      <c r="J205" s="6">
        <v>43180.763472222221</v>
      </c>
      <c r="K205" s="4">
        <v>31227</v>
      </c>
      <c r="L205" s="4">
        <v>936</v>
      </c>
      <c r="M205" s="4" t="s">
        <v>211</v>
      </c>
      <c r="N205" s="4">
        <v>14406315</v>
      </c>
      <c r="Q205">
        <f t="shared" si="9"/>
        <v>31227</v>
      </c>
    </row>
    <row r="206" spans="1:17" x14ac:dyDescent="0.15">
      <c r="A206" s="4" t="s">
        <v>57</v>
      </c>
      <c r="B206" s="4" t="s">
        <v>58</v>
      </c>
      <c r="D206" s="4">
        <v>1</v>
      </c>
      <c r="E206" s="4">
        <v>31227</v>
      </c>
      <c r="F206" s="4">
        <v>862151313</v>
      </c>
      <c r="G206" s="4" t="s">
        <v>16</v>
      </c>
      <c r="H206" s="4" t="s">
        <v>0</v>
      </c>
      <c r="I206" s="4" t="s">
        <v>1</v>
      </c>
      <c r="J206" s="6">
        <v>43180.763472222221</v>
      </c>
      <c r="K206" s="4">
        <v>31227</v>
      </c>
      <c r="L206" s="4">
        <v>936</v>
      </c>
      <c r="M206" s="4" t="s">
        <v>211</v>
      </c>
      <c r="N206" s="4">
        <v>14406316</v>
      </c>
      <c r="Q206">
        <f t="shared" si="9"/>
        <v>31227</v>
      </c>
    </row>
    <row r="207" spans="1:17" x14ac:dyDescent="0.15">
      <c r="A207" s="4" t="s">
        <v>57</v>
      </c>
      <c r="B207" s="4" t="s">
        <v>58</v>
      </c>
      <c r="D207" s="4">
        <v>1</v>
      </c>
      <c r="E207" s="4">
        <v>31233</v>
      </c>
      <c r="F207" s="4">
        <v>862151753</v>
      </c>
      <c r="G207" s="4" t="s">
        <v>16</v>
      </c>
      <c r="H207" s="4" t="s">
        <v>0</v>
      </c>
      <c r="I207" s="4" t="s">
        <v>1</v>
      </c>
      <c r="J207" s="6">
        <v>43180.767141203702</v>
      </c>
      <c r="K207" s="4">
        <v>31233</v>
      </c>
      <c r="L207" s="4">
        <v>937</v>
      </c>
      <c r="M207" s="4" t="s">
        <v>212</v>
      </c>
      <c r="N207" s="4">
        <v>14406361</v>
      </c>
      <c r="Q207">
        <f t="shared" si="9"/>
        <v>31233</v>
      </c>
    </row>
    <row r="208" spans="1:17" x14ac:dyDescent="0.15">
      <c r="A208" s="4" t="s">
        <v>57</v>
      </c>
      <c r="B208" s="4" t="s">
        <v>58</v>
      </c>
      <c r="D208" s="4">
        <v>1</v>
      </c>
      <c r="E208" s="4">
        <v>31233</v>
      </c>
      <c r="F208" s="4">
        <v>862151755</v>
      </c>
      <c r="G208" s="4" t="s">
        <v>16</v>
      </c>
      <c r="H208" s="4" t="s">
        <v>0</v>
      </c>
      <c r="I208" s="4" t="s">
        <v>1</v>
      </c>
      <c r="J208" s="6">
        <v>43180.767141203702</v>
      </c>
      <c r="K208" s="4">
        <v>31233</v>
      </c>
      <c r="L208" s="4">
        <v>937</v>
      </c>
      <c r="M208" s="4" t="s">
        <v>212</v>
      </c>
      <c r="N208" s="4">
        <v>14406362</v>
      </c>
      <c r="Q208">
        <f t="shared" si="9"/>
        <v>31233</v>
      </c>
    </row>
    <row r="209" spans="1:21" x14ac:dyDescent="0.15">
      <c r="A209" s="4" t="s">
        <v>57</v>
      </c>
      <c r="B209" s="4" t="s">
        <v>58</v>
      </c>
      <c r="D209" s="4">
        <v>1</v>
      </c>
      <c r="E209" s="4">
        <v>31238</v>
      </c>
      <c r="F209" s="4">
        <v>862151964</v>
      </c>
      <c r="G209" s="4" t="s">
        <v>16</v>
      </c>
      <c r="H209" s="4" t="s">
        <v>0</v>
      </c>
      <c r="I209" s="4" t="s">
        <v>1</v>
      </c>
      <c r="J209" s="6">
        <v>43180.76934027778</v>
      </c>
      <c r="K209" s="4">
        <v>31238</v>
      </c>
      <c r="L209" s="4">
        <v>938</v>
      </c>
      <c r="M209" s="4" t="s">
        <v>213</v>
      </c>
      <c r="N209" s="4">
        <v>14406365</v>
      </c>
      <c r="Q209">
        <f t="shared" si="9"/>
        <v>31238</v>
      </c>
    </row>
    <row r="210" spans="1:21" x14ac:dyDescent="0.15">
      <c r="A210" s="4" t="s">
        <v>57</v>
      </c>
      <c r="B210" s="4" t="s">
        <v>58</v>
      </c>
      <c r="D210" s="4">
        <v>1</v>
      </c>
      <c r="E210" s="4">
        <v>31238</v>
      </c>
      <c r="F210" s="4">
        <v>862151968</v>
      </c>
      <c r="G210" s="4" t="s">
        <v>16</v>
      </c>
      <c r="H210" s="4" t="s">
        <v>0</v>
      </c>
      <c r="I210" s="4" t="s">
        <v>1</v>
      </c>
      <c r="J210" s="6">
        <v>43180.769421296296</v>
      </c>
      <c r="K210" s="4">
        <v>31238</v>
      </c>
      <c r="L210" s="4">
        <v>938</v>
      </c>
      <c r="M210" s="4" t="s">
        <v>213</v>
      </c>
      <c r="N210" s="4">
        <v>14406366</v>
      </c>
      <c r="Q210">
        <f t="shared" si="9"/>
        <v>31238</v>
      </c>
    </row>
    <row r="211" spans="1:21" x14ac:dyDescent="0.15">
      <c r="A211" s="4" t="s">
        <v>57</v>
      </c>
      <c r="B211" s="4" t="s">
        <v>58</v>
      </c>
      <c r="D211" s="4">
        <v>2</v>
      </c>
      <c r="E211" s="4">
        <v>31263</v>
      </c>
      <c r="F211" s="4">
        <v>862152827</v>
      </c>
      <c r="G211" s="4" t="s">
        <v>16</v>
      </c>
      <c r="H211" s="4" t="s">
        <v>0</v>
      </c>
      <c r="I211" s="4" t="s">
        <v>1</v>
      </c>
      <c r="J211" s="6">
        <v>43180.772893518515</v>
      </c>
      <c r="K211" s="4">
        <v>31262</v>
      </c>
      <c r="L211" s="4">
        <v>940</v>
      </c>
      <c r="M211" s="4" t="s">
        <v>214</v>
      </c>
      <c r="N211" s="4">
        <v>14406485</v>
      </c>
      <c r="Q211">
        <f t="shared" si="9"/>
        <v>62526</v>
      </c>
      <c r="S211" s="4">
        <f>SUM(D195:D211)</f>
        <v>20</v>
      </c>
      <c r="T211" s="4">
        <f>SUM(Q195:Q211)</f>
        <v>624462</v>
      </c>
      <c r="U211" s="4">
        <f>T211/S211</f>
        <v>31223.1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topLeftCell="A67" zoomScaleNormal="100" workbookViewId="0">
      <selection activeCell="C98" sqref="C98"/>
    </sheetView>
  </sheetViews>
  <sheetFormatPr defaultRowHeight="13.5" x14ac:dyDescent="0.15"/>
  <cols>
    <col min="1" max="1" width="9" style="4"/>
    <col min="2" max="2" width="13.875" style="4" bestFit="1" customWidth="1"/>
    <col min="3" max="3" width="9.625" style="4" bestFit="1" customWidth="1"/>
    <col min="4" max="4" width="10.375" style="4" bestFit="1" customWidth="1"/>
    <col min="5" max="5" width="10.5" style="4" bestFit="1" customWidth="1"/>
    <col min="6" max="6" width="13.625" style="4" customWidth="1"/>
    <col min="7" max="7" width="7.25" style="4" customWidth="1"/>
    <col min="8" max="8" width="2.875" style="4" customWidth="1"/>
    <col min="9" max="9" width="5.25" style="4" customWidth="1"/>
    <col min="10" max="10" width="19.625" style="4" bestFit="1" customWidth="1"/>
    <col min="11" max="11" width="5.25" style="4" customWidth="1"/>
    <col min="12" max="12" width="7.5" style="4" bestFit="1" customWidth="1"/>
    <col min="13" max="13" width="3.375" style="4" customWidth="1"/>
    <col min="14" max="14" width="11.5" style="4" bestFit="1" customWidth="1"/>
    <col min="15" max="15" width="4.5" style="16" bestFit="1" customWidth="1"/>
    <col min="16" max="16" width="8.25" style="22" bestFit="1" customWidth="1"/>
    <col min="17" max="17" width="10.375" style="21" bestFit="1" customWidth="1"/>
    <col min="18" max="18" width="10.375" style="4" bestFit="1" customWidth="1"/>
    <col min="19" max="19" width="13.5" style="4" bestFit="1" customWidth="1"/>
    <col min="20" max="20" width="11.25" style="4" bestFit="1" customWidth="1"/>
    <col min="21" max="21" width="9.625" style="4" bestFit="1" customWidth="1"/>
    <col min="22" max="22" width="15.375" style="4" bestFit="1" customWidth="1"/>
    <col min="23" max="23" width="15.625" style="4" bestFit="1" customWidth="1"/>
    <col min="24" max="24" width="11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0" customFormat="1" ht="12" customHeight="1" x14ac:dyDescent="0.15">
      <c r="A2" s="19" t="s">
        <v>215</v>
      </c>
      <c r="B2" s="19" t="s">
        <v>216</v>
      </c>
      <c r="C2" s="19"/>
      <c r="D2" s="19">
        <v>1</v>
      </c>
      <c r="E2" s="19">
        <v>30664</v>
      </c>
      <c r="F2" s="19">
        <v>895724345</v>
      </c>
      <c r="G2" s="19" t="s">
        <v>16</v>
      </c>
      <c r="H2" s="19" t="s">
        <v>0</v>
      </c>
      <c r="I2" s="19"/>
      <c r="J2" s="32">
        <v>43245.39539351852</v>
      </c>
      <c r="K2" s="19">
        <v>30664</v>
      </c>
      <c r="L2" s="19">
        <v>4499</v>
      </c>
      <c r="M2" s="19" t="s">
        <v>217</v>
      </c>
      <c r="N2" s="19">
        <v>14588986</v>
      </c>
      <c r="O2" s="19"/>
      <c r="P2" s="19">
        <f t="shared" ref="P2:P33" si="0">C2*E2</f>
        <v>0</v>
      </c>
      <c r="Q2" s="19">
        <f t="shared" ref="Q2:Q33" si="1">D2*E2</f>
        <v>30664</v>
      </c>
    </row>
    <row r="3" spans="1:26" s="10" customFormat="1" ht="12" customHeight="1" x14ac:dyDescent="0.15">
      <c r="A3" s="19" t="s">
        <v>215</v>
      </c>
      <c r="B3" s="19" t="s">
        <v>216</v>
      </c>
      <c r="C3" s="19"/>
      <c r="D3" s="19">
        <v>1</v>
      </c>
      <c r="E3" s="19">
        <v>30655</v>
      </c>
      <c r="F3" s="19">
        <v>895727738</v>
      </c>
      <c r="G3" s="19" t="s">
        <v>16</v>
      </c>
      <c r="H3" s="19" t="s">
        <v>0</v>
      </c>
      <c r="I3" s="19" t="s">
        <v>1</v>
      </c>
      <c r="J3" s="32">
        <v>43245.39638888889</v>
      </c>
      <c r="K3" s="19">
        <v>30655</v>
      </c>
      <c r="L3" s="19">
        <v>4500</v>
      </c>
      <c r="M3" s="19" t="s">
        <v>218</v>
      </c>
      <c r="N3" s="19">
        <v>14589001</v>
      </c>
      <c r="O3" s="19"/>
      <c r="P3" s="19">
        <f t="shared" si="0"/>
        <v>0</v>
      </c>
      <c r="Q3" s="19">
        <f t="shared" si="1"/>
        <v>30655</v>
      </c>
      <c r="R3" s="34">
        <f>R5-R4</f>
        <v>6</v>
      </c>
      <c r="S3" s="34">
        <f>S5-S4</f>
        <v>183946</v>
      </c>
      <c r="T3" s="34">
        <f>S3/R3</f>
        <v>30657.666666666668</v>
      </c>
      <c r="U3" s="34"/>
      <c r="V3" s="34">
        <f>S3*50</f>
        <v>9197300</v>
      </c>
      <c r="W3" s="34"/>
      <c r="X3" s="34"/>
      <c r="Z3" s="10">
        <f>67.08/50</f>
        <v>1.3415999999999999</v>
      </c>
    </row>
    <row r="4" spans="1:26" s="10" customFormat="1" ht="12" customHeight="1" x14ac:dyDescent="0.15">
      <c r="A4" s="19" t="s">
        <v>215</v>
      </c>
      <c r="B4" s="19" t="s">
        <v>216</v>
      </c>
      <c r="C4" s="19"/>
      <c r="D4" s="19">
        <v>1</v>
      </c>
      <c r="E4" s="19">
        <v>30653</v>
      </c>
      <c r="F4" s="19">
        <v>895727874</v>
      </c>
      <c r="G4" s="19" t="s">
        <v>16</v>
      </c>
      <c r="H4" s="19" t="s">
        <v>0</v>
      </c>
      <c r="I4" s="19"/>
      <c r="J4" s="32">
        <v>43245.396435185183</v>
      </c>
      <c r="K4" s="19">
        <v>30653</v>
      </c>
      <c r="L4" s="19">
        <v>4501</v>
      </c>
      <c r="M4" s="19" t="s">
        <v>219</v>
      </c>
      <c r="N4" s="19">
        <v>14589002</v>
      </c>
      <c r="O4" s="19"/>
      <c r="P4" s="19">
        <f t="shared" si="0"/>
        <v>0</v>
      </c>
      <c r="Q4" s="19">
        <f t="shared" si="1"/>
        <v>30653</v>
      </c>
      <c r="R4" s="34">
        <f>SUM(C6:C140)</f>
        <v>52</v>
      </c>
      <c r="S4" s="34">
        <f>SUM(P6:P140)</f>
        <v>1592886</v>
      </c>
      <c r="T4" s="34">
        <f>S4/R4</f>
        <v>30632.423076923078</v>
      </c>
      <c r="U4" s="34"/>
      <c r="V4" s="34">
        <f>R4*67.08</f>
        <v>3488.16</v>
      </c>
      <c r="W4" s="34"/>
      <c r="X4" s="34"/>
    </row>
    <row r="5" spans="1:26" s="10" customFormat="1" ht="12" customHeight="1" x14ac:dyDescent="0.15">
      <c r="A5" s="19" t="s">
        <v>215</v>
      </c>
      <c r="B5" s="19" t="s">
        <v>216</v>
      </c>
      <c r="C5" s="19"/>
      <c r="D5" s="19">
        <v>1</v>
      </c>
      <c r="E5" s="19">
        <v>30653</v>
      </c>
      <c r="F5" s="19">
        <v>895727878</v>
      </c>
      <c r="G5" s="19" t="s">
        <v>16</v>
      </c>
      <c r="H5" s="19" t="s">
        <v>0</v>
      </c>
      <c r="I5" s="19"/>
      <c r="J5" s="32">
        <v>43245.396435185183</v>
      </c>
      <c r="K5" s="19">
        <v>30647</v>
      </c>
      <c r="L5" s="19">
        <v>4502</v>
      </c>
      <c r="M5" s="19" t="s">
        <v>220</v>
      </c>
      <c r="N5" s="19">
        <v>14589003</v>
      </c>
      <c r="O5" s="19"/>
      <c r="P5" s="19">
        <f t="shared" si="0"/>
        <v>0</v>
      </c>
      <c r="Q5" s="19">
        <f t="shared" si="1"/>
        <v>30653</v>
      </c>
      <c r="R5" s="34">
        <f>SUM(D2:D141)</f>
        <v>58</v>
      </c>
      <c r="S5" s="34">
        <f>SUM(Q2:Q140)</f>
        <v>1776832</v>
      </c>
      <c r="T5" s="34">
        <f>S5/R5</f>
        <v>30635.03448275862</v>
      </c>
      <c r="U5" s="34"/>
      <c r="V5" s="34">
        <f>R5*67.08</f>
        <v>3890.64</v>
      </c>
      <c r="W5" s="34">
        <f>V3-V5</f>
        <v>9193409.3599999994</v>
      </c>
      <c r="X5" s="34">
        <f>W5/R5</f>
        <v>158507.05793103448</v>
      </c>
    </row>
    <row r="6" spans="1:26" s="10" customFormat="1" x14ac:dyDescent="0.15">
      <c r="A6" s="19" t="s">
        <v>215</v>
      </c>
      <c r="B6" s="19" t="s">
        <v>216</v>
      </c>
      <c r="C6" s="19">
        <v>1</v>
      </c>
      <c r="D6" s="19"/>
      <c r="E6" s="19">
        <v>30621</v>
      </c>
      <c r="F6" s="19">
        <v>895730354</v>
      </c>
      <c r="G6" s="19" t="s">
        <v>16</v>
      </c>
      <c r="H6" s="19" t="s">
        <v>0</v>
      </c>
      <c r="I6" s="19" t="s">
        <v>1</v>
      </c>
      <c r="J6" s="32">
        <v>43245.396782407406</v>
      </c>
      <c r="K6" s="19">
        <v>30621</v>
      </c>
      <c r="L6" s="19">
        <v>4503</v>
      </c>
      <c r="M6" s="19" t="s">
        <v>221</v>
      </c>
      <c r="N6" s="19">
        <v>14589009</v>
      </c>
      <c r="O6" s="19"/>
      <c r="P6" s="19">
        <f t="shared" si="0"/>
        <v>30621</v>
      </c>
      <c r="Q6" s="19">
        <f t="shared" si="1"/>
        <v>0</v>
      </c>
    </row>
    <row r="7" spans="1:26" s="10" customFormat="1" x14ac:dyDescent="0.15">
      <c r="A7" s="19" t="s">
        <v>215</v>
      </c>
      <c r="B7" s="19" t="s">
        <v>216</v>
      </c>
      <c r="C7" s="19">
        <v>1</v>
      </c>
      <c r="D7" s="19"/>
      <c r="E7" s="19">
        <v>30603</v>
      </c>
      <c r="F7" s="19">
        <v>895731716</v>
      </c>
      <c r="G7" s="19" t="s">
        <v>16</v>
      </c>
      <c r="H7" s="19" t="s">
        <v>0</v>
      </c>
      <c r="I7" s="19" t="s">
        <v>1</v>
      </c>
      <c r="J7" s="32">
        <v>43245.39702546296</v>
      </c>
      <c r="K7" s="19">
        <v>30603</v>
      </c>
      <c r="L7" s="19">
        <v>4504</v>
      </c>
      <c r="M7" s="19" t="s">
        <v>222</v>
      </c>
      <c r="N7" s="19">
        <v>14589015</v>
      </c>
      <c r="O7" s="19"/>
      <c r="P7" s="19">
        <f t="shared" si="0"/>
        <v>30603</v>
      </c>
      <c r="Q7" s="19">
        <f t="shared" si="1"/>
        <v>0</v>
      </c>
    </row>
    <row r="8" spans="1:26" s="10" customFormat="1" x14ac:dyDescent="0.15">
      <c r="A8" s="19" t="s">
        <v>215</v>
      </c>
      <c r="B8" s="19" t="s">
        <v>216</v>
      </c>
      <c r="C8" s="19"/>
      <c r="D8" s="19">
        <v>1</v>
      </c>
      <c r="E8" s="19">
        <v>30721</v>
      </c>
      <c r="F8" s="19">
        <v>895747378</v>
      </c>
      <c r="G8" s="19" t="s">
        <v>16</v>
      </c>
      <c r="H8" s="19" t="s">
        <v>0</v>
      </c>
      <c r="I8" s="19" t="s">
        <v>1</v>
      </c>
      <c r="J8" s="32">
        <v>43245.399710648147</v>
      </c>
      <c r="K8" s="19">
        <v>30721</v>
      </c>
      <c r="L8" s="19">
        <v>4505</v>
      </c>
      <c r="M8" s="19" t="s">
        <v>223</v>
      </c>
      <c r="N8" s="19">
        <v>14589076</v>
      </c>
      <c r="O8" s="19"/>
      <c r="P8" s="19">
        <f t="shared" si="0"/>
        <v>0</v>
      </c>
      <c r="Q8" s="19">
        <f t="shared" si="1"/>
        <v>30721</v>
      </c>
    </row>
    <row r="9" spans="1:26" s="10" customFormat="1" x14ac:dyDescent="0.15">
      <c r="A9" s="10" t="s">
        <v>215</v>
      </c>
      <c r="B9" s="10" t="s">
        <v>216</v>
      </c>
      <c r="C9" s="10">
        <v>1</v>
      </c>
      <c r="E9" s="10">
        <v>30703</v>
      </c>
      <c r="F9" s="10">
        <v>895748355</v>
      </c>
      <c r="G9" s="10" t="s">
        <v>16</v>
      </c>
      <c r="H9" s="10" t="s">
        <v>0</v>
      </c>
      <c r="I9" s="10" t="s">
        <v>1</v>
      </c>
      <c r="J9" s="14">
        <v>43245.399930555555</v>
      </c>
      <c r="K9" s="10">
        <v>30703</v>
      </c>
      <c r="L9" s="10">
        <v>4506</v>
      </c>
      <c r="M9" s="10" t="s">
        <v>224</v>
      </c>
      <c r="N9" s="10">
        <v>14589080</v>
      </c>
      <c r="P9" s="10">
        <f t="shared" si="0"/>
        <v>30703</v>
      </c>
      <c r="Q9" s="10">
        <f t="shared" si="1"/>
        <v>0</v>
      </c>
    </row>
    <row r="10" spans="1:26" s="10" customFormat="1" x14ac:dyDescent="0.15">
      <c r="A10" s="19" t="s">
        <v>215</v>
      </c>
      <c r="B10" s="19" t="s">
        <v>216</v>
      </c>
      <c r="C10" s="19"/>
      <c r="D10" s="19">
        <v>1</v>
      </c>
      <c r="E10" s="19">
        <v>30717</v>
      </c>
      <c r="F10" s="19">
        <v>895751333</v>
      </c>
      <c r="G10" s="19" t="s">
        <v>16</v>
      </c>
      <c r="H10" s="19" t="s">
        <v>0</v>
      </c>
      <c r="I10" s="19" t="s">
        <v>1</v>
      </c>
      <c r="J10" s="32">
        <v>43245.400729166664</v>
      </c>
      <c r="K10" s="19">
        <v>30717</v>
      </c>
      <c r="L10" s="19">
        <v>4507</v>
      </c>
      <c r="M10" s="19" t="s">
        <v>225</v>
      </c>
      <c r="N10" s="19">
        <v>14589087</v>
      </c>
      <c r="O10" s="19"/>
      <c r="P10" s="19">
        <f t="shared" si="0"/>
        <v>0</v>
      </c>
      <c r="Q10" s="19">
        <f t="shared" si="1"/>
        <v>30717</v>
      </c>
    </row>
    <row r="11" spans="1:26" s="10" customFormat="1" x14ac:dyDescent="0.15">
      <c r="A11" s="19" t="s">
        <v>215</v>
      </c>
      <c r="B11" s="19" t="s">
        <v>216</v>
      </c>
      <c r="C11" s="19"/>
      <c r="D11" s="19">
        <v>1</v>
      </c>
      <c r="E11" s="19">
        <v>30715</v>
      </c>
      <c r="F11" s="19">
        <v>895751345</v>
      </c>
      <c r="G11" s="19" t="s">
        <v>16</v>
      </c>
      <c r="H11" s="19" t="s">
        <v>0</v>
      </c>
      <c r="I11" s="19" t="s">
        <v>1</v>
      </c>
      <c r="J11" s="32">
        <v>43245.400729166664</v>
      </c>
      <c r="K11" s="19">
        <v>30713</v>
      </c>
      <c r="L11" s="19">
        <v>4508</v>
      </c>
      <c r="M11" s="19" t="s">
        <v>226</v>
      </c>
      <c r="N11" s="19">
        <v>14589088</v>
      </c>
      <c r="O11" s="19"/>
      <c r="P11" s="19">
        <f t="shared" si="0"/>
        <v>0</v>
      </c>
      <c r="Q11" s="19">
        <f t="shared" si="1"/>
        <v>30715</v>
      </c>
    </row>
    <row r="12" spans="1:26" s="10" customFormat="1" x14ac:dyDescent="0.15">
      <c r="A12" s="19" t="s">
        <v>215</v>
      </c>
      <c r="B12" s="19" t="s">
        <v>216</v>
      </c>
      <c r="C12" s="19">
        <v>1</v>
      </c>
      <c r="D12" s="19"/>
      <c r="E12" s="19">
        <v>30701</v>
      </c>
      <c r="F12" s="19">
        <v>895752287</v>
      </c>
      <c r="G12" s="19" t="s">
        <v>16</v>
      </c>
      <c r="H12" s="19" t="s">
        <v>0</v>
      </c>
      <c r="I12" s="19" t="s">
        <v>1</v>
      </c>
      <c r="J12" s="32">
        <v>43245.401018518518</v>
      </c>
      <c r="K12" s="19">
        <v>30701</v>
      </c>
      <c r="L12" s="19">
        <v>4509</v>
      </c>
      <c r="M12" s="19" t="s">
        <v>227</v>
      </c>
      <c r="N12" s="19">
        <v>14589091</v>
      </c>
      <c r="O12" s="19"/>
      <c r="P12" s="19">
        <f t="shared" si="0"/>
        <v>30701</v>
      </c>
      <c r="Q12" s="19">
        <f t="shared" si="1"/>
        <v>0</v>
      </c>
    </row>
    <row r="13" spans="1:26" s="10" customFormat="1" x14ac:dyDescent="0.15">
      <c r="A13" s="19" t="s">
        <v>215</v>
      </c>
      <c r="B13" s="19" t="s">
        <v>216</v>
      </c>
      <c r="C13" s="19"/>
      <c r="D13" s="19">
        <v>1</v>
      </c>
      <c r="E13" s="19">
        <v>30718</v>
      </c>
      <c r="F13" s="19">
        <v>895755468</v>
      </c>
      <c r="G13" s="19" t="s">
        <v>16</v>
      </c>
      <c r="H13" s="19" t="s">
        <v>0</v>
      </c>
      <c r="I13" s="19" t="s">
        <v>1</v>
      </c>
      <c r="J13" s="32">
        <v>43245.401909722219</v>
      </c>
      <c r="K13" s="19">
        <v>30717</v>
      </c>
      <c r="L13" s="19">
        <v>4511</v>
      </c>
      <c r="M13" s="19" t="s">
        <v>228</v>
      </c>
      <c r="N13" s="19">
        <v>14589102</v>
      </c>
      <c r="O13" s="19"/>
      <c r="P13" s="19">
        <f t="shared" si="0"/>
        <v>0</v>
      </c>
      <c r="Q13" s="19">
        <f t="shared" si="1"/>
        <v>30718</v>
      </c>
    </row>
    <row r="14" spans="1:26" s="10" customFormat="1" x14ac:dyDescent="0.15">
      <c r="A14" s="19" t="s">
        <v>215</v>
      </c>
      <c r="B14" s="19" t="s">
        <v>216</v>
      </c>
      <c r="C14" s="19">
        <v>1</v>
      </c>
      <c r="D14" s="19"/>
      <c r="E14" s="19">
        <v>30661</v>
      </c>
      <c r="F14" s="19">
        <v>895757718</v>
      </c>
      <c r="G14" s="19" t="s">
        <v>16</v>
      </c>
      <c r="H14" s="19" t="s">
        <v>0</v>
      </c>
      <c r="I14" s="19" t="s">
        <v>1</v>
      </c>
      <c r="J14" s="32">
        <v>43245.402291666665</v>
      </c>
      <c r="K14" s="19">
        <v>30661</v>
      </c>
      <c r="L14" s="19">
        <v>4512</v>
      </c>
      <c r="M14" s="19" t="s">
        <v>229</v>
      </c>
      <c r="N14" s="19">
        <v>14589118</v>
      </c>
      <c r="O14" s="19"/>
      <c r="P14" s="19">
        <f t="shared" si="0"/>
        <v>30661</v>
      </c>
      <c r="Q14" s="19">
        <f t="shared" si="1"/>
        <v>0</v>
      </c>
      <c r="R14" s="10">
        <f>R16-R15</f>
        <v>2</v>
      </c>
      <c r="S14" s="10">
        <f>S16-S15</f>
        <v>577</v>
      </c>
      <c r="T14" s="10">
        <f>S14/R14</f>
        <v>288.5</v>
      </c>
      <c r="V14" s="10">
        <f>S14*50</f>
        <v>28850</v>
      </c>
    </row>
    <row r="15" spans="1:26" s="15" customFormat="1" x14ac:dyDescent="0.15">
      <c r="A15" s="19" t="s">
        <v>215</v>
      </c>
      <c r="B15" s="19" t="s">
        <v>216</v>
      </c>
      <c r="C15" s="19">
        <v>1</v>
      </c>
      <c r="D15" s="19"/>
      <c r="E15" s="19">
        <v>30661</v>
      </c>
      <c r="F15" s="19">
        <v>895759145</v>
      </c>
      <c r="G15" s="19" t="s">
        <v>16</v>
      </c>
      <c r="H15" s="19" t="s">
        <v>0</v>
      </c>
      <c r="I15" s="19" t="s">
        <v>1</v>
      </c>
      <c r="J15" s="32">
        <v>43245.402777777781</v>
      </c>
      <c r="K15" s="19">
        <v>30661</v>
      </c>
      <c r="L15" s="19">
        <v>4513</v>
      </c>
      <c r="M15" s="19" t="s">
        <v>230</v>
      </c>
      <c r="N15" s="19">
        <v>14589124</v>
      </c>
      <c r="O15" s="19"/>
      <c r="P15" s="19">
        <f t="shared" si="0"/>
        <v>30661</v>
      </c>
      <c r="Q15" s="19">
        <f t="shared" si="1"/>
        <v>0</v>
      </c>
      <c r="R15" s="35">
        <f>SUM(C18:C67)</f>
        <v>25</v>
      </c>
      <c r="S15" s="35">
        <f>SUM(P18:P69)</f>
        <v>766125</v>
      </c>
      <c r="T15" s="35">
        <f>S15/R15</f>
        <v>30645</v>
      </c>
      <c r="U15" s="35"/>
      <c r="V15" s="35"/>
    </row>
    <row r="16" spans="1:26" s="15" customFormat="1" x14ac:dyDescent="0.15">
      <c r="A16" s="19" t="s">
        <v>215</v>
      </c>
      <c r="B16" s="19" t="s">
        <v>216</v>
      </c>
      <c r="C16" s="19">
        <v>1</v>
      </c>
      <c r="D16" s="19"/>
      <c r="E16" s="19">
        <v>30631</v>
      </c>
      <c r="F16" s="19">
        <v>895762272</v>
      </c>
      <c r="G16" s="19" t="s">
        <v>16</v>
      </c>
      <c r="H16" s="19" t="s">
        <v>0</v>
      </c>
      <c r="I16" s="19" t="s">
        <v>1</v>
      </c>
      <c r="J16" s="32">
        <v>43245.403622685182</v>
      </c>
      <c r="K16" s="19">
        <v>30631</v>
      </c>
      <c r="L16" s="19">
        <v>4514</v>
      </c>
      <c r="M16" s="19" t="s">
        <v>231</v>
      </c>
      <c r="N16" s="19">
        <v>14589157</v>
      </c>
      <c r="O16" s="19"/>
      <c r="P16" s="19">
        <f t="shared" si="0"/>
        <v>30631</v>
      </c>
      <c r="Q16" s="19">
        <f t="shared" si="1"/>
        <v>0</v>
      </c>
      <c r="R16" s="35">
        <f>SUM(D9:D52)</f>
        <v>27</v>
      </c>
      <c r="S16" s="35">
        <f>SUM(Q9:Q49)</f>
        <v>766702</v>
      </c>
      <c r="T16" s="35">
        <f>S16/R16</f>
        <v>28396.370370370369</v>
      </c>
      <c r="U16" s="35"/>
      <c r="V16" s="35">
        <f>R16*67.08</f>
        <v>1811.1599999999999</v>
      </c>
      <c r="W16" s="15">
        <f>V14-V16</f>
        <v>27038.84</v>
      </c>
      <c r="X16" s="15">
        <f>W16/R16</f>
        <v>1001.4385185185185</v>
      </c>
    </row>
    <row r="17" spans="1:24" s="19" customFormat="1" x14ac:dyDescent="0.15">
      <c r="A17" s="19" t="s">
        <v>215</v>
      </c>
      <c r="B17" s="19" t="s">
        <v>216</v>
      </c>
      <c r="C17" s="19">
        <v>1</v>
      </c>
      <c r="E17" s="19">
        <v>30621</v>
      </c>
      <c r="F17" s="19">
        <v>895766543</v>
      </c>
      <c r="G17" s="19" t="s">
        <v>16</v>
      </c>
      <c r="H17" s="19" t="s">
        <v>0</v>
      </c>
      <c r="I17" s="19" t="s">
        <v>1</v>
      </c>
      <c r="J17" s="32">
        <v>43245.404942129629</v>
      </c>
      <c r="K17" s="19">
        <v>30621</v>
      </c>
      <c r="L17" s="19">
        <v>4515</v>
      </c>
      <c r="M17" s="19" t="s">
        <v>232</v>
      </c>
      <c r="N17" s="19">
        <v>14589194</v>
      </c>
      <c r="P17" s="19">
        <f t="shared" si="0"/>
        <v>30621</v>
      </c>
      <c r="Q17" s="19">
        <f t="shared" si="1"/>
        <v>0</v>
      </c>
    </row>
    <row r="18" spans="1:24" s="10" customFormat="1" x14ac:dyDescent="0.15">
      <c r="A18" s="10" t="s">
        <v>215</v>
      </c>
      <c r="B18" s="10" t="s">
        <v>216</v>
      </c>
      <c r="D18" s="10">
        <v>1</v>
      </c>
      <c r="E18" s="10">
        <v>30610</v>
      </c>
      <c r="F18" s="10">
        <v>895777996</v>
      </c>
      <c r="G18" s="10" t="s">
        <v>16</v>
      </c>
      <c r="H18" s="10" t="s">
        <v>0</v>
      </c>
      <c r="I18" s="10" t="s">
        <v>1</v>
      </c>
      <c r="J18" s="14">
        <v>43245.408935185187</v>
      </c>
      <c r="K18" s="10">
        <v>30610</v>
      </c>
      <c r="L18" s="10">
        <v>4516</v>
      </c>
      <c r="M18" s="10" t="s">
        <v>233</v>
      </c>
      <c r="N18" s="10">
        <v>14589225</v>
      </c>
      <c r="P18" s="10">
        <f t="shared" si="0"/>
        <v>0</v>
      </c>
      <c r="Q18" s="10">
        <f t="shared" si="1"/>
        <v>30610</v>
      </c>
    </row>
    <row r="19" spans="1:24" s="10" customFormat="1" x14ac:dyDescent="0.15">
      <c r="A19" s="10" t="s">
        <v>215</v>
      </c>
      <c r="B19" s="10" t="s">
        <v>216</v>
      </c>
      <c r="D19" s="10">
        <v>1</v>
      </c>
      <c r="E19" s="10">
        <v>30643</v>
      </c>
      <c r="F19" s="10">
        <v>895782354</v>
      </c>
      <c r="G19" s="10" t="s">
        <v>16</v>
      </c>
      <c r="H19" s="10" t="s">
        <v>0</v>
      </c>
      <c r="I19" s="10" t="s">
        <v>1</v>
      </c>
      <c r="J19" s="14">
        <v>43245.410208333335</v>
      </c>
      <c r="K19" s="10">
        <v>30642</v>
      </c>
      <c r="L19" s="10">
        <v>4517</v>
      </c>
      <c r="M19" s="10" t="s">
        <v>234</v>
      </c>
      <c r="N19" s="10">
        <v>14589243</v>
      </c>
      <c r="P19" s="10">
        <f t="shared" si="0"/>
        <v>0</v>
      </c>
      <c r="Q19" s="10">
        <f t="shared" si="1"/>
        <v>30643</v>
      </c>
    </row>
    <row r="20" spans="1:24" s="10" customFormat="1" ht="12.75" customHeight="1" x14ac:dyDescent="0.15">
      <c r="A20" s="10" t="s">
        <v>215</v>
      </c>
      <c r="B20" s="10" t="s">
        <v>216</v>
      </c>
      <c r="C20" s="10">
        <v>1</v>
      </c>
      <c r="E20" s="10">
        <v>30608</v>
      </c>
      <c r="F20" s="10">
        <v>895788083</v>
      </c>
      <c r="G20" s="10" t="s">
        <v>16</v>
      </c>
      <c r="H20" s="10" t="s">
        <v>0</v>
      </c>
      <c r="I20" s="10" t="s">
        <v>1</v>
      </c>
      <c r="J20" s="14">
        <v>43245.413912037038</v>
      </c>
      <c r="K20" s="10">
        <v>30608</v>
      </c>
      <c r="L20" s="10">
        <v>4518</v>
      </c>
      <c r="M20" s="10" t="s">
        <v>235</v>
      </c>
      <c r="N20" s="10">
        <v>14589261</v>
      </c>
      <c r="P20" s="10">
        <f t="shared" si="0"/>
        <v>30608</v>
      </c>
      <c r="Q20" s="10">
        <f t="shared" si="1"/>
        <v>0</v>
      </c>
    </row>
    <row r="21" spans="1:24" s="10" customFormat="1" x14ac:dyDescent="0.15">
      <c r="A21" s="10" t="s">
        <v>215</v>
      </c>
      <c r="B21" s="10" t="s">
        <v>216</v>
      </c>
      <c r="D21" s="10">
        <v>1</v>
      </c>
      <c r="E21" s="10">
        <v>30632</v>
      </c>
      <c r="F21" s="10">
        <v>895793117</v>
      </c>
      <c r="G21" s="10" t="s">
        <v>16</v>
      </c>
      <c r="H21" s="10" t="s">
        <v>0</v>
      </c>
      <c r="I21" s="10" t="s">
        <v>1</v>
      </c>
      <c r="J21" s="14">
        <v>43245.416828703703</v>
      </c>
      <c r="K21" s="10">
        <v>30632</v>
      </c>
      <c r="L21" s="10">
        <v>4519</v>
      </c>
      <c r="M21" s="10" t="s">
        <v>236</v>
      </c>
      <c r="N21" s="10">
        <v>14589290</v>
      </c>
      <c r="P21" s="10">
        <f t="shared" si="0"/>
        <v>0</v>
      </c>
      <c r="Q21" s="10">
        <f t="shared" si="1"/>
        <v>30632</v>
      </c>
    </row>
    <row r="22" spans="1:24" s="15" customFormat="1" x14ac:dyDescent="0.15">
      <c r="A22" s="10" t="s">
        <v>215</v>
      </c>
      <c r="B22" s="10" t="s">
        <v>216</v>
      </c>
      <c r="C22" s="10">
        <v>1</v>
      </c>
      <c r="D22" s="10"/>
      <c r="E22" s="10">
        <v>30641</v>
      </c>
      <c r="F22" s="10">
        <v>895793431</v>
      </c>
      <c r="G22" s="10" t="s">
        <v>16</v>
      </c>
      <c r="H22" s="10" t="s">
        <v>0</v>
      </c>
      <c r="I22" s="10"/>
      <c r="J22" s="14">
        <v>43245.417002314818</v>
      </c>
      <c r="K22" s="10">
        <v>30703</v>
      </c>
      <c r="L22" s="10">
        <v>4520</v>
      </c>
      <c r="M22" s="10" t="s">
        <v>237</v>
      </c>
      <c r="N22" s="10">
        <v>14589292</v>
      </c>
      <c r="O22" s="10"/>
      <c r="P22" s="10">
        <f t="shared" si="0"/>
        <v>30641</v>
      </c>
      <c r="Q22" s="10">
        <f t="shared" si="1"/>
        <v>0</v>
      </c>
    </row>
    <row r="23" spans="1:24" s="15" customFormat="1" x14ac:dyDescent="0.15">
      <c r="A23" s="15" t="s">
        <v>215</v>
      </c>
      <c r="B23" s="15" t="s">
        <v>216</v>
      </c>
      <c r="D23" s="15">
        <v>1</v>
      </c>
      <c r="E23" s="15">
        <v>30626</v>
      </c>
      <c r="F23" s="15">
        <v>895793795</v>
      </c>
      <c r="G23" s="15" t="s">
        <v>16</v>
      </c>
      <c r="H23" s="15" t="s">
        <v>0</v>
      </c>
      <c r="I23" s="15" t="s">
        <v>1</v>
      </c>
      <c r="J23" s="27">
        <v>43245.417280092595</v>
      </c>
      <c r="K23" s="15">
        <v>30626</v>
      </c>
      <c r="L23" s="15">
        <v>4521</v>
      </c>
      <c r="M23" s="15" t="s">
        <v>238</v>
      </c>
      <c r="N23" s="15">
        <v>14589295</v>
      </c>
      <c r="P23" s="15">
        <f t="shared" si="0"/>
        <v>0</v>
      </c>
      <c r="Q23" s="15">
        <f t="shared" si="1"/>
        <v>30626</v>
      </c>
      <c r="R23" s="33">
        <f>R25-R24</f>
        <v>13</v>
      </c>
      <c r="S23" s="33">
        <f>S25-S24</f>
        <v>153417</v>
      </c>
      <c r="T23" s="33">
        <f>S23/R23</f>
        <v>11801.307692307691</v>
      </c>
      <c r="V23" s="15">
        <f>S23*50</f>
        <v>7670850</v>
      </c>
    </row>
    <row r="24" spans="1:24" s="15" customFormat="1" x14ac:dyDescent="0.15">
      <c r="A24" s="15" t="s">
        <v>215</v>
      </c>
      <c r="B24" s="15" t="s">
        <v>216</v>
      </c>
      <c r="D24" s="15">
        <v>1</v>
      </c>
      <c r="E24" s="15">
        <v>30632</v>
      </c>
      <c r="F24" s="15">
        <v>895794676</v>
      </c>
      <c r="G24" s="15" t="s">
        <v>16</v>
      </c>
      <c r="H24" s="15" t="s">
        <v>0</v>
      </c>
      <c r="I24" s="15" t="s">
        <v>1</v>
      </c>
      <c r="J24" s="27">
        <v>43245.417928240742</v>
      </c>
      <c r="K24" s="15">
        <v>30632</v>
      </c>
      <c r="L24" s="15">
        <v>4522</v>
      </c>
      <c r="M24" s="15" t="s">
        <v>239</v>
      </c>
      <c r="N24" s="15">
        <v>14589298</v>
      </c>
      <c r="P24" s="15">
        <f t="shared" si="0"/>
        <v>0</v>
      </c>
      <c r="Q24" s="15">
        <f t="shared" si="1"/>
        <v>30632</v>
      </c>
      <c r="R24" s="33">
        <f>SUM(C19:C55)</f>
        <v>14</v>
      </c>
      <c r="S24" s="33">
        <f>SUM(P18:P69)</f>
        <v>766125</v>
      </c>
      <c r="T24" s="33">
        <f>S24/R24</f>
        <v>54723.214285714283</v>
      </c>
    </row>
    <row r="25" spans="1:24" s="15" customFormat="1" x14ac:dyDescent="0.15">
      <c r="A25" s="10" t="s">
        <v>215</v>
      </c>
      <c r="B25" s="10" t="s">
        <v>216</v>
      </c>
      <c r="C25" s="10">
        <v>1</v>
      </c>
      <c r="D25" s="10"/>
      <c r="E25" s="10">
        <v>30620</v>
      </c>
      <c r="F25" s="10">
        <v>895795113</v>
      </c>
      <c r="G25" s="10" t="s">
        <v>16</v>
      </c>
      <c r="H25" s="10" t="s">
        <v>0</v>
      </c>
      <c r="I25" s="10" t="s">
        <v>1</v>
      </c>
      <c r="J25" s="14">
        <v>43245.418333333335</v>
      </c>
      <c r="K25" s="10">
        <v>30620</v>
      </c>
      <c r="L25" s="10">
        <v>4523</v>
      </c>
      <c r="M25" s="10" t="s">
        <v>240</v>
      </c>
      <c r="N25" s="10">
        <v>14589299</v>
      </c>
      <c r="O25" s="10"/>
      <c r="P25" s="10">
        <f t="shared" si="0"/>
        <v>30620</v>
      </c>
      <c r="Q25" s="10">
        <f t="shared" si="1"/>
        <v>0</v>
      </c>
      <c r="R25" s="33">
        <f>SUM(D11:D65)</f>
        <v>27</v>
      </c>
      <c r="S25" s="33">
        <f>SUM(Q11:Q68)</f>
        <v>919542</v>
      </c>
      <c r="T25" s="33">
        <f>S25/R25</f>
        <v>34057.111111111109</v>
      </c>
      <c r="V25" s="15">
        <f>R25*71.08</f>
        <v>1919.1599999999999</v>
      </c>
      <c r="W25" s="15">
        <f>V23-V25</f>
        <v>7668930.8399999999</v>
      </c>
      <c r="X25" s="15">
        <f>S23/R25</f>
        <v>5682.1111111111113</v>
      </c>
    </row>
    <row r="26" spans="1:24" s="15" customFormat="1" x14ac:dyDescent="0.15">
      <c r="A26" s="15" t="s">
        <v>215</v>
      </c>
      <c r="B26" s="15" t="s">
        <v>216</v>
      </c>
      <c r="D26" s="15">
        <v>1</v>
      </c>
      <c r="E26" s="15">
        <v>30653</v>
      </c>
      <c r="F26" s="15">
        <v>895802554</v>
      </c>
      <c r="G26" s="15" t="s">
        <v>16</v>
      </c>
      <c r="H26" s="15" t="s">
        <v>0</v>
      </c>
      <c r="I26" s="15" t="s">
        <v>1</v>
      </c>
      <c r="J26" s="27">
        <v>43245.422430555554</v>
      </c>
      <c r="K26" s="15">
        <v>30653</v>
      </c>
      <c r="L26" s="15">
        <v>4524</v>
      </c>
      <c r="M26" s="15" t="s">
        <v>241</v>
      </c>
      <c r="N26" s="15">
        <v>14589350</v>
      </c>
      <c r="P26" s="15">
        <f t="shared" si="0"/>
        <v>0</v>
      </c>
      <c r="Q26" s="15">
        <f t="shared" si="1"/>
        <v>30653</v>
      </c>
    </row>
    <row r="27" spans="1:24" s="15" customFormat="1" ht="37.5" customHeight="1" x14ac:dyDescent="0.15">
      <c r="A27" s="15" t="s">
        <v>215</v>
      </c>
      <c r="B27" s="15" t="s">
        <v>216</v>
      </c>
      <c r="D27" s="15">
        <v>1</v>
      </c>
      <c r="E27" s="15">
        <v>30697</v>
      </c>
      <c r="F27" s="15">
        <v>895807751</v>
      </c>
      <c r="G27" s="15" t="s">
        <v>16</v>
      </c>
      <c r="H27" s="15" t="s">
        <v>0</v>
      </c>
      <c r="I27" s="15" t="s">
        <v>1</v>
      </c>
      <c r="J27" s="27">
        <v>43245.424479166664</v>
      </c>
      <c r="K27" s="15">
        <v>30692</v>
      </c>
      <c r="L27" s="15">
        <v>4525</v>
      </c>
      <c r="M27" s="15" t="s">
        <v>242</v>
      </c>
      <c r="N27" s="15">
        <v>14589372</v>
      </c>
      <c r="P27" s="15">
        <f t="shared" si="0"/>
        <v>0</v>
      </c>
      <c r="Q27" s="15">
        <f t="shared" si="1"/>
        <v>30697</v>
      </c>
    </row>
    <row r="28" spans="1:24" s="15" customFormat="1" x14ac:dyDescent="0.15">
      <c r="A28" s="15" t="s">
        <v>215</v>
      </c>
      <c r="B28" s="15" t="s">
        <v>216</v>
      </c>
      <c r="D28" s="15">
        <v>1</v>
      </c>
      <c r="E28" s="15">
        <v>30690</v>
      </c>
      <c r="F28" s="15">
        <v>895808222</v>
      </c>
      <c r="G28" s="15" t="s">
        <v>16</v>
      </c>
      <c r="H28" s="15" t="s">
        <v>0</v>
      </c>
      <c r="I28" s="15" t="s">
        <v>1</v>
      </c>
      <c r="J28" s="27">
        <v>43245.424687500003</v>
      </c>
      <c r="K28" s="15">
        <v>30686</v>
      </c>
      <c r="L28" s="15">
        <v>4526</v>
      </c>
      <c r="M28" s="15" t="s">
        <v>243</v>
      </c>
      <c r="N28" s="15">
        <v>14589376</v>
      </c>
      <c r="P28" s="15">
        <f t="shared" si="0"/>
        <v>0</v>
      </c>
      <c r="Q28" s="15">
        <f t="shared" si="1"/>
        <v>30690</v>
      </c>
    </row>
    <row r="29" spans="1:24" s="15" customFormat="1" x14ac:dyDescent="0.15">
      <c r="A29" s="15" t="s">
        <v>215</v>
      </c>
      <c r="B29" s="15" t="s">
        <v>216</v>
      </c>
      <c r="C29" s="15">
        <v>1</v>
      </c>
      <c r="E29" s="15">
        <v>30681</v>
      </c>
      <c r="F29" s="15">
        <v>895809488</v>
      </c>
      <c r="G29" s="15" t="s">
        <v>16</v>
      </c>
      <c r="H29" s="15" t="s">
        <v>0</v>
      </c>
      <c r="I29" s="15" t="s">
        <v>1</v>
      </c>
      <c r="J29" s="27">
        <v>43245.425671296296</v>
      </c>
      <c r="K29" s="15">
        <v>30681</v>
      </c>
      <c r="L29" s="15">
        <v>4527</v>
      </c>
      <c r="M29" s="15" t="s">
        <v>244</v>
      </c>
      <c r="N29" s="15">
        <v>14589380</v>
      </c>
      <c r="P29" s="15">
        <f t="shared" si="0"/>
        <v>30681</v>
      </c>
      <c r="Q29" s="15">
        <f t="shared" si="1"/>
        <v>0</v>
      </c>
    </row>
    <row r="30" spans="1:24" s="15" customFormat="1" x14ac:dyDescent="0.15">
      <c r="A30" s="15" t="s">
        <v>215</v>
      </c>
      <c r="B30" s="15" t="s">
        <v>216</v>
      </c>
      <c r="C30" s="15">
        <v>1</v>
      </c>
      <c r="E30" s="15">
        <v>30641</v>
      </c>
      <c r="F30" s="15">
        <v>895820167</v>
      </c>
      <c r="G30" s="15" t="s">
        <v>16</v>
      </c>
      <c r="H30" s="15" t="s">
        <v>0</v>
      </c>
      <c r="J30" s="27">
        <v>43245.434525462966</v>
      </c>
      <c r="K30" s="15">
        <v>30641</v>
      </c>
      <c r="L30" s="15">
        <v>4528</v>
      </c>
      <c r="M30" s="15" t="s">
        <v>245</v>
      </c>
      <c r="N30" s="15">
        <v>14589413</v>
      </c>
      <c r="P30" s="15">
        <f t="shared" si="0"/>
        <v>30641</v>
      </c>
      <c r="Q30" s="15">
        <f t="shared" si="1"/>
        <v>0</v>
      </c>
    </row>
    <row r="31" spans="1:24" s="15" customFormat="1" x14ac:dyDescent="0.15">
      <c r="A31" s="15" t="s">
        <v>215</v>
      </c>
      <c r="B31" s="15" t="s">
        <v>216</v>
      </c>
      <c r="C31" s="15">
        <v>1</v>
      </c>
      <c r="E31" s="15">
        <v>30623</v>
      </c>
      <c r="F31" s="15">
        <v>895826744</v>
      </c>
      <c r="G31" s="15" t="s">
        <v>16</v>
      </c>
      <c r="H31" s="15" t="s">
        <v>0</v>
      </c>
      <c r="I31" s="15" t="s">
        <v>1</v>
      </c>
      <c r="J31" s="27">
        <v>43245.440081018518</v>
      </c>
      <c r="K31" s="15">
        <v>30623</v>
      </c>
      <c r="L31" s="15">
        <v>4530</v>
      </c>
      <c r="M31" s="15" t="s">
        <v>246</v>
      </c>
      <c r="N31" s="15">
        <v>14589459</v>
      </c>
      <c r="P31" s="15">
        <f t="shared" si="0"/>
        <v>30623</v>
      </c>
      <c r="Q31" s="15">
        <f t="shared" si="1"/>
        <v>0</v>
      </c>
    </row>
    <row r="32" spans="1:24" s="15" customFormat="1" x14ac:dyDescent="0.15">
      <c r="A32" s="15" t="s">
        <v>215</v>
      </c>
      <c r="B32" s="15" t="s">
        <v>216</v>
      </c>
      <c r="C32" s="15">
        <v>1</v>
      </c>
      <c r="E32" s="15">
        <v>30614</v>
      </c>
      <c r="F32" s="15">
        <v>895828734</v>
      </c>
      <c r="G32" s="15" t="s">
        <v>16</v>
      </c>
      <c r="H32" s="15" t="s">
        <v>0</v>
      </c>
      <c r="I32" s="15" t="s">
        <v>1</v>
      </c>
      <c r="J32" s="27">
        <v>43245.44195601852</v>
      </c>
      <c r="K32" s="15">
        <v>30614</v>
      </c>
      <c r="L32" s="15">
        <v>4531</v>
      </c>
      <c r="M32" s="15" t="s">
        <v>247</v>
      </c>
      <c r="N32" s="15">
        <v>14589468</v>
      </c>
      <c r="P32" s="15">
        <f t="shared" si="0"/>
        <v>30614</v>
      </c>
      <c r="Q32" s="15">
        <f t="shared" si="1"/>
        <v>0</v>
      </c>
    </row>
    <row r="33" spans="1:24" s="15" customFormat="1" x14ac:dyDescent="0.15">
      <c r="A33" s="15" t="s">
        <v>215</v>
      </c>
      <c r="B33" s="15" t="s">
        <v>216</v>
      </c>
      <c r="C33" s="15">
        <v>1</v>
      </c>
      <c r="E33" s="15">
        <v>30618</v>
      </c>
      <c r="F33" s="15">
        <v>895829542</v>
      </c>
      <c r="G33" s="15" t="s">
        <v>16</v>
      </c>
      <c r="H33" s="15" t="s">
        <v>0</v>
      </c>
      <c r="I33" s="15" t="s">
        <v>1</v>
      </c>
      <c r="J33" s="27">
        <v>43245.442881944444</v>
      </c>
      <c r="K33" s="15">
        <v>30618</v>
      </c>
      <c r="L33" s="15">
        <v>4532</v>
      </c>
      <c r="M33" s="15" t="s">
        <v>248</v>
      </c>
      <c r="N33" s="15">
        <v>14589470</v>
      </c>
      <c r="P33" s="15">
        <f t="shared" si="0"/>
        <v>30618</v>
      </c>
      <c r="Q33" s="15">
        <f t="shared" si="1"/>
        <v>0</v>
      </c>
    </row>
    <row r="34" spans="1:24" s="10" customFormat="1" x14ac:dyDescent="0.15">
      <c r="A34" s="10" t="s">
        <v>215</v>
      </c>
      <c r="B34" s="10" t="s">
        <v>216</v>
      </c>
      <c r="D34" s="10">
        <v>1</v>
      </c>
      <c r="E34" s="10">
        <v>30603</v>
      </c>
      <c r="F34" s="10">
        <v>895835029</v>
      </c>
      <c r="G34" s="10" t="s">
        <v>16</v>
      </c>
      <c r="H34" s="10" t="s">
        <v>0</v>
      </c>
      <c r="I34" s="10" t="s">
        <v>1</v>
      </c>
      <c r="J34" s="14">
        <v>43245.446469907409</v>
      </c>
      <c r="K34" s="10">
        <v>30598</v>
      </c>
      <c r="L34" s="10">
        <v>4533</v>
      </c>
      <c r="M34" s="10" t="s">
        <v>249</v>
      </c>
      <c r="N34" s="10">
        <v>14589505</v>
      </c>
      <c r="P34" s="10">
        <f t="shared" ref="P34:P49" si="2">C34*E34</f>
        <v>0</v>
      </c>
      <c r="Q34" s="10">
        <f t="shared" ref="Q34:Q49" si="3">D34*E34</f>
        <v>30603</v>
      </c>
      <c r="R34" s="19">
        <f>R36-R35</f>
        <v>6</v>
      </c>
      <c r="S34" s="19">
        <f>S36-S35</f>
        <v>183515</v>
      </c>
      <c r="T34" s="19">
        <f>S34/R34</f>
        <v>30585.833333333332</v>
      </c>
      <c r="U34" s="19"/>
      <c r="V34" s="19">
        <f>S34*50</f>
        <v>9175750</v>
      </c>
      <c r="W34" s="19">
        <f>V32-V34</f>
        <v>-9175750</v>
      </c>
    </row>
    <row r="35" spans="1:24" s="10" customFormat="1" x14ac:dyDescent="0.15">
      <c r="A35" s="10" t="s">
        <v>215</v>
      </c>
      <c r="B35" s="10" t="s">
        <v>216</v>
      </c>
      <c r="D35" s="10">
        <v>1</v>
      </c>
      <c r="E35" s="10">
        <v>30613</v>
      </c>
      <c r="F35" s="10">
        <v>895842060</v>
      </c>
      <c r="G35" s="10" t="s">
        <v>16</v>
      </c>
      <c r="H35" s="10" t="s">
        <v>0</v>
      </c>
      <c r="I35" s="10" t="s">
        <v>1</v>
      </c>
      <c r="J35" s="14">
        <v>43245.450104166666</v>
      </c>
      <c r="K35" s="10">
        <v>30613</v>
      </c>
      <c r="L35" s="10">
        <v>4534</v>
      </c>
      <c r="M35" s="10" t="s">
        <v>250</v>
      </c>
      <c r="N35" s="10">
        <v>14589527</v>
      </c>
      <c r="P35" s="10">
        <f t="shared" si="2"/>
        <v>0</v>
      </c>
      <c r="Q35" s="10">
        <f t="shared" si="3"/>
        <v>30613</v>
      </c>
      <c r="R35" s="19">
        <f>SUM(C36:C146)</f>
        <v>36</v>
      </c>
      <c r="S35" s="19">
        <f>SUM(P35:P124)</f>
        <v>1102638</v>
      </c>
      <c r="T35" s="19">
        <f>S35/R35</f>
        <v>30628.833333333332</v>
      </c>
      <c r="U35" s="19"/>
      <c r="V35" s="19"/>
      <c r="W35" s="19"/>
    </row>
    <row r="36" spans="1:24" s="10" customFormat="1" x14ac:dyDescent="0.15">
      <c r="A36" s="10" t="s">
        <v>215</v>
      </c>
      <c r="B36" s="10" t="s">
        <v>216</v>
      </c>
      <c r="D36" s="10">
        <v>1</v>
      </c>
      <c r="E36" s="10">
        <v>30628</v>
      </c>
      <c r="F36" s="10">
        <v>895844378</v>
      </c>
      <c r="G36" s="10" t="s">
        <v>16</v>
      </c>
      <c r="H36" s="10" t="s">
        <v>0</v>
      </c>
      <c r="I36" s="10" t="s">
        <v>1</v>
      </c>
      <c r="J36" s="14">
        <v>43245.451608796298</v>
      </c>
      <c r="K36" s="10">
        <v>30627</v>
      </c>
      <c r="L36" s="10">
        <v>4536</v>
      </c>
      <c r="M36" s="10" t="s">
        <v>251</v>
      </c>
      <c r="N36" s="10">
        <v>14589530</v>
      </c>
      <c r="P36" s="10">
        <f t="shared" si="2"/>
        <v>0</v>
      </c>
      <c r="Q36" s="10">
        <f t="shared" si="3"/>
        <v>30628</v>
      </c>
      <c r="R36" s="19">
        <f>SUM(D34:D105)</f>
        <v>42</v>
      </c>
      <c r="S36" s="19">
        <f>SUM(Q34:Q99)</f>
        <v>1286153</v>
      </c>
      <c r="T36" s="19">
        <f>S36/R36</f>
        <v>30622.690476190477</v>
      </c>
      <c r="U36" s="19"/>
      <c r="V36" s="19">
        <f>R36*67.08</f>
        <v>2817.36</v>
      </c>
      <c r="W36" s="19">
        <f>V34-V36</f>
        <v>9172932.6400000006</v>
      </c>
    </row>
    <row r="37" spans="1:24" s="10" customFormat="1" x14ac:dyDescent="0.15">
      <c r="A37" s="10" t="s">
        <v>215</v>
      </c>
      <c r="B37" s="10" t="s">
        <v>216</v>
      </c>
      <c r="C37" s="10">
        <v>1</v>
      </c>
      <c r="E37" s="10">
        <v>30606</v>
      </c>
      <c r="F37" s="10">
        <v>895847451</v>
      </c>
      <c r="G37" s="10" t="s">
        <v>16</v>
      </c>
      <c r="H37" s="10" t="s">
        <v>0</v>
      </c>
      <c r="I37" s="10" t="s">
        <v>1</v>
      </c>
      <c r="J37" s="14">
        <v>43245.454456018517</v>
      </c>
      <c r="K37" s="10">
        <v>30606</v>
      </c>
      <c r="L37" s="10">
        <v>4537</v>
      </c>
      <c r="M37" s="10" t="s">
        <v>252</v>
      </c>
      <c r="N37" s="10">
        <v>14589544</v>
      </c>
      <c r="P37" s="10">
        <f t="shared" si="2"/>
        <v>30606</v>
      </c>
      <c r="Q37" s="10">
        <f t="shared" si="3"/>
        <v>0</v>
      </c>
    </row>
    <row r="38" spans="1:24" s="10" customFormat="1" x14ac:dyDescent="0.15">
      <c r="A38" s="10" t="s">
        <v>215</v>
      </c>
      <c r="B38" s="10" t="s">
        <v>216</v>
      </c>
      <c r="C38" s="10">
        <v>1</v>
      </c>
      <c r="E38" s="10">
        <v>30601</v>
      </c>
      <c r="F38" s="10">
        <v>895848183</v>
      </c>
      <c r="G38" s="10" t="s">
        <v>16</v>
      </c>
      <c r="H38" s="10" t="s">
        <v>0</v>
      </c>
      <c r="I38" s="10" t="s">
        <v>1</v>
      </c>
      <c r="J38" s="14">
        <v>43245.455578703702</v>
      </c>
      <c r="K38" s="10">
        <v>30601</v>
      </c>
      <c r="L38" s="10">
        <v>4535</v>
      </c>
      <c r="M38" s="10" t="s">
        <v>253</v>
      </c>
      <c r="N38" s="10">
        <v>14589546</v>
      </c>
      <c r="P38" s="10">
        <f t="shared" si="2"/>
        <v>30601</v>
      </c>
      <c r="Q38" s="10">
        <f t="shared" si="3"/>
        <v>0</v>
      </c>
    </row>
    <row r="39" spans="1:24" s="19" customFormat="1" x14ac:dyDescent="0.15">
      <c r="A39" s="19" t="s">
        <v>215</v>
      </c>
      <c r="B39" s="19" t="s">
        <v>216</v>
      </c>
      <c r="D39" s="19">
        <v>1</v>
      </c>
      <c r="E39" s="19">
        <v>30583</v>
      </c>
      <c r="F39" s="19">
        <v>895855688</v>
      </c>
      <c r="G39" s="19" t="s">
        <v>16</v>
      </c>
      <c r="H39" s="19" t="s">
        <v>0</v>
      </c>
      <c r="I39" s="19" t="s">
        <v>1</v>
      </c>
      <c r="J39" s="32">
        <v>43245.460393518515</v>
      </c>
      <c r="K39" s="19">
        <v>30583</v>
      </c>
      <c r="L39" s="19">
        <v>4538</v>
      </c>
      <c r="M39" s="19" t="s">
        <v>254</v>
      </c>
      <c r="N39" s="19">
        <v>14589581</v>
      </c>
      <c r="P39" s="19">
        <f t="shared" si="2"/>
        <v>0</v>
      </c>
      <c r="Q39" s="19">
        <f t="shared" si="3"/>
        <v>30583</v>
      </c>
      <c r="V39" s="19">
        <f>R39*71.08</f>
        <v>0</v>
      </c>
      <c r="W39" s="19">
        <f>V37-V39</f>
        <v>0</v>
      </c>
      <c r="X39" s="19" t="e">
        <f>S37/R39</f>
        <v>#DIV/0!</v>
      </c>
    </row>
    <row r="40" spans="1:24" s="10" customFormat="1" x14ac:dyDescent="0.15">
      <c r="A40" s="10" t="s">
        <v>215</v>
      </c>
      <c r="B40" s="10" t="s">
        <v>216</v>
      </c>
      <c r="D40" s="10">
        <v>1</v>
      </c>
      <c r="E40" s="10">
        <v>30697</v>
      </c>
      <c r="F40" s="10">
        <v>895889068</v>
      </c>
      <c r="G40" s="10" t="s">
        <v>16</v>
      </c>
      <c r="H40" s="10" t="s">
        <v>0</v>
      </c>
      <c r="I40" s="10" t="s">
        <v>1</v>
      </c>
      <c r="J40" s="14">
        <v>43245.483935185184</v>
      </c>
      <c r="K40" s="10">
        <v>30696</v>
      </c>
      <c r="L40" s="10">
        <v>4539</v>
      </c>
      <c r="M40" s="10" t="s">
        <v>255</v>
      </c>
      <c r="N40" s="10">
        <v>14589742</v>
      </c>
      <c r="P40" s="10">
        <f t="shared" si="2"/>
        <v>0</v>
      </c>
      <c r="Q40" s="10">
        <f t="shared" si="3"/>
        <v>30697</v>
      </c>
    </row>
    <row r="41" spans="1:24" s="19" customFormat="1" x14ac:dyDescent="0.15">
      <c r="A41" s="19" t="s">
        <v>215</v>
      </c>
      <c r="B41" s="19" t="s">
        <v>216</v>
      </c>
      <c r="D41" s="19">
        <v>1</v>
      </c>
      <c r="E41" s="19">
        <v>30697</v>
      </c>
      <c r="F41" s="19">
        <v>895889090</v>
      </c>
      <c r="G41" s="19" t="s">
        <v>16</v>
      </c>
      <c r="H41" s="19" t="s">
        <v>0</v>
      </c>
      <c r="I41" s="19" t="s">
        <v>1</v>
      </c>
      <c r="J41" s="32">
        <v>43245.483981481484</v>
      </c>
      <c r="K41" s="19">
        <v>30697</v>
      </c>
      <c r="L41" s="19">
        <v>4540</v>
      </c>
      <c r="M41" s="19" t="s">
        <v>256</v>
      </c>
      <c r="N41" s="19">
        <v>14589743</v>
      </c>
      <c r="P41" s="19">
        <f t="shared" si="2"/>
        <v>0</v>
      </c>
      <c r="Q41" s="19">
        <f t="shared" si="3"/>
        <v>30697</v>
      </c>
    </row>
    <row r="42" spans="1:24" s="19" customFormat="1" x14ac:dyDescent="0.15">
      <c r="A42" s="19" t="s">
        <v>215</v>
      </c>
      <c r="B42" s="19" t="s">
        <v>216</v>
      </c>
      <c r="D42" s="19">
        <v>1</v>
      </c>
      <c r="E42" s="19">
        <v>30683</v>
      </c>
      <c r="F42" s="19">
        <v>895891629</v>
      </c>
      <c r="G42" s="19" t="s">
        <v>16</v>
      </c>
      <c r="H42" s="19" t="s">
        <v>0</v>
      </c>
      <c r="I42" s="19" t="s">
        <v>1</v>
      </c>
      <c r="J42" s="32">
        <v>43245.486655092594</v>
      </c>
      <c r="K42" s="19">
        <v>30682</v>
      </c>
      <c r="L42" s="19">
        <v>4543</v>
      </c>
      <c r="M42" s="19" t="s">
        <v>257</v>
      </c>
      <c r="N42" s="19">
        <v>14589751</v>
      </c>
      <c r="P42" s="19">
        <f t="shared" si="2"/>
        <v>0</v>
      </c>
      <c r="Q42" s="19">
        <f t="shared" si="3"/>
        <v>30683</v>
      </c>
    </row>
    <row r="43" spans="1:24" s="19" customFormat="1" x14ac:dyDescent="0.15">
      <c r="A43" s="19" t="s">
        <v>215</v>
      </c>
      <c r="B43" s="19" t="s">
        <v>216</v>
      </c>
      <c r="D43" s="19">
        <v>1</v>
      </c>
      <c r="E43" s="19">
        <v>30686</v>
      </c>
      <c r="F43" s="19">
        <v>895891672</v>
      </c>
      <c r="G43" s="19" t="s">
        <v>16</v>
      </c>
      <c r="H43" s="19" t="s">
        <v>0</v>
      </c>
      <c r="I43" s="19" t="s">
        <v>1</v>
      </c>
      <c r="J43" s="32">
        <v>43245.486678240741</v>
      </c>
      <c r="K43" s="19">
        <v>30686</v>
      </c>
      <c r="L43" s="19">
        <v>4542</v>
      </c>
      <c r="M43" s="19" t="s">
        <v>258</v>
      </c>
      <c r="N43" s="19">
        <v>14589752</v>
      </c>
      <c r="P43" s="19">
        <f t="shared" si="2"/>
        <v>0</v>
      </c>
      <c r="Q43" s="19">
        <f t="shared" si="3"/>
        <v>30686</v>
      </c>
    </row>
    <row r="44" spans="1:24" s="10" customFormat="1" x14ac:dyDescent="0.15">
      <c r="A44" s="10" t="s">
        <v>215</v>
      </c>
      <c r="B44" s="10" t="s">
        <v>216</v>
      </c>
      <c r="D44" s="10">
        <v>1</v>
      </c>
      <c r="E44" s="10">
        <v>30683</v>
      </c>
      <c r="F44" s="10">
        <v>895895231</v>
      </c>
      <c r="G44" s="10" t="s">
        <v>16</v>
      </c>
      <c r="H44" s="10" t="s">
        <v>0</v>
      </c>
      <c r="I44" s="10" t="s">
        <v>1</v>
      </c>
      <c r="J44" s="14">
        <v>43245.490648148145</v>
      </c>
      <c r="K44" s="10">
        <v>30683</v>
      </c>
      <c r="L44" s="10">
        <v>4546</v>
      </c>
      <c r="M44" s="10" t="s">
        <v>259</v>
      </c>
      <c r="N44" s="10">
        <v>14589781</v>
      </c>
      <c r="P44" s="10">
        <f t="shared" si="2"/>
        <v>0</v>
      </c>
      <c r="Q44" s="10">
        <f t="shared" si="3"/>
        <v>30683</v>
      </c>
    </row>
    <row r="45" spans="1:24" s="10" customFormat="1" x14ac:dyDescent="0.15">
      <c r="A45" s="10" t="s">
        <v>215</v>
      </c>
      <c r="B45" s="10" t="s">
        <v>216</v>
      </c>
      <c r="D45" s="10">
        <v>1</v>
      </c>
      <c r="E45" s="10">
        <v>30695</v>
      </c>
      <c r="F45" s="10">
        <v>895897486</v>
      </c>
      <c r="G45" s="10" t="s">
        <v>16</v>
      </c>
      <c r="H45" s="10" t="s">
        <v>0</v>
      </c>
      <c r="I45" s="10" t="s">
        <v>1</v>
      </c>
      <c r="J45" s="14">
        <v>43245.492743055554</v>
      </c>
      <c r="K45" s="10">
        <v>30695</v>
      </c>
      <c r="L45" s="10">
        <v>4547</v>
      </c>
      <c r="M45" s="10" t="s">
        <v>260</v>
      </c>
      <c r="N45" s="10">
        <v>14589794</v>
      </c>
      <c r="P45" s="10">
        <f t="shared" si="2"/>
        <v>0</v>
      </c>
      <c r="Q45" s="10">
        <f t="shared" si="3"/>
        <v>30695</v>
      </c>
    </row>
    <row r="46" spans="1:24" s="10" customFormat="1" x14ac:dyDescent="0.15">
      <c r="A46" s="10" t="s">
        <v>215</v>
      </c>
      <c r="B46" s="10" t="s">
        <v>216</v>
      </c>
      <c r="D46" s="10">
        <v>1</v>
      </c>
      <c r="E46" s="10">
        <v>30696</v>
      </c>
      <c r="F46" s="10">
        <v>895897497</v>
      </c>
      <c r="G46" s="10" t="s">
        <v>16</v>
      </c>
      <c r="H46" s="10" t="s">
        <v>0</v>
      </c>
      <c r="I46" s="10" t="s">
        <v>1</v>
      </c>
      <c r="J46" s="14">
        <v>43245.492777777778</v>
      </c>
      <c r="K46" s="10">
        <v>30695</v>
      </c>
      <c r="L46" s="10">
        <v>4548</v>
      </c>
      <c r="M46" s="10" t="s">
        <v>261</v>
      </c>
      <c r="N46" s="10">
        <v>14589795</v>
      </c>
      <c r="P46" s="10">
        <f t="shared" si="2"/>
        <v>0</v>
      </c>
      <c r="Q46" s="10">
        <f t="shared" si="3"/>
        <v>30696</v>
      </c>
      <c r="R46" s="10">
        <f>R48-R47</f>
        <v>4</v>
      </c>
      <c r="S46" s="10">
        <f>S48-S47</f>
        <v>122295</v>
      </c>
      <c r="T46" s="10">
        <f>S46/R46</f>
        <v>30573.75</v>
      </c>
      <c r="V46" s="10">
        <f>S46*50</f>
        <v>6114750</v>
      </c>
      <c r="W46" s="10">
        <f>V44-V46</f>
        <v>-6114750</v>
      </c>
    </row>
    <row r="47" spans="1:24" s="10" customFormat="1" x14ac:dyDescent="0.15">
      <c r="A47" s="10" t="s">
        <v>215</v>
      </c>
      <c r="B47" s="10" t="s">
        <v>216</v>
      </c>
      <c r="D47" s="10">
        <v>1</v>
      </c>
      <c r="E47" s="10">
        <v>30694</v>
      </c>
      <c r="F47" s="10">
        <v>895898110</v>
      </c>
      <c r="G47" s="10" t="s">
        <v>16</v>
      </c>
      <c r="H47" s="10" t="s">
        <v>0</v>
      </c>
      <c r="I47" s="10" t="s">
        <v>1</v>
      </c>
      <c r="J47" s="14">
        <v>43245.494074074071</v>
      </c>
      <c r="K47" s="10">
        <v>30694</v>
      </c>
      <c r="L47" s="10">
        <v>4549</v>
      </c>
      <c r="M47" s="10" t="s">
        <v>262</v>
      </c>
      <c r="N47" s="10">
        <v>14589797</v>
      </c>
      <c r="P47" s="10">
        <f t="shared" si="2"/>
        <v>0</v>
      </c>
      <c r="Q47" s="10">
        <f t="shared" si="3"/>
        <v>30694</v>
      </c>
      <c r="R47" s="10">
        <f>SUM(C44:C158)</f>
        <v>34</v>
      </c>
      <c r="S47" s="10">
        <f>SUM(P44:P136)</f>
        <v>1041431</v>
      </c>
      <c r="T47" s="10">
        <f>S47/R47</f>
        <v>30630.323529411766</v>
      </c>
    </row>
    <row r="48" spans="1:24" s="10" customFormat="1" x14ac:dyDescent="0.15">
      <c r="A48" s="10" t="s">
        <v>215</v>
      </c>
      <c r="B48" s="10" t="s">
        <v>216</v>
      </c>
      <c r="D48" s="10">
        <v>1</v>
      </c>
      <c r="E48" s="10">
        <v>30708</v>
      </c>
      <c r="F48" s="10">
        <v>895899096</v>
      </c>
      <c r="G48" s="10" t="s">
        <v>16</v>
      </c>
      <c r="H48" s="10" t="s">
        <v>0</v>
      </c>
      <c r="I48" s="10" t="s">
        <v>1</v>
      </c>
      <c r="J48" s="14">
        <v>43245.495937500003</v>
      </c>
      <c r="K48" s="10">
        <v>30705</v>
      </c>
      <c r="L48" s="10">
        <v>4551</v>
      </c>
      <c r="M48" s="10" t="s">
        <v>263</v>
      </c>
      <c r="N48" s="10">
        <v>14589804</v>
      </c>
      <c r="P48" s="10">
        <f t="shared" si="2"/>
        <v>0</v>
      </c>
      <c r="Q48" s="10">
        <f t="shared" si="3"/>
        <v>30708</v>
      </c>
      <c r="R48" s="10">
        <f>SUM(D40:D117)</f>
        <v>38</v>
      </c>
      <c r="S48" s="10">
        <f>SUM(Q40:Q111)</f>
        <v>1163726</v>
      </c>
      <c r="T48" s="10">
        <f>S48/R48</f>
        <v>30624.36842105263</v>
      </c>
      <c r="V48" s="10">
        <f>R48*67.08</f>
        <v>2549.04</v>
      </c>
      <c r="W48" s="10">
        <f>V46-V48</f>
        <v>6112200.96</v>
      </c>
    </row>
    <row r="49" spans="1:24" s="10" customFormat="1" x14ac:dyDescent="0.15">
      <c r="A49" s="10" t="s">
        <v>215</v>
      </c>
      <c r="B49" s="10" t="s">
        <v>216</v>
      </c>
      <c r="D49" s="10">
        <v>1</v>
      </c>
      <c r="E49" s="10">
        <v>30703</v>
      </c>
      <c r="F49" s="10">
        <v>895899649</v>
      </c>
      <c r="G49" s="10" t="s">
        <v>16</v>
      </c>
      <c r="H49" s="10" t="s">
        <v>0</v>
      </c>
      <c r="I49" s="10" t="s">
        <v>1</v>
      </c>
      <c r="J49" s="14">
        <v>43245.496527777781</v>
      </c>
      <c r="K49" s="10">
        <v>30703</v>
      </c>
      <c r="L49" s="10">
        <v>4553</v>
      </c>
      <c r="M49" s="10" t="s">
        <v>264</v>
      </c>
      <c r="N49" s="10">
        <v>14589808</v>
      </c>
      <c r="P49" s="10">
        <f t="shared" si="2"/>
        <v>0</v>
      </c>
      <c r="Q49" s="10">
        <f t="shared" si="3"/>
        <v>30703</v>
      </c>
      <c r="V49" s="10">
        <f>S49*50</f>
        <v>0</v>
      </c>
    </row>
    <row r="50" spans="1:24" s="15" customFormat="1" x14ac:dyDescent="0.15">
      <c r="A50" s="15" t="s">
        <v>215</v>
      </c>
      <c r="B50" s="15" t="s">
        <v>216</v>
      </c>
      <c r="D50" s="15">
        <v>1</v>
      </c>
      <c r="E50" s="15">
        <v>30708</v>
      </c>
      <c r="F50" s="15">
        <v>895900824</v>
      </c>
      <c r="G50" s="15" t="s">
        <v>16</v>
      </c>
      <c r="H50" s="15" t="s">
        <v>0</v>
      </c>
      <c r="I50" s="15" t="s">
        <v>1</v>
      </c>
      <c r="J50" s="27">
        <v>43245.498518518521</v>
      </c>
      <c r="K50" s="15">
        <v>30708</v>
      </c>
      <c r="L50" s="15">
        <v>4554</v>
      </c>
      <c r="M50" s="15" t="s">
        <v>265</v>
      </c>
      <c r="N50" s="15">
        <v>14589822</v>
      </c>
      <c r="P50" s="15">
        <f t="shared" ref="P50:P80" si="4">C50*E50</f>
        <v>0</v>
      </c>
      <c r="Q50" s="15">
        <f t="shared" ref="Q50:Q80" si="5">D50*E50</f>
        <v>30708</v>
      </c>
    </row>
    <row r="51" spans="1:24" s="15" customFormat="1" x14ac:dyDescent="0.15">
      <c r="A51" s="15" t="s">
        <v>215</v>
      </c>
      <c r="B51" s="15" t="s">
        <v>216</v>
      </c>
      <c r="C51" s="15">
        <v>1</v>
      </c>
      <c r="E51" s="15">
        <v>30691</v>
      </c>
      <c r="F51" s="15">
        <v>895911246</v>
      </c>
      <c r="G51" s="15" t="s">
        <v>16</v>
      </c>
      <c r="H51" s="15" t="s">
        <v>0</v>
      </c>
      <c r="I51" s="15" t="s">
        <v>1</v>
      </c>
      <c r="J51" s="27">
        <v>43245.542685185188</v>
      </c>
      <c r="K51" s="15">
        <v>30691</v>
      </c>
      <c r="L51" s="15">
        <v>4556</v>
      </c>
      <c r="M51" s="15" t="s">
        <v>266</v>
      </c>
      <c r="N51" s="15">
        <v>14589888</v>
      </c>
      <c r="P51" s="15">
        <f t="shared" si="4"/>
        <v>30691</v>
      </c>
      <c r="Q51" s="15">
        <f t="shared" si="5"/>
        <v>0</v>
      </c>
      <c r="X51" s="15" t="e">
        <f>S49/R51</f>
        <v>#DIV/0!</v>
      </c>
    </row>
    <row r="52" spans="1:24" s="15" customFormat="1" x14ac:dyDescent="0.15">
      <c r="A52" s="15" t="s">
        <v>215</v>
      </c>
      <c r="B52" s="15" t="s">
        <v>216</v>
      </c>
      <c r="D52" s="15">
        <v>1</v>
      </c>
      <c r="E52" s="15">
        <v>30697</v>
      </c>
      <c r="F52" s="15">
        <v>895912789</v>
      </c>
      <c r="G52" s="15" t="s">
        <v>16</v>
      </c>
      <c r="H52" s="15" t="s">
        <v>0</v>
      </c>
      <c r="I52" s="15" t="s">
        <v>1</v>
      </c>
      <c r="J52" s="27">
        <v>43245.544236111113</v>
      </c>
      <c r="K52" s="15">
        <v>30696</v>
      </c>
      <c r="L52" s="15">
        <v>4557</v>
      </c>
      <c r="M52" s="15" t="s">
        <v>267</v>
      </c>
      <c r="N52" s="15">
        <v>14589896</v>
      </c>
      <c r="P52" s="15">
        <f t="shared" si="4"/>
        <v>0</v>
      </c>
      <c r="Q52" s="15">
        <f t="shared" si="5"/>
        <v>30697</v>
      </c>
    </row>
    <row r="53" spans="1:24" s="15" customFormat="1" ht="12.75" customHeight="1" x14ac:dyDescent="0.15">
      <c r="A53" s="15" t="s">
        <v>215</v>
      </c>
      <c r="B53" s="15" t="s">
        <v>216</v>
      </c>
      <c r="C53" s="15">
        <v>1</v>
      </c>
      <c r="E53" s="15">
        <v>30681</v>
      </c>
      <c r="F53" s="15">
        <v>895914495</v>
      </c>
      <c r="G53" s="15" t="s">
        <v>16</v>
      </c>
      <c r="H53" s="15" t="s">
        <v>0</v>
      </c>
      <c r="J53" s="27">
        <v>43245.546539351853</v>
      </c>
      <c r="K53" s="15">
        <v>30681</v>
      </c>
      <c r="L53" s="15">
        <v>4558</v>
      </c>
      <c r="M53" s="15" t="s">
        <v>268</v>
      </c>
      <c r="N53" s="15">
        <v>14589897</v>
      </c>
      <c r="P53" s="15">
        <f t="shared" si="4"/>
        <v>30681</v>
      </c>
      <c r="Q53" s="15">
        <f t="shared" si="5"/>
        <v>0</v>
      </c>
      <c r="R53" s="15">
        <f>R55-R54</f>
        <v>5</v>
      </c>
      <c r="S53" s="15">
        <f>S55-S54</f>
        <v>152878</v>
      </c>
      <c r="T53" s="15">
        <f>S53/R53</f>
        <v>30575.599999999999</v>
      </c>
      <c r="V53" s="15">
        <f>S53*50</f>
        <v>7643900</v>
      </c>
      <c r="W53" s="15">
        <f>V51-V53</f>
        <v>-7643900</v>
      </c>
    </row>
    <row r="54" spans="1:24" s="10" customFormat="1" x14ac:dyDescent="0.15">
      <c r="A54" s="10" t="s">
        <v>215</v>
      </c>
      <c r="B54" s="10" t="s">
        <v>216</v>
      </c>
      <c r="C54" s="10">
        <v>1</v>
      </c>
      <c r="E54" s="10">
        <v>30681</v>
      </c>
      <c r="F54" s="10">
        <v>895917106</v>
      </c>
      <c r="G54" s="10" t="s">
        <v>16</v>
      </c>
      <c r="H54" s="10" t="s">
        <v>0</v>
      </c>
      <c r="I54" s="10" t="s">
        <v>1</v>
      </c>
      <c r="J54" s="14">
        <v>43245.550659722219</v>
      </c>
      <c r="K54" s="10">
        <v>30681</v>
      </c>
      <c r="L54" s="10">
        <v>4560</v>
      </c>
      <c r="M54" s="10" t="s">
        <v>269</v>
      </c>
      <c r="N54" s="10">
        <v>14589924</v>
      </c>
      <c r="P54" s="10">
        <f t="shared" si="4"/>
        <v>30681</v>
      </c>
      <c r="Q54" s="10">
        <f t="shared" si="5"/>
        <v>0</v>
      </c>
      <c r="R54" s="37">
        <f>SUM(C51:C165)</f>
        <v>34</v>
      </c>
      <c r="S54" s="37">
        <f>SUM(P49:P143)</f>
        <v>1041431</v>
      </c>
      <c r="T54" s="37">
        <f>S54/R54</f>
        <v>30630.323529411766</v>
      </c>
    </row>
    <row r="55" spans="1:24" s="10" customFormat="1" x14ac:dyDescent="0.15">
      <c r="A55" s="10" t="s">
        <v>215</v>
      </c>
      <c r="B55" s="10" t="s">
        <v>216</v>
      </c>
      <c r="C55" s="10">
        <v>1</v>
      </c>
      <c r="E55" s="10">
        <v>30681</v>
      </c>
      <c r="F55" s="10">
        <v>895917110</v>
      </c>
      <c r="G55" s="10" t="s">
        <v>16</v>
      </c>
      <c r="H55" s="10" t="s">
        <v>0</v>
      </c>
      <c r="J55" s="14">
        <v>43245.550671296296</v>
      </c>
      <c r="K55" s="10">
        <v>30681</v>
      </c>
      <c r="L55" s="10">
        <v>4550</v>
      </c>
      <c r="M55" s="10" t="s">
        <v>271</v>
      </c>
      <c r="N55" s="10">
        <v>14589925</v>
      </c>
      <c r="P55" s="10">
        <f t="shared" si="4"/>
        <v>30681</v>
      </c>
      <c r="Q55" s="10">
        <f t="shared" si="5"/>
        <v>0</v>
      </c>
      <c r="R55" s="37">
        <f>SUM(D39:D124)</f>
        <v>39</v>
      </c>
      <c r="S55" s="37">
        <f>SUM(Q39:Q118)</f>
        <v>1194309</v>
      </c>
      <c r="T55" s="37">
        <f>S55/R55</f>
        <v>30623.307692307691</v>
      </c>
      <c r="V55" s="10">
        <f>R55*67.08</f>
        <v>2616.12</v>
      </c>
      <c r="W55" s="10">
        <f>V53-V55</f>
        <v>7641283.8799999999</v>
      </c>
    </row>
    <row r="56" spans="1:24" s="10" customFormat="1" x14ac:dyDescent="0.15">
      <c r="A56" s="10" t="s">
        <v>215</v>
      </c>
      <c r="B56" s="10" t="s">
        <v>216</v>
      </c>
      <c r="C56" s="10">
        <v>2</v>
      </c>
      <c r="E56" s="10">
        <v>30680</v>
      </c>
      <c r="F56" s="10">
        <v>895917118</v>
      </c>
      <c r="G56" s="10" t="s">
        <v>16</v>
      </c>
      <c r="H56" s="10" t="s">
        <v>0</v>
      </c>
      <c r="J56" s="14">
        <v>43245.550671296296</v>
      </c>
      <c r="K56" s="10">
        <v>30680</v>
      </c>
      <c r="L56" s="10">
        <v>4559</v>
      </c>
      <c r="M56" s="10" t="s">
        <v>270</v>
      </c>
      <c r="N56" s="10">
        <v>14589926</v>
      </c>
      <c r="P56" s="10">
        <f t="shared" si="4"/>
        <v>61360</v>
      </c>
      <c r="Q56" s="10">
        <f t="shared" si="5"/>
        <v>0</v>
      </c>
      <c r="R56" s="15"/>
      <c r="S56" s="15"/>
      <c r="T56" s="15"/>
      <c r="U56" s="15"/>
      <c r="V56" s="15"/>
      <c r="W56" s="15"/>
    </row>
    <row r="57" spans="1:24" s="19" customFormat="1" x14ac:dyDescent="0.15">
      <c r="A57" s="19" t="s">
        <v>215</v>
      </c>
      <c r="B57" s="19" t="s">
        <v>216</v>
      </c>
      <c r="C57" s="19">
        <v>1</v>
      </c>
      <c r="E57" s="19">
        <v>30678</v>
      </c>
      <c r="F57" s="19">
        <v>895917271</v>
      </c>
      <c r="G57" s="19" t="s">
        <v>16</v>
      </c>
      <c r="H57" s="19" t="s">
        <v>0</v>
      </c>
      <c r="I57" s="19" t="s">
        <v>1</v>
      </c>
      <c r="J57" s="32">
        <v>43245.550740740742</v>
      </c>
      <c r="K57" s="19">
        <v>30678</v>
      </c>
      <c r="L57" s="19">
        <v>4544</v>
      </c>
      <c r="M57" s="19" t="s">
        <v>272</v>
      </c>
      <c r="N57" s="19">
        <v>14589928</v>
      </c>
      <c r="P57" s="19">
        <f t="shared" si="4"/>
        <v>30678</v>
      </c>
      <c r="Q57" s="19">
        <f t="shared" si="5"/>
        <v>0</v>
      </c>
    </row>
    <row r="58" spans="1:24" s="19" customFormat="1" x14ac:dyDescent="0.15">
      <c r="A58" s="19" t="s">
        <v>215</v>
      </c>
      <c r="B58" s="19" t="s">
        <v>216</v>
      </c>
      <c r="C58" s="19">
        <v>1</v>
      </c>
      <c r="E58" s="19">
        <v>30678</v>
      </c>
      <c r="F58" s="19">
        <v>895917496</v>
      </c>
      <c r="G58" s="19" t="s">
        <v>16</v>
      </c>
      <c r="H58" s="19" t="s">
        <v>0</v>
      </c>
      <c r="I58" s="19" t="s">
        <v>1</v>
      </c>
      <c r="J58" s="32">
        <v>43245.550891203704</v>
      </c>
      <c r="K58" s="19">
        <v>30678</v>
      </c>
      <c r="L58" s="19">
        <v>4561</v>
      </c>
      <c r="M58" s="19" t="s">
        <v>273</v>
      </c>
      <c r="N58" s="19">
        <v>14589930</v>
      </c>
      <c r="P58" s="19">
        <f t="shared" si="4"/>
        <v>30678</v>
      </c>
      <c r="Q58" s="19">
        <f t="shared" si="5"/>
        <v>0</v>
      </c>
    </row>
    <row r="59" spans="1:24" s="15" customFormat="1" x14ac:dyDescent="0.15">
      <c r="A59" s="15" t="s">
        <v>215</v>
      </c>
      <c r="B59" s="15" t="s">
        <v>216</v>
      </c>
      <c r="C59" s="15">
        <v>2</v>
      </c>
      <c r="E59" s="15">
        <v>30657</v>
      </c>
      <c r="F59" s="15">
        <v>895927546</v>
      </c>
      <c r="G59" s="15" t="s">
        <v>16</v>
      </c>
      <c r="H59" s="15" t="s">
        <v>0</v>
      </c>
      <c r="J59" s="27">
        <v>43245.563275462962</v>
      </c>
      <c r="K59" s="15">
        <v>30657</v>
      </c>
      <c r="L59" s="15">
        <v>4564</v>
      </c>
      <c r="M59" s="15" t="s">
        <v>274</v>
      </c>
      <c r="N59" s="15">
        <v>14589970</v>
      </c>
      <c r="P59" s="15">
        <f t="shared" si="4"/>
        <v>61314</v>
      </c>
      <c r="Q59" s="15">
        <f t="shared" si="5"/>
        <v>0</v>
      </c>
    </row>
    <row r="60" spans="1:24" s="15" customFormat="1" x14ac:dyDescent="0.15">
      <c r="A60" s="15" t="s">
        <v>215</v>
      </c>
      <c r="B60" s="15" t="s">
        <v>216</v>
      </c>
      <c r="C60" s="15">
        <v>1</v>
      </c>
      <c r="E60" s="15">
        <v>30643</v>
      </c>
      <c r="F60" s="15">
        <v>895928741</v>
      </c>
      <c r="G60" s="15" t="s">
        <v>16</v>
      </c>
      <c r="H60" s="15" t="s">
        <v>0</v>
      </c>
      <c r="I60" s="15" t="s">
        <v>1</v>
      </c>
      <c r="J60" s="27">
        <v>43245.563958333332</v>
      </c>
      <c r="K60" s="15">
        <v>30643</v>
      </c>
      <c r="L60" s="15">
        <v>4568</v>
      </c>
      <c r="M60" s="15" t="s">
        <v>275</v>
      </c>
      <c r="N60" s="15">
        <v>14589976</v>
      </c>
      <c r="P60" s="15">
        <f t="shared" si="4"/>
        <v>30643</v>
      </c>
      <c r="Q60" s="15">
        <f t="shared" si="5"/>
        <v>0</v>
      </c>
    </row>
    <row r="61" spans="1:24" s="10" customFormat="1" x14ac:dyDescent="0.15">
      <c r="A61" s="10" t="s">
        <v>215</v>
      </c>
      <c r="B61" s="10" t="s">
        <v>216</v>
      </c>
      <c r="C61" s="10">
        <v>1</v>
      </c>
      <c r="E61" s="10">
        <v>30643</v>
      </c>
      <c r="F61" s="10">
        <v>895929257</v>
      </c>
      <c r="G61" s="10" t="s">
        <v>16</v>
      </c>
      <c r="H61" s="10" t="s">
        <v>0</v>
      </c>
      <c r="I61" s="10" t="s">
        <v>1</v>
      </c>
      <c r="J61" s="14">
        <v>43245.564155092594</v>
      </c>
      <c r="K61" s="10">
        <v>30643</v>
      </c>
      <c r="L61" s="10">
        <v>4569</v>
      </c>
      <c r="M61" s="10" t="s">
        <v>276</v>
      </c>
      <c r="N61" s="10">
        <v>14589977</v>
      </c>
      <c r="P61" s="10">
        <f t="shared" si="4"/>
        <v>30643</v>
      </c>
      <c r="Q61" s="10">
        <f t="shared" si="5"/>
        <v>0</v>
      </c>
    </row>
    <row r="62" spans="1:24" s="10" customFormat="1" x14ac:dyDescent="0.15">
      <c r="A62" s="10" t="s">
        <v>215</v>
      </c>
      <c r="B62" s="10" t="s">
        <v>216</v>
      </c>
      <c r="C62" s="10">
        <v>1</v>
      </c>
      <c r="E62" s="10">
        <v>30633</v>
      </c>
      <c r="F62" s="10">
        <v>895932310</v>
      </c>
      <c r="G62" s="10" t="s">
        <v>16</v>
      </c>
      <c r="H62" s="10" t="s">
        <v>0</v>
      </c>
      <c r="I62" s="10" t="s">
        <v>1</v>
      </c>
      <c r="J62" s="14">
        <v>43245.566608796296</v>
      </c>
      <c r="K62" s="10">
        <v>30633</v>
      </c>
      <c r="L62" s="10">
        <v>4571</v>
      </c>
      <c r="M62" s="10" t="s">
        <v>277</v>
      </c>
      <c r="N62" s="10">
        <v>14589999</v>
      </c>
      <c r="P62" s="10">
        <f t="shared" si="4"/>
        <v>30633</v>
      </c>
      <c r="Q62" s="10">
        <f t="shared" si="5"/>
        <v>0</v>
      </c>
      <c r="R62" s="37" t="e">
        <f>R63-#REF!</f>
        <v>#REF!</v>
      </c>
      <c r="S62" s="37" t="e">
        <f>S63-#REF!</f>
        <v>#REF!</v>
      </c>
      <c r="T62" s="37" t="e">
        <f>S62/R62</f>
        <v>#REF!</v>
      </c>
      <c r="V62" s="10" t="e">
        <f>S62*50</f>
        <v>#REF!</v>
      </c>
      <c r="W62" s="10" t="e">
        <f>V60-V62</f>
        <v>#REF!</v>
      </c>
    </row>
    <row r="63" spans="1:24" s="10" customFormat="1" x14ac:dyDescent="0.15">
      <c r="A63" s="10" t="s">
        <v>215</v>
      </c>
      <c r="B63" s="10" t="s">
        <v>216</v>
      </c>
      <c r="C63" s="10">
        <v>1</v>
      </c>
      <c r="E63" s="10">
        <v>30636</v>
      </c>
      <c r="F63" s="10">
        <v>895932657</v>
      </c>
      <c r="G63" s="10" t="s">
        <v>16</v>
      </c>
      <c r="H63" s="10" t="s">
        <v>0</v>
      </c>
      <c r="I63" s="10" t="s">
        <v>1</v>
      </c>
      <c r="J63" s="14">
        <v>43245.567002314812</v>
      </c>
      <c r="K63" s="10">
        <v>30636</v>
      </c>
      <c r="L63" s="10">
        <v>4572</v>
      </c>
      <c r="M63" s="10" t="s">
        <v>278</v>
      </c>
      <c r="N63" s="10">
        <v>14590012</v>
      </c>
      <c r="P63" s="10">
        <f t="shared" si="4"/>
        <v>30636</v>
      </c>
      <c r="Q63" s="10">
        <f t="shared" si="5"/>
        <v>0</v>
      </c>
      <c r="R63" s="37">
        <f>SUM(D61:D133)</f>
        <v>26</v>
      </c>
      <c r="S63" s="37">
        <f>SUM(Q61:Q127)</f>
        <v>795379</v>
      </c>
      <c r="T63" s="37">
        <f>S63/R63</f>
        <v>30591.5</v>
      </c>
      <c r="V63" s="10">
        <f>R63*67.08</f>
        <v>1744.08</v>
      </c>
      <c r="W63" s="10" t="e">
        <f>V62-V63</f>
        <v>#REF!</v>
      </c>
    </row>
    <row r="64" spans="1:24" s="10" customFormat="1" x14ac:dyDescent="0.15">
      <c r="A64" s="10" t="s">
        <v>215</v>
      </c>
      <c r="B64" s="10" t="s">
        <v>216</v>
      </c>
      <c r="D64" s="10">
        <v>1</v>
      </c>
      <c r="E64" s="10">
        <v>30567</v>
      </c>
      <c r="F64" s="10">
        <v>895999057</v>
      </c>
      <c r="G64" s="10" t="s">
        <v>16</v>
      </c>
      <c r="H64" s="10" t="s">
        <v>0</v>
      </c>
      <c r="J64" s="14">
        <v>43245.626469907409</v>
      </c>
      <c r="K64" s="10">
        <v>30567</v>
      </c>
      <c r="L64" s="10">
        <v>4574</v>
      </c>
      <c r="M64" s="10" t="s">
        <v>279</v>
      </c>
      <c r="N64" s="10">
        <v>14590460</v>
      </c>
      <c r="P64" s="10">
        <f t="shared" si="4"/>
        <v>0</v>
      </c>
      <c r="Q64" s="10">
        <f t="shared" si="5"/>
        <v>30567</v>
      </c>
    </row>
    <row r="65" spans="1:24" s="19" customFormat="1" x14ac:dyDescent="0.15">
      <c r="A65" s="19" t="s">
        <v>215</v>
      </c>
      <c r="B65" s="19" t="s">
        <v>216</v>
      </c>
      <c r="C65" s="19">
        <v>1</v>
      </c>
      <c r="E65" s="19">
        <v>30553</v>
      </c>
      <c r="F65" s="19">
        <v>896001076</v>
      </c>
      <c r="G65" s="19" t="s">
        <v>16</v>
      </c>
      <c r="H65" s="19" t="s">
        <v>0</v>
      </c>
      <c r="I65" s="19" t="s">
        <v>1</v>
      </c>
      <c r="J65" s="32">
        <v>43245.626979166664</v>
      </c>
      <c r="K65" s="19">
        <v>30553</v>
      </c>
      <c r="L65" s="19">
        <v>4575</v>
      </c>
      <c r="M65" s="19" t="s">
        <v>280</v>
      </c>
      <c r="N65" s="19">
        <v>14590462</v>
      </c>
      <c r="P65" s="19">
        <f t="shared" si="4"/>
        <v>30553</v>
      </c>
      <c r="Q65" s="19">
        <f t="shared" si="5"/>
        <v>0</v>
      </c>
    </row>
    <row r="66" spans="1:24" s="15" customFormat="1" x14ac:dyDescent="0.15">
      <c r="A66" s="15" t="s">
        <v>215</v>
      </c>
      <c r="B66" s="15" t="s">
        <v>216</v>
      </c>
      <c r="D66" s="15">
        <v>1</v>
      </c>
      <c r="E66" s="15">
        <v>30527</v>
      </c>
      <c r="F66" s="15">
        <v>896014525</v>
      </c>
      <c r="G66" s="15" t="s">
        <v>16</v>
      </c>
      <c r="H66" s="15" t="s">
        <v>0</v>
      </c>
      <c r="I66" s="15" t="s">
        <v>1</v>
      </c>
      <c r="J66" s="27">
        <v>43245.63181712963</v>
      </c>
      <c r="K66" s="15">
        <v>30527</v>
      </c>
      <c r="L66" s="15">
        <v>4576</v>
      </c>
      <c r="M66" s="15" t="s">
        <v>281</v>
      </c>
      <c r="N66" s="15">
        <v>14590524</v>
      </c>
      <c r="P66" s="15">
        <f t="shared" si="4"/>
        <v>0</v>
      </c>
      <c r="Q66" s="15">
        <f t="shared" si="5"/>
        <v>30527</v>
      </c>
    </row>
    <row r="67" spans="1:24" s="15" customFormat="1" x14ac:dyDescent="0.15">
      <c r="A67" s="15" t="s">
        <v>215</v>
      </c>
      <c r="B67" s="15" t="s">
        <v>216</v>
      </c>
      <c r="D67" s="15">
        <v>1</v>
      </c>
      <c r="E67" s="15">
        <v>30525</v>
      </c>
      <c r="F67" s="15">
        <v>896014779</v>
      </c>
      <c r="G67" s="15" t="s">
        <v>16</v>
      </c>
      <c r="H67" s="15" t="s">
        <v>0</v>
      </c>
      <c r="I67" s="15" t="s">
        <v>1</v>
      </c>
      <c r="J67" s="27">
        <v>43245.631967592592</v>
      </c>
      <c r="K67" s="15">
        <v>30525</v>
      </c>
      <c r="L67" s="15">
        <v>4577</v>
      </c>
      <c r="M67" s="15" t="s">
        <v>282</v>
      </c>
      <c r="N67" s="15">
        <v>14590526</v>
      </c>
      <c r="P67" s="15">
        <f t="shared" si="4"/>
        <v>0</v>
      </c>
      <c r="Q67" s="15">
        <f t="shared" si="5"/>
        <v>30525</v>
      </c>
    </row>
    <row r="68" spans="1:24" s="15" customFormat="1" x14ac:dyDescent="0.15">
      <c r="A68" s="15" t="s">
        <v>215</v>
      </c>
      <c r="B68" s="15" t="s">
        <v>216</v>
      </c>
      <c r="D68" s="15">
        <v>1</v>
      </c>
      <c r="E68" s="15">
        <v>30533</v>
      </c>
      <c r="F68" s="15">
        <v>896015788</v>
      </c>
      <c r="G68" s="15" t="s">
        <v>16</v>
      </c>
      <c r="H68" s="15" t="s">
        <v>0</v>
      </c>
      <c r="I68" s="15" t="s">
        <v>1</v>
      </c>
      <c r="J68" s="27">
        <v>43245.6330787037</v>
      </c>
      <c r="K68" s="15">
        <v>30532</v>
      </c>
      <c r="L68" s="15">
        <v>4578</v>
      </c>
      <c r="M68" s="15" t="s">
        <v>283</v>
      </c>
      <c r="N68" s="15">
        <v>14590533</v>
      </c>
      <c r="P68" s="15">
        <f t="shared" si="4"/>
        <v>0</v>
      </c>
      <c r="Q68" s="15">
        <f t="shared" si="5"/>
        <v>30533</v>
      </c>
    </row>
    <row r="69" spans="1:24" s="15" customFormat="1" x14ac:dyDescent="0.15">
      <c r="A69" s="15" t="s">
        <v>215</v>
      </c>
      <c r="B69" s="15" t="s">
        <v>216</v>
      </c>
      <c r="D69" s="15">
        <v>1</v>
      </c>
      <c r="E69" s="15">
        <v>30548</v>
      </c>
      <c r="F69" s="15">
        <v>896016955</v>
      </c>
      <c r="G69" s="15" t="s">
        <v>16</v>
      </c>
      <c r="H69" s="15" t="s">
        <v>0</v>
      </c>
      <c r="I69" s="15" t="s">
        <v>1</v>
      </c>
      <c r="J69" s="27">
        <v>43245.633680555555</v>
      </c>
      <c r="K69" s="15">
        <v>30547</v>
      </c>
      <c r="L69" s="15">
        <v>4579</v>
      </c>
      <c r="M69" s="15" t="s">
        <v>284</v>
      </c>
      <c r="N69" s="15">
        <v>14590543</v>
      </c>
      <c r="P69" s="15">
        <f t="shared" si="4"/>
        <v>0</v>
      </c>
      <c r="Q69" s="15">
        <f t="shared" si="5"/>
        <v>30548</v>
      </c>
    </row>
    <row r="70" spans="1:24" s="15" customFormat="1" x14ac:dyDescent="0.15">
      <c r="A70" s="15" t="s">
        <v>215</v>
      </c>
      <c r="B70" s="15" t="s">
        <v>216</v>
      </c>
      <c r="D70" s="15">
        <v>1</v>
      </c>
      <c r="E70" s="15">
        <v>30539</v>
      </c>
      <c r="F70" s="15">
        <v>896017226</v>
      </c>
      <c r="G70" s="15" t="s">
        <v>16</v>
      </c>
      <c r="H70" s="15" t="s">
        <v>0</v>
      </c>
      <c r="I70" s="15" t="s">
        <v>1</v>
      </c>
      <c r="J70" s="27">
        <v>43245.633900462963</v>
      </c>
      <c r="K70" s="15">
        <v>30537</v>
      </c>
      <c r="L70" s="15">
        <v>4580</v>
      </c>
      <c r="M70" s="15" t="s">
        <v>285</v>
      </c>
      <c r="N70" s="15">
        <v>14590546</v>
      </c>
      <c r="P70" s="15">
        <f t="shared" si="4"/>
        <v>0</v>
      </c>
      <c r="Q70" s="15">
        <f t="shared" si="5"/>
        <v>30539</v>
      </c>
    </row>
    <row r="71" spans="1:24" s="15" customFormat="1" ht="14.25" customHeight="1" x14ac:dyDescent="0.15">
      <c r="A71" s="15" t="s">
        <v>215</v>
      </c>
      <c r="B71" s="15" t="s">
        <v>216</v>
      </c>
      <c r="D71" s="15">
        <v>1</v>
      </c>
      <c r="E71" s="15">
        <v>30539</v>
      </c>
      <c r="F71" s="15">
        <v>896017859</v>
      </c>
      <c r="G71" s="15" t="s">
        <v>16</v>
      </c>
      <c r="H71" s="15" t="s">
        <v>0</v>
      </c>
      <c r="I71" s="15" t="s">
        <v>1</v>
      </c>
      <c r="J71" s="27">
        <v>43245.634421296294</v>
      </c>
      <c r="K71" s="15">
        <v>30538</v>
      </c>
      <c r="L71" s="15">
        <v>4581</v>
      </c>
      <c r="M71" s="15" t="s">
        <v>286</v>
      </c>
      <c r="N71" s="15">
        <v>14590548</v>
      </c>
      <c r="P71" s="15">
        <f t="shared" si="4"/>
        <v>0</v>
      </c>
      <c r="Q71" s="15">
        <f t="shared" si="5"/>
        <v>30539</v>
      </c>
      <c r="R71" s="3"/>
      <c r="S71" s="3"/>
      <c r="T71" s="3"/>
      <c r="U71" s="3"/>
      <c r="V71" s="3"/>
      <c r="W71" s="3"/>
      <c r="X71" s="3"/>
    </row>
    <row r="72" spans="1:24" s="10" customFormat="1" x14ac:dyDescent="0.15">
      <c r="A72" s="10" t="s">
        <v>215</v>
      </c>
      <c r="B72" s="10" t="s">
        <v>216</v>
      </c>
      <c r="D72" s="10">
        <v>1</v>
      </c>
      <c r="E72" s="10">
        <v>30548</v>
      </c>
      <c r="F72" s="10">
        <v>896018783</v>
      </c>
      <c r="G72" s="10" t="s">
        <v>16</v>
      </c>
      <c r="H72" s="10" t="s">
        <v>0</v>
      </c>
      <c r="I72" s="10" t="s">
        <v>1</v>
      </c>
      <c r="J72" s="14">
        <v>43245.635000000002</v>
      </c>
      <c r="K72" s="10">
        <v>30546</v>
      </c>
      <c r="L72" s="10">
        <v>4582</v>
      </c>
      <c r="M72" s="10" t="s">
        <v>287</v>
      </c>
      <c r="N72" s="10">
        <v>14590552</v>
      </c>
      <c r="P72" s="10">
        <f t="shared" si="4"/>
        <v>0</v>
      </c>
      <c r="Q72" s="10">
        <f t="shared" si="5"/>
        <v>30548</v>
      </c>
      <c r="R72" s="2"/>
      <c r="S72" s="2"/>
      <c r="T72" s="2"/>
      <c r="U72" s="2"/>
      <c r="V72" s="2"/>
      <c r="W72" s="2"/>
      <c r="X72" s="2"/>
    </row>
    <row r="73" spans="1:24" s="10" customFormat="1" x14ac:dyDescent="0.15">
      <c r="A73" s="10" t="s">
        <v>215</v>
      </c>
      <c r="B73" s="10" t="s">
        <v>216</v>
      </c>
      <c r="D73" s="10">
        <v>1</v>
      </c>
      <c r="E73" s="10">
        <v>30550</v>
      </c>
      <c r="F73" s="10">
        <v>896019200</v>
      </c>
      <c r="G73" s="10" t="s">
        <v>16</v>
      </c>
      <c r="H73" s="10" t="s">
        <v>0</v>
      </c>
      <c r="I73" s="10" t="s">
        <v>1</v>
      </c>
      <c r="J73" s="14">
        <v>43245.635277777779</v>
      </c>
      <c r="K73" s="10">
        <v>30548</v>
      </c>
      <c r="L73" s="10">
        <v>4583</v>
      </c>
      <c r="M73" s="10" t="s">
        <v>288</v>
      </c>
      <c r="N73" s="10">
        <v>14590554</v>
      </c>
      <c r="P73" s="10">
        <f t="shared" si="4"/>
        <v>0</v>
      </c>
      <c r="Q73" s="10">
        <f t="shared" si="5"/>
        <v>30550</v>
      </c>
    </row>
    <row r="74" spans="1:24" s="10" customFormat="1" x14ac:dyDescent="0.15">
      <c r="A74" s="10" t="s">
        <v>215</v>
      </c>
      <c r="B74" s="10" t="s">
        <v>216</v>
      </c>
      <c r="D74" s="10">
        <v>1</v>
      </c>
      <c r="E74" s="10">
        <v>30540</v>
      </c>
      <c r="F74" s="10">
        <v>896019981</v>
      </c>
      <c r="G74" s="10" t="s">
        <v>16</v>
      </c>
      <c r="H74" s="10" t="s">
        <v>0</v>
      </c>
      <c r="I74" s="10" t="s">
        <v>1</v>
      </c>
      <c r="J74" s="14">
        <v>43245.635925925926</v>
      </c>
      <c r="K74" s="10">
        <v>30539</v>
      </c>
      <c r="L74" s="10">
        <v>4585</v>
      </c>
      <c r="M74" s="10" t="s">
        <v>289</v>
      </c>
      <c r="N74" s="10">
        <v>14590557</v>
      </c>
      <c r="P74" s="10">
        <f t="shared" si="4"/>
        <v>0</v>
      </c>
      <c r="Q74" s="10">
        <f t="shared" si="5"/>
        <v>30540</v>
      </c>
    </row>
    <row r="75" spans="1:24" s="10" customFormat="1" x14ac:dyDescent="0.15">
      <c r="A75" s="10" t="s">
        <v>215</v>
      </c>
      <c r="B75" s="10" t="s">
        <v>216</v>
      </c>
      <c r="D75" s="10">
        <v>1</v>
      </c>
      <c r="E75" s="10">
        <v>30538</v>
      </c>
      <c r="F75" s="10">
        <v>896020688</v>
      </c>
      <c r="G75" s="10" t="s">
        <v>16</v>
      </c>
      <c r="H75" s="10" t="s">
        <v>0</v>
      </c>
      <c r="I75" s="10" t="s">
        <v>1</v>
      </c>
      <c r="J75" s="14">
        <v>43245.636516203704</v>
      </c>
      <c r="K75" s="10">
        <v>30536</v>
      </c>
      <c r="L75" s="10">
        <v>4587</v>
      </c>
      <c r="M75" s="10" t="s">
        <v>290</v>
      </c>
      <c r="N75" s="10">
        <v>14590561</v>
      </c>
      <c r="P75" s="10">
        <f t="shared" si="4"/>
        <v>0</v>
      </c>
      <c r="Q75" s="10">
        <f t="shared" si="5"/>
        <v>30538</v>
      </c>
    </row>
    <row r="76" spans="1:24" s="10" customFormat="1" x14ac:dyDescent="0.15">
      <c r="A76" s="10" t="s">
        <v>215</v>
      </c>
      <c r="B76" s="10" t="s">
        <v>216</v>
      </c>
      <c r="D76" s="10">
        <v>1</v>
      </c>
      <c r="E76" s="10">
        <v>30557</v>
      </c>
      <c r="F76" s="10">
        <v>896024982</v>
      </c>
      <c r="G76" s="10" t="s">
        <v>16</v>
      </c>
      <c r="H76" s="10" t="s">
        <v>0</v>
      </c>
      <c r="I76" s="10" t="s">
        <v>1</v>
      </c>
      <c r="J76" s="14">
        <v>43245.641250000001</v>
      </c>
      <c r="K76" s="10">
        <v>30554</v>
      </c>
      <c r="L76" s="10">
        <v>4591</v>
      </c>
      <c r="M76" s="10" t="s">
        <v>291</v>
      </c>
      <c r="N76" s="10">
        <v>14590588</v>
      </c>
      <c r="P76" s="10">
        <f t="shared" si="4"/>
        <v>0</v>
      </c>
      <c r="Q76" s="10">
        <f t="shared" si="5"/>
        <v>30557</v>
      </c>
    </row>
    <row r="77" spans="1:24" s="10" customFormat="1" x14ac:dyDescent="0.15">
      <c r="A77" s="10" t="s">
        <v>215</v>
      </c>
      <c r="B77" s="10" t="s">
        <v>216</v>
      </c>
      <c r="D77" s="10">
        <v>1</v>
      </c>
      <c r="E77" s="10">
        <v>30555</v>
      </c>
      <c r="F77" s="10">
        <v>896025381</v>
      </c>
      <c r="G77" s="10" t="s">
        <v>16</v>
      </c>
      <c r="H77" s="10" t="s">
        <v>0</v>
      </c>
      <c r="I77" s="10" t="s">
        <v>1</v>
      </c>
      <c r="J77" s="14">
        <v>43245.641817129632</v>
      </c>
      <c r="K77" s="10">
        <v>30555</v>
      </c>
      <c r="L77" s="10">
        <v>4592</v>
      </c>
      <c r="M77" s="10" t="s">
        <v>292</v>
      </c>
      <c r="N77" s="10">
        <v>14590589</v>
      </c>
      <c r="P77" s="10">
        <f t="shared" si="4"/>
        <v>0</v>
      </c>
      <c r="Q77" s="10">
        <f t="shared" si="5"/>
        <v>30555</v>
      </c>
    </row>
    <row r="78" spans="1:24" s="10" customFormat="1" x14ac:dyDescent="0.15">
      <c r="A78" s="10" t="s">
        <v>215</v>
      </c>
      <c r="B78" s="10" t="s">
        <v>216</v>
      </c>
      <c r="D78" s="10">
        <v>1</v>
      </c>
      <c r="E78" s="10">
        <v>30644</v>
      </c>
      <c r="F78" s="10">
        <v>896033330</v>
      </c>
      <c r="G78" s="10" t="s">
        <v>16</v>
      </c>
      <c r="H78" s="10" t="s">
        <v>0</v>
      </c>
      <c r="I78" s="10" t="s">
        <v>1</v>
      </c>
      <c r="J78" s="14">
        <v>43245.644502314812</v>
      </c>
      <c r="K78" s="10">
        <v>30644</v>
      </c>
      <c r="L78" s="10">
        <v>4593</v>
      </c>
      <c r="M78" s="10" t="s">
        <v>293</v>
      </c>
      <c r="N78" s="10">
        <v>14590620</v>
      </c>
      <c r="P78" s="10">
        <f t="shared" si="4"/>
        <v>0</v>
      </c>
      <c r="Q78" s="10">
        <f t="shared" si="5"/>
        <v>30644</v>
      </c>
    </row>
    <row r="79" spans="1:24" s="10" customFormat="1" x14ac:dyDescent="0.15">
      <c r="A79" s="10" t="s">
        <v>215</v>
      </c>
      <c r="B79" s="10" t="s">
        <v>216</v>
      </c>
      <c r="D79" s="10">
        <v>1</v>
      </c>
      <c r="E79" s="10">
        <v>30635</v>
      </c>
      <c r="F79" s="10">
        <v>896033735</v>
      </c>
      <c r="G79" s="10" t="s">
        <v>16</v>
      </c>
      <c r="H79" s="10" t="s">
        <v>0</v>
      </c>
      <c r="I79" s="10" t="s">
        <v>1</v>
      </c>
      <c r="J79" s="14">
        <v>43245.644583333335</v>
      </c>
      <c r="K79" s="10">
        <v>30635</v>
      </c>
      <c r="L79" s="10">
        <v>4595</v>
      </c>
      <c r="M79" s="10" t="s">
        <v>294</v>
      </c>
      <c r="N79" s="10">
        <v>14590621</v>
      </c>
      <c r="P79" s="10">
        <f t="shared" si="4"/>
        <v>0</v>
      </c>
      <c r="Q79" s="10">
        <f t="shared" si="5"/>
        <v>30635</v>
      </c>
    </row>
    <row r="80" spans="1:24" s="10" customFormat="1" x14ac:dyDescent="0.15">
      <c r="A80" s="10" t="s">
        <v>215</v>
      </c>
      <c r="B80" s="10" t="s">
        <v>216</v>
      </c>
      <c r="D80" s="10">
        <v>1</v>
      </c>
      <c r="E80" s="10">
        <v>30644</v>
      </c>
      <c r="F80" s="10">
        <v>896034392</v>
      </c>
      <c r="G80" s="10" t="s">
        <v>16</v>
      </c>
      <c r="H80" s="10" t="s">
        <v>0</v>
      </c>
      <c r="I80" s="10" t="s">
        <v>1</v>
      </c>
      <c r="J80" s="14">
        <v>43245.644849537035</v>
      </c>
      <c r="K80" s="10">
        <v>30644</v>
      </c>
      <c r="L80" s="10">
        <v>4594</v>
      </c>
      <c r="M80" s="10" t="s">
        <v>295</v>
      </c>
      <c r="N80" s="10">
        <v>14590625</v>
      </c>
      <c r="P80" s="10">
        <f t="shared" si="4"/>
        <v>0</v>
      </c>
      <c r="Q80" s="10">
        <f t="shared" si="5"/>
        <v>30644</v>
      </c>
      <c r="R80" s="38">
        <f>R82-R81</f>
        <v>0</v>
      </c>
      <c r="S80" s="38">
        <f>S82-S81</f>
        <v>42</v>
      </c>
      <c r="T80" s="38" t="e">
        <f>S80/R80</f>
        <v>#DIV/0!</v>
      </c>
      <c r="U80" s="38"/>
      <c r="V80" s="19">
        <f>S80*50</f>
        <v>2100</v>
      </c>
      <c r="W80" s="19"/>
    </row>
    <row r="81" spans="1:24" s="10" customFormat="1" x14ac:dyDescent="0.15">
      <c r="A81" s="10" t="s">
        <v>215</v>
      </c>
      <c r="B81" s="10" t="s">
        <v>216</v>
      </c>
      <c r="D81" s="10">
        <v>1</v>
      </c>
      <c r="E81" s="10">
        <v>30634</v>
      </c>
      <c r="F81" s="10">
        <v>896036069</v>
      </c>
      <c r="G81" s="10" t="s">
        <v>16</v>
      </c>
      <c r="H81" s="10" t="s">
        <v>0</v>
      </c>
      <c r="I81" s="10" t="s">
        <v>1</v>
      </c>
      <c r="J81" s="14">
        <v>43245.645474537036</v>
      </c>
      <c r="K81" s="10">
        <v>30632</v>
      </c>
      <c r="L81" s="10">
        <v>4596</v>
      </c>
      <c r="M81" s="10" t="s">
        <v>296</v>
      </c>
      <c r="N81" s="10">
        <v>14590632</v>
      </c>
      <c r="P81" s="10">
        <f t="shared" ref="P81:P112" si="6">C81*E81</f>
        <v>0</v>
      </c>
      <c r="Q81" s="10">
        <f t="shared" ref="Q81:Q112" si="7">D81*E81</f>
        <v>30634</v>
      </c>
      <c r="R81" s="38">
        <f>SUM(C76:C144)</f>
        <v>19</v>
      </c>
      <c r="S81" s="38">
        <f>SUM(P76:P145)</f>
        <v>581559</v>
      </c>
      <c r="T81" s="38">
        <f>S81/R81</f>
        <v>30608.36842105263</v>
      </c>
      <c r="U81" s="38"/>
      <c r="V81" s="19"/>
      <c r="W81" s="19"/>
    </row>
    <row r="82" spans="1:24" s="10" customFormat="1" x14ac:dyDescent="0.15">
      <c r="A82" s="10" t="s">
        <v>215</v>
      </c>
      <c r="B82" s="10" t="s">
        <v>216</v>
      </c>
      <c r="D82" s="10">
        <v>1</v>
      </c>
      <c r="E82" s="10">
        <v>30655</v>
      </c>
      <c r="F82" s="10">
        <v>896038432</v>
      </c>
      <c r="G82" s="10" t="s">
        <v>16</v>
      </c>
      <c r="H82" s="10" t="s">
        <v>0</v>
      </c>
      <c r="I82" s="10" t="s">
        <v>1</v>
      </c>
      <c r="J82" s="14">
        <v>43245.646643518521</v>
      </c>
      <c r="K82" s="10">
        <v>30654</v>
      </c>
      <c r="L82" s="10">
        <v>4598</v>
      </c>
      <c r="M82" s="10" t="s">
        <v>297</v>
      </c>
      <c r="N82" s="10">
        <v>14590637</v>
      </c>
      <c r="P82" s="10">
        <f t="shared" si="6"/>
        <v>0</v>
      </c>
      <c r="Q82" s="10">
        <f t="shared" si="7"/>
        <v>30655</v>
      </c>
      <c r="R82" s="38">
        <f>SUM(D72:D253)</f>
        <v>19</v>
      </c>
      <c r="S82" s="38">
        <f>SUM(Q72:Q1090)</f>
        <v>581601</v>
      </c>
      <c r="T82" s="38">
        <f>S82/R82</f>
        <v>30610.57894736842</v>
      </c>
      <c r="U82" s="38"/>
      <c r="V82" s="19">
        <f>R82*71.08</f>
        <v>1350.52</v>
      </c>
      <c r="W82" s="19">
        <f>V80-V82</f>
        <v>749.48</v>
      </c>
    </row>
    <row r="83" spans="1:24" s="10" customFormat="1" x14ac:dyDescent="0.15">
      <c r="A83" s="10" t="s">
        <v>215</v>
      </c>
      <c r="B83" s="10" t="s">
        <v>216</v>
      </c>
      <c r="D83" s="10">
        <v>1</v>
      </c>
      <c r="E83" s="10">
        <v>30652</v>
      </c>
      <c r="F83" s="10">
        <v>896038575</v>
      </c>
      <c r="G83" s="10" t="s">
        <v>16</v>
      </c>
      <c r="H83" s="10" t="s">
        <v>0</v>
      </c>
      <c r="I83" s="10" t="s">
        <v>1</v>
      </c>
      <c r="J83" s="14">
        <v>43245.64675925926</v>
      </c>
      <c r="K83" s="10">
        <v>30652</v>
      </c>
      <c r="L83" s="10">
        <v>4599</v>
      </c>
      <c r="M83" s="10" t="s">
        <v>298</v>
      </c>
      <c r="N83" s="10">
        <v>14590641</v>
      </c>
      <c r="P83" s="10">
        <f t="shared" si="6"/>
        <v>0</v>
      </c>
      <c r="Q83" s="10">
        <f t="shared" si="7"/>
        <v>30652</v>
      </c>
    </row>
    <row r="84" spans="1:24" s="10" customFormat="1" x14ac:dyDescent="0.15">
      <c r="A84" s="10" t="s">
        <v>215</v>
      </c>
      <c r="B84" s="10" t="s">
        <v>216</v>
      </c>
      <c r="D84" s="10">
        <v>1</v>
      </c>
      <c r="E84" s="10">
        <v>30634</v>
      </c>
      <c r="F84" s="10">
        <v>896042785</v>
      </c>
      <c r="G84" s="10" t="s">
        <v>16</v>
      </c>
      <c r="H84" s="10" t="s">
        <v>0</v>
      </c>
      <c r="I84" s="10" t="s">
        <v>1</v>
      </c>
      <c r="J84" s="14">
        <v>43245.650208333333</v>
      </c>
      <c r="K84" s="10">
        <v>30634</v>
      </c>
      <c r="L84" s="10">
        <v>4602</v>
      </c>
      <c r="M84" s="10" t="s">
        <v>299</v>
      </c>
      <c r="N84" s="10">
        <v>14590661</v>
      </c>
      <c r="P84" s="10">
        <f t="shared" si="6"/>
        <v>0</v>
      </c>
      <c r="Q84" s="10">
        <f t="shared" si="7"/>
        <v>30634</v>
      </c>
    </row>
    <row r="85" spans="1:24" customFormat="1" x14ac:dyDescent="0.15">
      <c r="A85" t="s">
        <v>215</v>
      </c>
      <c r="B85" t="s">
        <v>216</v>
      </c>
      <c r="C85">
        <v>1</v>
      </c>
      <c r="E85">
        <v>30613</v>
      </c>
      <c r="F85">
        <v>896043416</v>
      </c>
      <c r="G85" t="s">
        <v>16</v>
      </c>
      <c r="H85" t="s">
        <v>0</v>
      </c>
      <c r="I85" t="s">
        <v>1</v>
      </c>
      <c r="J85" s="8">
        <v>43245.650925925926</v>
      </c>
      <c r="K85">
        <v>30613</v>
      </c>
      <c r="L85">
        <v>4603</v>
      </c>
      <c r="M85" t="s">
        <v>301</v>
      </c>
      <c r="N85">
        <v>14590664</v>
      </c>
      <c r="P85">
        <f t="shared" si="6"/>
        <v>30613</v>
      </c>
      <c r="Q85">
        <f t="shared" si="7"/>
        <v>0</v>
      </c>
    </row>
    <row r="86" spans="1:24" customFormat="1" x14ac:dyDescent="0.15">
      <c r="A86" t="s">
        <v>215</v>
      </c>
      <c r="B86" t="s">
        <v>216</v>
      </c>
      <c r="C86">
        <v>2</v>
      </c>
      <c r="E86">
        <v>30611</v>
      </c>
      <c r="F86">
        <v>896043425</v>
      </c>
      <c r="G86" t="s">
        <v>16</v>
      </c>
      <c r="H86" t="s">
        <v>0</v>
      </c>
      <c r="J86" s="8">
        <v>43245.650925925926</v>
      </c>
      <c r="K86">
        <v>30611</v>
      </c>
      <c r="L86">
        <v>4600</v>
      </c>
      <c r="M86" t="s">
        <v>300</v>
      </c>
      <c r="N86">
        <v>14590665</v>
      </c>
      <c r="P86">
        <f t="shared" si="6"/>
        <v>61222</v>
      </c>
      <c r="Q86">
        <f t="shared" si="7"/>
        <v>0</v>
      </c>
    </row>
    <row r="87" spans="1:24" s="19" customFormat="1" x14ac:dyDescent="0.15">
      <c r="A87" s="19" t="s">
        <v>215</v>
      </c>
      <c r="B87" s="19" t="s">
        <v>216</v>
      </c>
      <c r="C87" s="19">
        <v>1</v>
      </c>
      <c r="E87" s="19">
        <v>30604</v>
      </c>
      <c r="F87" s="19">
        <v>896045682</v>
      </c>
      <c r="G87" s="19" t="s">
        <v>16</v>
      </c>
      <c r="H87" s="19" t="s">
        <v>0</v>
      </c>
      <c r="I87" s="19" t="s">
        <v>1</v>
      </c>
      <c r="J87" s="32">
        <v>43245.653553240743</v>
      </c>
      <c r="K87" s="19">
        <v>30604</v>
      </c>
      <c r="L87" s="19">
        <v>4604</v>
      </c>
      <c r="M87" s="19" t="s">
        <v>302</v>
      </c>
      <c r="N87" s="19">
        <v>14590693</v>
      </c>
      <c r="P87" s="19">
        <f t="shared" si="6"/>
        <v>30604</v>
      </c>
      <c r="Q87" s="19">
        <f t="shared" si="7"/>
        <v>0</v>
      </c>
    </row>
    <row r="88" spans="1:24" s="19" customFormat="1" x14ac:dyDescent="0.15">
      <c r="A88" s="19" t="s">
        <v>215</v>
      </c>
      <c r="B88" s="19" t="s">
        <v>216</v>
      </c>
      <c r="D88" s="19">
        <v>1</v>
      </c>
      <c r="E88" s="19">
        <v>30637</v>
      </c>
      <c r="F88" s="19">
        <v>896049615</v>
      </c>
      <c r="G88" s="19" t="s">
        <v>16</v>
      </c>
      <c r="H88" s="19" t="s">
        <v>0</v>
      </c>
      <c r="I88" s="19" t="s">
        <v>1</v>
      </c>
      <c r="J88" s="32">
        <v>43245.658379629633</v>
      </c>
      <c r="K88" s="19">
        <v>30637</v>
      </c>
      <c r="L88" s="19">
        <v>4608</v>
      </c>
      <c r="M88" s="19" t="s">
        <v>303</v>
      </c>
      <c r="N88" s="19">
        <v>14590712</v>
      </c>
      <c r="P88" s="19">
        <f t="shared" si="6"/>
        <v>0</v>
      </c>
      <c r="Q88" s="19">
        <f t="shared" si="7"/>
        <v>30637</v>
      </c>
      <c r="R88" s="38">
        <f>R90-R89</f>
        <v>6</v>
      </c>
      <c r="S88" s="38">
        <f>S90-S89</f>
        <v>183253</v>
      </c>
      <c r="T88" s="38">
        <f>S88/R88</f>
        <v>30542.166666666668</v>
      </c>
      <c r="U88" s="38"/>
      <c r="V88" s="19">
        <f>S88*50</f>
        <v>9162650</v>
      </c>
    </row>
    <row r="89" spans="1:24" s="19" customFormat="1" x14ac:dyDescent="0.15">
      <c r="A89" s="19" t="s">
        <v>215</v>
      </c>
      <c r="B89" s="19" t="s">
        <v>216</v>
      </c>
      <c r="C89" s="19">
        <v>1</v>
      </c>
      <c r="E89" s="19">
        <v>30615</v>
      </c>
      <c r="F89" s="19">
        <v>896049992</v>
      </c>
      <c r="G89" s="19" t="s">
        <v>16</v>
      </c>
      <c r="H89" s="19" t="s">
        <v>0</v>
      </c>
      <c r="I89" s="19" t="s">
        <v>1</v>
      </c>
      <c r="J89" s="32">
        <v>43245.658634259256</v>
      </c>
      <c r="K89" s="19">
        <v>30615</v>
      </c>
      <c r="L89" s="19">
        <v>4609</v>
      </c>
      <c r="M89" s="19" t="s">
        <v>304</v>
      </c>
      <c r="N89" s="19">
        <v>14590713</v>
      </c>
      <c r="P89" s="19">
        <f t="shared" si="6"/>
        <v>30615</v>
      </c>
      <c r="Q89" s="19">
        <f t="shared" si="7"/>
        <v>0</v>
      </c>
      <c r="R89" s="38">
        <f>SUM(C84:C152)</f>
        <v>19</v>
      </c>
      <c r="S89" s="38">
        <f>SUM(P84:P153)</f>
        <v>581559</v>
      </c>
      <c r="T89" s="38">
        <f>S89/R89</f>
        <v>30608.36842105263</v>
      </c>
      <c r="U89" s="38"/>
    </row>
    <row r="90" spans="1:24" s="19" customFormat="1" x14ac:dyDescent="0.15">
      <c r="A90" s="19" t="s">
        <v>215</v>
      </c>
      <c r="B90" s="19" t="s">
        <v>216</v>
      </c>
      <c r="C90" s="19">
        <v>2</v>
      </c>
      <c r="E90" s="19">
        <v>30598</v>
      </c>
      <c r="F90" s="19">
        <v>896052147</v>
      </c>
      <c r="G90" s="19" t="s">
        <v>16</v>
      </c>
      <c r="H90" s="19" t="s">
        <v>0</v>
      </c>
      <c r="J90" s="32">
        <v>43245.660405092596</v>
      </c>
      <c r="K90" s="19">
        <v>30598</v>
      </c>
      <c r="L90" s="19">
        <v>4607</v>
      </c>
      <c r="M90" s="19" t="s">
        <v>305</v>
      </c>
      <c r="N90" s="19">
        <v>14590721</v>
      </c>
      <c r="P90" s="19">
        <f t="shared" si="6"/>
        <v>61196</v>
      </c>
      <c r="Q90" s="19">
        <f t="shared" si="7"/>
        <v>0</v>
      </c>
      <c r="R90" s="38">
        <f>SUM(D66:D261)</f>
        <v>25</v>
      </c>
      <c r="S90" s="38">
        <f>SUM(Q66:Q1098)</f>
        <v>764812</v>
      </c>
      <c r="T90" s="38">
        <f>S90/R90</f>
        <v>30592.48</v>
      </c>
      <c r="U90" s="38"/>
      <c r="V90" s="19">
        <f>R90*71.08</f>
        <v>1777</v>
      </c>
      <c r="W90" s="19">
        <f>V88-V90</f>
        <v>9160873</v>
      </c>
      <c r="X90" s="19">
        <f>W90/R90</f>
        <v>366434.92</v>
      </c>
    </row>
    <row r="91" spans="1:24" s="19" customFormat="1" x14ac:dyDescent="0.15">
      <c r="A91" s="19" t="s">
        <v>215</v>
      </c>
      <c r="B91" s="19" t="s">
        <v>216</v>
      </c>
      <c r="D91" s="19">
        <v>1</v>
      </c>
      <c r="E91" s="19">
        <v>30638</v>
      </c>
      <c r="F91" s="19">
        <v>896064508</v>
      </c>
      <c r="G91" s="19" t="s">
        <v>16</v>
      </c>
      <c r="H91" s="19" t="s">
        <v>0</v>
      </c>
      <c r="I91" s="19" t="s">
        <v>1</v>
      </c>
      <c r="J91" s="32">
        <v>43245.673877314817</v>
      </c>
      <c r="K91" s="19">
        <v>30636</v>
      </c>
      <c r="L91" s="19">
        <v>4612</v>
      </c>
      <c r="M91" s="19" t="s">
        <v>306</v>
      </c>
      <c r="N91" s="19">
        <v>14590789</v>
      </c>
      <c r="P91" s="19">
        <f t="shared" si="6"/>
        <v>0</v>
      </c>
      <c r="Q91" s="19">
        <f t="shared" si="7"/>
        <v>30638</v>
      </c>
    </row>
    <row r="92" spans="1:24" s="19" customFormat="1" x14ac:dyDescent="0.15">
      <c r="A92" s="19" t="s">
        <v>215</v>
      </c>
      <c r="B92" s="19" t="s">
        <v>216</v>
      </c>
      <c r="D92" s="19">
        <v>1</v>
      </c>
      <c r="E92" s="19">
        <v>30637</v>
      </c>
      <c r="F92" s="19">
        <v>896067644</v>
      </c>
      <c r="G92" s="19" t="s">
        <v>16</v>
      </c>
      <c r="H92" s="19" t="s">
        <v>0</v>
      </c>
      <c r="I92" s="19" t="s">
        <v>1</v>
      </c>
      <c r="J92" s="32">
        <v>43245.67800925926</v>
      </c>
      <c r="K92" s="19">
        <v>30637</v>
      </c>
      <c r="L92" s="19">
        <v>4614</v>
      </c>
      <c r="M92" s="19" t="s">
        <v>307</v>
      </c>
      <c r="N92" s="19">
        <v>14590813</v>
      </c>
      <c r="P92" s="19">
        <f t="shared" si="6"/>
        <v>0</v>
      </c>
      <c r="Q92" s="19">
        <f t="shared" si="7"/>
        <v>30637</v>
      </c>
    </row>
    <row r="93" spans="1:24" s="19" customFormat="1" x14ac:dyDescent="0.15">
      <c r="A93" s="19" t="s">
        <v>215</v>
      </c>
      <c r="B93" s="19" t="s">
        <v>216</v>
      </c>
      <c r="C93" s="19">
        <v>1</v>
      </c>
      <c r="E93" s="19">
        <v>30621</v>
      </c>
      <c r="F93" s="19">
        <v>896081108</v>
      </c>
      <c r="G93" s="19" t="s">
        <v>16</v>
      </c>
      <c r="H93" s="19" t="s">
        <v>0</v>
      </c>
      <c r="J93" s="32">
        <v>43245.730370370373</v>
      </c>
      <c r="K93" s="19">
        <v>30621</v>
      </c>
      <c r="L93" s="19">
        <v>4619</v>
      </c>
      <c r="M93" s="19" t="s">
        <v>308</v>
      </c>
      <c r="N93" s="19">
        <v>14590928</v>
      </c>
      <c r="P93" s="19">
        <f t="shared" si="6"/>
        <v>30621</v>
      </c>
      <c r="Q93" s="19">
        <f t="shared" si="7"/>
        <v>0</v>
      </c>
    </row>
    <row r="94" spans="1:24" s="19" customFormat="1" x14ac:dyDescent="0.15">
      <c r="A94" s="19" t="s">
        <v>215</v>
      </c>
      <c r="B94" s="19" t="s">
        <v>216</v>
      </c>
      <c r="C94" s="19">
        <v>1</v>
      </c>
      <c r="E94" s="19">
        <v>30620</v>
      </c>
      <c r="F94" s="19">
        <v>896081155</v>
      </c>
      <c r="G94" s="19" t="s">
        <v>16</v>
      </c>
      <c r="H94" s="19" t="s">
        <v>0</v>
      </c>
      <c r="J94" s="32">
        <v>43245.730567129627</v>
      </c>
      <c r="K94" s="19">
        <v>30620</v>
      </c>
      <c r="L94" s="19">
        <v>4620</v>
      </c>
      <c r="M94" s="19" t="s">
        <v>309</v>
      </c>
      <c r="N94" s="19">
        <v>14590929</v>
      </c>
      <c r="P94" s="19">
        <f t="shared" si="6"/>
        <v>30620</v>
      </c>
      <c r="Q94" s="19">
        <f t="shared" si="7"/>
        <v>0</v>
      </c>
    </row>
    <row r="95" spans="1:24" s="19" customFormat="1" x14ac:dyDescent="0.15">
      <c r="A95" s="19" t="s">
        <v>215</v>
      </c>
      <c r="B95" s="19" t="s">
        <v>216</v>
      </c>
      <c r="D95" s="19">
        <v>1</v>
      </c>
      <c r="E95" s="19">
        <v>30634</v>
      </c>
      <c r="F95" s="19">
        <v>896082880</v>
      </c>
      <c r="G95" s="19" t="s">
        <v>16</v>
      </c>
      <c r="H95" s="19" t="s">
        <v>0</v>
      </c>
      <c r="I95" s="19" t="s">
        <v>1</v>
      </c>
      <c r="J95" s="32">
        <v>43245.747870370367</v>
      </c>
      <c r="K95" s="19">
        <v>30634</v>
      </c>
      <c r="L95" s="19">
        <v>4626</v>
      </c>
      <c r="M95" s="19" t="s">
        <v>310</v>
      </c>
      <c r="N95" s="19">
        <v>14590974</v>
      </c>
      <c r="P95" s="19">
        <f t="shared" si="6"/>
        <v>0</v>
      </c>
      <c r="Q95" s="19">
        <f t="shared" si="7"/>
        <v>30634</v>
      </c>
    </row>
    <row r="96" spans="1:24" s="19" customFormat="1" x14ac:dyDescent="0.15">
      <c r="A96" s="19" t="s">
        <v>215</v>
      </c>
      <c r="B96" s="19" t="s">
        <v>216</v>
      </c>
      <c r="C96" s="19">
        <v>1</v>
      </c>
      <c r="E96" s="19">
        <v>30622</v>
      </c>
      <c r="F96" s="19">
        <v>896083347</v>
      </c>
      <c r="G96" s="19" t="s">
        <v>16</v>
      </c>
      <c r="H96" s="19" t="s">
        <v>0</v>
      </c>
      <c r="I96" s="19" t="s">
        <v>1</v>
      </c>
      <c r="J96" s="32">
        <v>43245.752905092595</v>
      </c>
      <c r="K96" s="19">
        <v>30622</v>
      </c>
      <c r="L96" s="19">
        <v>4627</v>
      </c>
      <c r="M96" s="19" t="s">
        <v>311</v>
      </c>
      <c r="N96" s="19">
        <v>14590983</v>
      </c>
      <c r="P96" s="19">
        <f t="shared" si="6"/>
        <v>30622</v>
      </c>
      <c r="Q96" s="19">
        <f t="shared" si="7"/>
        <v>0</v>
      </c>
    </row>
    <row r="97" spans="1:24" s="19" customFormat="1" x14ac:dyDescent="0.15">
      <c r="A97" s="19" t="s">
        <v>215</v>
      </c>
      <c r="B97" s="19" t="s">
        <v>216</v>
      </c>
      <c r="D97" s="19">
        <v>1</v>
      </c>
      <c r="E97" s="19">
        <v>30632</v>
      </c>
      <c r="F97" s="19">
        <v>896084739</v>
      </c>
      <c r="G97" s="19" t="s">
        <v>16</v>
      </c>
      <c r="H97" s="19" t="s">
        <v>0</v>
      </c>
      <c r="I97" s="19" t="s">
        <v>1</v>
      </c>
      <c r="J97" s="32">
        <v>43245.769756944443</v>
      </c>
      <c r="K97" s="19">
        <v>30632</v>
      </c>
      <c r="L97" s="19">
        <v>4629</v>
      </c>
      <c r="M97" s="19" t="s">
        <v>312</v>
      </c>
      <c r="N97" s="19">
        <v>14591012</v>
      </c>
      <c r="P97" s="19">
        <f t="shared" si="6"/>
        <v>0</v>
      </c>
      <c r="Q97" s="19">
        <f t="shared" si="7"/>
        <v>30632</v>
      </c>
    </row>
    <row r="98" spans="1:24" s="19" customFormat="1" x14ac:dyDescent="0.15">
      <c r="A98" s="19" t="s">
        <v>215</v>
      </c>
      <c r="B98" s="19" t="s">
        <v>216</v>
      </c>
      <c r="D98" s="19">
        <v>1</v>
      </c>
      <c r="E98" s="19">
        <v>30637</v>
      </c>
      <c r="F98" s="19">
        <v>896085003</v>
      </c>
      <c r="G98" s="19" t="s">
        <v>16</v>
      </c>
      <c r="H98" s="19" t="s">
        <v>0</v>
      </c>
      <c r="I98" s="19" t="s">
        <v>1</v>
      </c>
      <c r="J98" s="32">
        <v>43245.772476851853</v>
      </c>
      <c r="K98" s="19">
        <v>30635</v>
      </c>
      <c r="L98" s="19">
        <v>4630</v>
      </c>
      <c r="M98" s="19" t="s">
        <v>313</v>
      </c>
      <c r="N98" s="19">
        <v>14591016</v>
      </c>
      <c r="P98" s="19">
        <f t="shared" si="6"/>
        <v>0</v>
      </c>
      <c r="Q98" s="19">
        <f t="shared" si="7"/>
        <v>30637</v>
      </c>
    </row>
    <row r="99" spans="1:24" customFormat="1" x14ac:dyDescent="0.15">
      <c r="A99" t="s">
        <v>215</v>
      </c>
      <c r="B99" t="s">
        <v>216</v>
      </c>
      <c r="C99">
        <v>1</v>
      </c>
      <c r="E99">
        <v>30625</v>
      </c>
      <c r="F99">
        <v>896085328</v>
      </c>
      <c r="G99" t="s">
        <v>16</v>
      </c>
      <c r="H99" t="s">
        <v>0</v>
      </c>
      <c r="I99" t="s">
        <v>1</v>
      </c>
      <c r="J99" s="8">
        <v>43245.778703703705</v>
      </c>
      <c r="K99">
        <v>30625</v>
      </c>
      <c r="L99">
        <v>4631</v>
      </c>
      <c r="M99" t="s">
        <v>314</v>
      </c>
      <c r="N99">
        <v>14591017</v>
      </c>
      <c r="P99">
        <f t="shared" si="6"/>
        <v>30625</v>
      </c>
      <c r="Q99">
        <f t="shared" si="7"/>
        <v>0</v>
      </c>
    </row>
    <row r="100" spans="1:24" customFormat="1" x14ac:dyDescent="0.15">
      <c r="A100" t="s">
        <v>215</v>
      </c>
      <c r="B100" t="s">
        <v>216</v>
      </c>
      <c r="C100">
        <v>1</v>
      </c>
      <c r="E100">
        <v>30624</v>
      </c>
      <c r="F100">
        <v>896085649</v>
      </c>
      <c r="G100" t="s">
        <v>16</v>
      </c>
      <c r="H100" t="s">
        <v>0</v>
      </c>
      <c r="I100" t="s">
        <v>1</v>
      </c>
      <c r="J100" s="8">
        <v>43245.787557870368</v>
      </c>
      <c r="K100">
        <v>30624</v>
      </c>
      <c r="L100">
        <v>4632</v>
      </c>
      <c r="M100" t="s">
        <v>315</v>
      </c>
      <c r="N100">
        <v>14591021</v>
      </c>
      <c r="P100">
        <f t="shared" si="6"/>
        <v>30624</v>
      </c>
      <c r="Q100">
        <f t="shared" si="7"/>
        <v>0</v>
      </c>
    </row>
    <row r="101" spans="1:24" customFormat="1" x14ac:dyDescent="0.15">
      <c r="A101" t="s">
        <v>215</v>
      </c>
      <c r="B101" t="s">
        <v>216</v>
      </c>
      <c r="C101">
        <v>1</v>
      </c>
      <c r="E101">
        <v>30602</v>
      </c>
      <c r="F101">
        <v>896086847</v>
      </c>
      <c r="G101" t="s">
        <v>16</v>
      </c>
      <c r="H101" t="s">
        <v>0</v>
      </c>
      <c r="J101" s="8">
        <v>43245.799884259257</v>
      </c>
      <c r="K101">
        <v>30602</v>
      </c>
      <c r="L101">
        <v>4625</v>
      </c>
      <c r="M101" t="s">
        <v>316</v>
      </c>
      <c r="N101">
        <v>14591031</v>
      </c>
      <c r="P101">
        <f t="shared" si="6"/>
        <v>30602</v>
      </c>
      <c r="Q101">
        <f t="shared" si="7"/>
        <v>0</v>
      </c>
    </row>
    <row r="102" spans="1:24" customFormat="1" x14ac:dyDescent="0.15">
      <c r="A102" t="s">
        <v>215</v>
      </c>
      <c r="B102" t="s">
        <v>216</v>
      </c>
      <c r="C102">
        <v>1</v>
      </c>
      <c r="E102">
        <v>30601</v>
      </c>
      <c r="F102">
        <v>896086858</v>
      </c>
      <c r="G102" t="s">
        <v>16</v>
      </c>
      <c r="H102" t="s">
        <v>0</v>
      </c>
      <c r="J102" s="8">
        <v>43245.799884259257</v>
      </c>
      <c r="K102">
        <v>30601</v>
      </c>
      <c r="L102">
        <v>4622</v>
      </c>
      <c r="M102" t="s">
        <v>317</v>
      </c>
      <c r="N102">
        <v>14591032</v>
      </c>
      <c r="P102">
        <f t="shared" si="6"/>
        <v>30601</v>
      </c>
      <c r="Q102">
        <f t="shared" si="7"/>
        <v>0</v>
      </c>
    </row>
    <row r="103" spans="1:24" customFormat="1" x14ac:dyDescent="0.15">
      <c r="A103" t="s">
        <v>215</v>
      </c>
      <c r="B103" t="s">
        <v>216</v>
      </c>
      <c r="C103">
        <v>1</v>
      </c>
      <c r="E103">
        <v>30601</v>
      </c>
      <c r="F103">
        <v>896086859</v>
      </c>
      <c r="G103" t="s">
        <v>16</v>
      </c>
      <c r="H103" t="s">
        <v>0</v>
      </c>
      <c r="J103" s="8">
        <v>43245.799884259257</v>
      </c>
      <c r="K103">
        <v>30601</v>
      </c>
      <c r="L103">
        <v>4623</v>
      </c>
      <c r="M103" t="s">
        <v>318</v>
      </c>
      <c r="N103">
        <v>14591033</v>
      </c>
      <c r="P103">
        <f t="shared" si="6"/>
        <v>30601</v>
      </c>
      <c r="Q103">
        <f t="shared" si="7"/>
        <v>0</v>
      </c>
    </row>
    <row r="104" spans="1:24" customFormat="1" x14ac:dyDescent="0.15">
      <c r="A104" t="s">
        <v>215</v>
      </c>
      <c r="B104" t="s">
        <v>216</v>
      </c>
      <c r="C104">
        <v>1</v>
      </c>
      <c r="E104">
        <v>30601</v>
      </c>
      <c r="F104">
        <v>896086917</v>
      </c>
      <c r="G104" t="s">
        <v>16</v>
      </c>
      <c r="H104" t="s">
        <v>0</v>
      </c>
      <c r="J104" s="8">
        <v>43245.799988425926</v>
      </c>
      <c r="K104">
        <v>30601</v>
      </c>
      <c r="L104">
        <v>4628</v>
      </c>
      <c r="M104" t="s">
        <v>319</v>
      </c>
      <c r="N104">
        <v>14591034</v>
      </c>
      <c r="P104">
        <f t="shared" si="6"/>
        <v>30601</v>
      </c>
      <c r="Q104">
        <f t="shared" si="7"/>
        <v>0</v>
      </c>
    </row>
    <row r="105" spans="1:24" s="1" customFormat="1" x14ac:dyDescent="0.15">
      <c r="A105" s="1" t="s">
        <v>215</v>
      </c>
      <c r="B105" s="1" t="s">
        <v>216</v>
      </c>
      <c r="C105" s="1">
        <v>1</v>
      </c>
      <c r="E105" s="1">
        <v>30600</v>
      </c>
      <c r="F105" s="1">
        <v>896086926</v>
      </c>
      <c r="G105" s="1" t="s">
        <v>16</v>
      </c>
      <c r="H105" s="1" t="s">
        <v>0</v>
      </c>
      <c r="J105" s="5">
        <v>43245.799988425926</v>
      </c>
      <c r="K105" s="1">
        <v>30600</v>
      </c>
      <c r="L105" s="1">
        <v>4624</v>
      </c>
      <c r="M105" s="1" t="s">
        <v>320</v>
      </c>
      <c r="N105" s="1">
        <v>14591035</v>
      </c>
      <c r="O105" s="22"/>
      <c r="P105" s="22">
        <f t="shared" si="6"/>
        <v>30600</v>
      </c>
      <c r="Q105" s="19">
        <f t="shared" si="7"/>
        <v>0</v>
      </c>
    </row>
    <row r="106" spans="1:24" s="1" customFormat="1" x14ac:dyDescent="0.15">
      <c r="A106" s="1" t="s">
        <v>215</v>
      </c>
      <c r="B106" s="1" t="s">
        <v>216</v>
      </c>
      <c r="C106" s="1">
        <v>1</v>
      </c>
      <c r="E106" s="1">
        <v>30596</v>
      </c>
      <c r="F106" s="1">
        <v>896087025</v>
      </c>
      <c r="G106" s="1" t="s">
        <v>16</v>
      </c>
      <c r="H106" s="1" t="s">
        <v>0</v>
      </c>
      <c r="I106" s="1" t="s">
        <v>1</v>
      </c>
      <c r="J106" s="5">
        <v>43245.800081018519</v>
      </c>
      <c r="K106" s="1">
        <v>30596</v>
      </c>
      <c r="L106" s="1">
        <v>4633</v>
      </c>
      <c r="M106" s="1" t="s">
        <v>321</v>
      </c>
      <c r="N106" s="1">
        <v>14591036</v>
      </c>
      <c r="O106" s="22"/>
      <c r="P106" s="22">
        <f t="shared" si="6"/>
        <v>30596</v>
      </c>
      <c r="Q106" s="19">
        <f t="shared" si="7"/>
        <v>0</v>
      </c>
    </row>
    <row r="107" spans="1:24" s="1" customFormat="1" x14ac:dyDescent="0.15">
      <c r="A107" s="1" t="s">
        <v>215</v>
      </c>
      <c r="B107" s="1" t="s">
        <v>216</v>
      </c>
      <c r="C107" s="1">
        <v>1</v>
      </c>
      <c r="E107" s="1">
        <v>30596</v>
      </c>
      <c r="F107" s="1">
        <v>896087372</v>
      </c>
      <c r="G107" s="1" t="s">
        <v>16</v>
      </c>
      <c r="H107" s="1" t="s">
        <v>0</v>
      </c>
      <c r="I107" s="1" t="s">
        <v>1</v>
      </c>
      <c r="J107" s="5">
        <v>43245.801539351851</v>
      </c>
      <c r="K107" s="1">
        <v>30596</v>
      </c>
      <c r="L107" s="1">
        <v>4634</v>
      </c>
      <c r="M107" s="1" t="s">
        <v>322</v>
      </c>
      <c r="N107" s="1">
        <v>14591041</v>
      </c>
      <c r="O107" s="22"/>
      <c r="P107" s="22">
        <f t="shared" si="6"/>
        <v>30596</v>
      </c>
      <c r="Q107" s="19">
        <f t="shared" si="7"/>
        <v>0</v>
      </c>
    </row>
    <row r="108" spans="1:24" s="1" customFormat="1" x14ac:dyDescent="0.15">
      <c r="J108" s="5"/>
      <c r="O108" s="22"/>
      <c r="P108" s="22">
        <f t="shared" si="6"/>
        <v>0</v>
      </c>
      <c r="Q108" s="19">
        <f t="shared" si="7"/>
        <v>0</v>
      </c>
    </row>
    <row r="109" spans="1:24" s="1" customFormat="1" x14ac:dyDescent="0.15">
      <c r="J109" s="5"/>
      <c r="O109" s="22"/>
      <c r="P109" s="22">
        <f t="shared" si="6"/>
        <v>0</v>
      </c>
      <c r="Q109" s="19">
        <f t="shared" si="7"/>
        <v>0</v>
      </c>
      <c r="R109" s="1">
        <f>R111-R110</f>
        <v>-8</v>
      </c>
      <c r="S109" s="1">
        <f>S111-S110</f>
        <v>-214177</v>
      </c>
      <c r="T109" s="1">
        <f>S109/R109</f>
        <v>26772.125</v>
      </c>
      <c r="V109" s="1">
        <f>S109*50</f>
        <v>-10708850</v>
      </c>
    </row>
    <row r="110" spans="1:24" s="1" customFormat="1" x14ac:dyDescent="0.15">
      <c r="J110" s="5"/>
      <c r="O110" s="22"/>
      <c r="P110" s="22">
        <f t="shared" si="6"/>
        <v>0</v>
      </c>
      <c r="Q110" s="19">
        <f t="shared" si="7"/>
        <v>0</v>
      </c>
      <c r="R110" s="1">
        <f>SUM(C98:C146)</f>
        <v>9</v>
      </c>
      <c r="S110" s="1">
        <f>SUM(P99:P147)</f>
        <v>275446</v>
      </c>
      <c r="T110" s="1">
        <f>S110/R110</f>
        <v>30605.111111111109</v>
      </c>
    </row>
    <row r="111" spans="1:24" s="1" customFormat="1" x14ac:dyDescent="0.15">
      <c r="J111" s="5"/>
      <c r="O111" s="22"/>
      <c r="P111" s="22">
        <f t="shared" si="6"/>
        <v>0</v>
      </c>
      <c r="Q111" s="19">
        <f t="shared" si="7"/>
        <v>0</v>
      </c>
      <c r="R111" s="1">
        <f>SUM(D98:D151)</f>
        <v>1</v>
      </c>
      <c r="S111" s="1">
        <f>SUM(Q97:Q141)</f>
        <v>61269</v>
      </c>
      <c r="T111" s="1">
        <f>S111/R111</f>
        <v>61269</v>
      </c>
      <c r="V111" s="1">
        <f>R111*67.08</f>
        <v>67.08</v>
      </c>
      <c r="W111" s="1">
        <f>V109-V111</f>
        <v>-10708917.08</v>
      </c>
      <c r="X111" s="1">
        <f>W111/R111</f>
        <v>-10708917.08</v>
      </c>
    </row>
    <row r="112" spans="1:24" s="1" customFormat="1" x14ac:dyDescent="0.15">
      <c r="J112" s="5"/>
      <c r="O112" s="22"/>
      <c r="P112" s="22">
        <f t="shared" si="6"/>
        <v>0</v>
      </c>
      <c r="Q112" s="19">
        <f t="shared" si="7"/>
        <v>0</v>
      </c>
      <c r="V112" s="1">
        <f>SUM(V101:V110)</f>
        <v>-10708850</v>
      </c>
    </row>
    <row r="113" spans="10:24" s="1" customFormat="1" x14ac:dyDescent="0.15">
      <c r="J113" s="5"/>
      <c r="O113" s="22"/>
      <c r="P113" s="22">
        <f t="shared" ref="P113:P144" si="8">C113*E113</f>
        <v>0</v>
      </c>
      <c r="Q113" s="19">
        <f t="shared" ref="Q113:Q147" si="9">D113*E113</f>
        <v>0</v>
      </c>
    </row>
    <row r="114" spans="10:24" s="1" customFormat="1" x14ac:dyDescent="0.15">
      <c r="J114" s="5"/>
      <c r="O114" s="22"/>
      <c r="P114" s="22">
        <f t="shared" si="8"/>
        <v>0</v>
      </c>
      <c r="Q114" s="19">
        <f t="shared" si="9"/>
        <v>0</v>
      </c>
    </row>
    <row r="115" spans="10:24" s="1" customFormat="1" x14ac:dyDescent="0.15">
      <c r="J115" s="5"/>
      <c r="O115" s="22"/>
      <c r="P115" s="22">
        <f t="shared" si="8"/>
        <v>0</v>
      </c>
      <c r="Q115" s="19">
        <f t="shared" si="9"/>
        <v>0</v>
      </c>
    </row>
    <row r="116" spans="10:24" s="1" customFormat="1" x14ac:dyDescent="0.15">
      <c r="J116" s="5"/>
      <c r="O116" s="22"/>
      <c r="P116" s="22">
        <f t="shared" si="8"/>
        <v>0</v>
      </c>
      <c r="Q116" s="19">
        <f t="shared" si="9"/>
        <v>0</v>
      </c>
      <c r="R116" s="1">
        <f>R118-R117</f>
        <v>-3</v>
      </c>
      <c r="S116" s="1">
        <f>S118-S117</f>
        <v>0</v>
      </c>
      <c r="T116" s="1">
        <f>S116/R116</f>
        <v>0</v>
      </c>
      <c r="V116" s="1">
        <f>S116*50</f>
        <v>0</v>
      </c>
    </row>
    <row r="117" spans="10:24" s="1" customFormat="1" x14ac:dyDescent="0.15">
      <c r="J117" s="5"/>
      <c r="O117" s="22"/>
      <c r="P117" s="22">
        <f t="shared" si="8"/>
        <v>0</v>
      </c>
      <c r="Q117" s="19">
        <f t="shared" si="9"/>
        <v>0</v>
      </c>
      <c r="R117" s="1">
        <f>SUM(C105:C136)</f>
        <v>3</v>
      </c>
      <c r="S117" s="1">
        <f>SUM(P112:P136)</f>
        <v>0</v>
      </c>
      <c r="T117" s="1">
        <f>S117/R117</f>
        <v>0</v>
      </c>
    </row>
    <row r="118" spans="10:24" s="1" customFormat="1" x14ac:dyDescent="0.15">
      <c r="J118" s="5"/>
      <c r="O118" s="22"/>
      <c r="P118" s="22">
        <f t="shared" si="8"/>
        <v>0</v>
      </c>
      <c r="Q118" s="19">
        <f t="shared" si="9"/>
        <v>0</v>
      </c>
      <c r="R118" s="1">
        <f>SUM(D102:D135)</f>
        <v>0</v>
      </c>
      <c r="S118" s="1">
        <f>SUM(Q102:Q135)</f>
        <v>0</v>
      </c>
      <c r="T118" s="1" t="e">
        <f>S118/R118</f>
        <v>#DIV/0!</v>
      </c>
      <c r="V118" s="1">
        <f>R118*67.08</f>
        <v>0</v>
      </c>
      <c r="W118" s="1">
        <f>V116-V118</f>
        <v>0</v>
      </c>
      <c r="X118" s="1" t="e">
        <f>W118/R118</f>
        <v>#DIV/0!</v>
      </c>
    </row>
    <row r="119" spans="10:24" s="19" customFormat="1" x14ac:dyDescent="0.15">
      <c r="J119" s="32"/>
      <c r="O119" s="22"/>
      <c r="P119" s="22">
        <f t="shared" si="8"/>
        <v>0</v>
      </c>
      <c r="Q119" s="19">
        <f t="shared" si="9"/>
        <v>0</v>
      </c>
    </row>
    <row r="120" spans="10:24" s="19" customFormat="1" x14ac:dyDescent="0.15">
      <c r="J120" s="32"/>
      <c r="O120" s="22"/>
      <c r="P120" s="22">
        <f t="shared" si="8"/>
        <v>0</v>
      </c>
      <c r="Q120" s="19">
        <f t="shared" si="9"/>
        <v>0</v>
      </c>
    </row>
    <row r="121" spans="10:24" s="19" customFormat="1" x14ac:dyDescent="0.15">
      <c r="J121" s="32"/>
      <c r="O121" s="22"/>
      <c r="P121" s="22">
        <f t="shared" si="8"/>
        <v>0</v>
      </c>
      <c r="Q121" s="19">
        <f t="shared" si="9"/>
        <v>0</v>
      </c>
    </row>
    <row r="122" spans="10:24" s="1" customFormat="1" ht="12.75" customHeight="1" x14ac:dyDescent="0.15">
      <c r="J122" s="5"/>
      <c r="O122" s="22"/>
      <c r="P122" s="22">
        <f t="shared" si="8"/>
        <v>0</v>
      </c>
      <c r="Q122" s="19">
        <f t="shared" si="9"/>
        <v>0</v>
      </c>
    </row>
    <row r="123" spans="10:24" s="28" customFormat="1" x14ac:dyDescent="0.15">
      <c r="J123" s="29"/>
      <c r="O123" s="30"/>
      <c r="P123" s="30">
        <f t="shared" si="8"/>
        <v>0</v>
      </c>
      <c r="Q123" s="31">
        <f t="shared" si="9"/>
        <v>0</v>
      </c>
    </row>
    <row r="124" spans="10:24" s="19" customFormat="1" x14ac:dyDescent="0.15">
      <c r="J124" s="32"/>
      <c r="P124" s="19">
        <f t="shared" si="8"/>
        <v>0</v>
      </c>
      <c r="Q124" s="19">
        <f t="shared" si="9"/>
        <v>0</v>
      </c>
    </row>
    <row r="125" spans="10:24" s="19" customFormat="1" x14ac:dyDescent="0.15">
      <c r="J125" s="32"/>
      <c r="P125" s="19">
        <f t="shared" si="8"/>
        <v>0</v>
      </c>
      <c r="Q125" s="19">
        <f t="shared" si="9"/>
        <v>0</v>
      </c>
    </row>
    <row r="126" spans="10:24" s="19" customFormat="1" x14ac:dyDescent="0.15">
      <c r="J126" s="32"/>
      <c r="P126" s="19">
        <f t="shared" si="8"/>
        <v>0</v>
      </c>
      <c r="Q126" s="19">
        <f t="shared" si="9"/>
        <v>0</v>
      </c>
    </row>
    <row r="127" spans="10:24" s="19" customFormat="1" x14ac:dyDescent="0.15">
      <c r="J127" s="32"/>
      <c r="P127" s="19">
        <f t="shared" si="8"/>
        <v>0</v>
      </c>
      <c r="Q127" s="19">
        <f t="shared" si="9"/>
        <v>0</v>
      </c>
    </row>
    <row r="128" spans="10:24" customFormat="1" x14ac:dyDescent="0.15">
      <c r="J128" s="8"/>
      <c r="P128">
        <f t="shared" si="8"/>
        <v>0</v>
      </c>
      <c r="Q128">
        <f t="shared" si="9"/>
        <v>0</v>
      </c>
    </row>
    <row r="129" spans="10:24" customFormat="1" x14ac:dyDescent="0.15">
      <c r="J129" s="8"/>
      <c r="P129">
        <f t="shared" si="8"/>
        <v>0</v>
      </c>
      <c r="Q129">
        <f t="shared" si="9"/>
        <v>0</v>
      </c>
    </row>
    <row r="130" spans="10:24" customFormat="1" x14ac:dyDescent="0.15">
      <c r="J130" s="8"/>
      <c r="P130">
        <f t="shared" si="8"/>
        <v>0</v>
      </c>
      <c r="Q130">
        <f t="shared" si="9"/>
        <v>0</v>
      </c>
    </row>
    <row r="131" spans="10:24" customFormat="1" x14ac:dyDescent="0.15">
      <c r="J131" s="8"/>
      <c r="P131">
        <f t="shared" si="8"/>
        <v>0</v>
      </c>
      <c r="Q131">
        <f t="shared" si="9"/>
        <v>0</v>
      </c>
    </row>
    <row r="132" spans="10:24" customFormat="1" x14ac:dyDescent="0.15">
      <c r="J132" s="8"/>
      <c r="P132">
        <f t="shared" si="8"/>
        <v>0</v>
      </c>
      <c r="Q132">
        <f t="shared" si="9"/>
        <v>0</v>
      </c>
    </row>
    <row r="133" spans="10:24" customFormat="1" x14ac:dyDescent="0.15">
      <c r="J133" s="8"/>
      <c r="P133">
        <f t="shared" si="8"/>
        <v>0</v>
      </c>
      <c r="Q133">
        <f t="shared" si="9"/>
        <v>0</v>
      </c>
    </row>
    <row r="134" spans="10:24" customFormat="1" x14ac:dyDescent="0.15">
      <c r="J134" s="8"/>
      <c r="P134">
        <f t="shared" si="8"/>
        <v>0</v>
      </c>
      <c r="Q134">
        <f t="shared" si="9"/>
        <v>0</v>
      </c>
    </row>
    <row r="135" spans="10:24" customFormat="1" x14ac:dyDescent="0.15">
      <c r="J135" s="8"/>
      <c r="P135">
        <f t="shared" si="8"/>
        <v>0</v>
      </c>
      <c r="Q135">
        <f t="shared" si="9"/>
        <v>0</v>
      </c>
    </row>
    <row r="136" spans="10:24" x14ac:dyDescent="0.15">
      <c r="J136" s="6"/>
      <c r="P136" s="22">
        <f t="shared" si="8"/>
        <v>0</v>
      </c>
      <c r="Q136">
        <f t="shared" si="9"/>
        <v>0</v>
      </c>
      <c r="R136" s="3">
        <f>SUM(D136:D169)</f>
        <v>0</v>
      </c>
      <c r="S136" s="4">
        <f>SUM(Q136:Q176)</f>
        <v>0</v>
      </c>
      <c r="T136" s="3" t="e">
        <f>S136/R136</f>
        <v>#DIV/0!</v>
      </c>
      <c r="V136" s="18">
        <f>R136*67.08</f>
        <v>0</v>
      </c>
      <c r="W136" s="18" t="e">
        <f>#REF!-V136</f>
        <v>#REF!</v>
      </c>
      <c r="X136" s="18" t="e">
        <f>W136/R136</f>
        <v>#REF!</v>
      </c>
    </row>
    <row r="137" spans="10:24" x14ac:dyDescent="0.15">
      <c r="J137" s="6"/>
      <c r="P137" s="22">
        <f t="shared" si="8"/>
        <v>0</v>
      </c>
      <c r="Q137">
        <f t="shared" si="9"/>
        <v>0</v>
      </c>
    </row>
    <row r="138" spans="10:24" x14ac:dyDescent="0.15">
      <c r="J138" s="6"/>
      <c r="P138" s="22">
        <f t="shared" si="8"/>
        <v>0</v>
      </c>
      <c r="Q138">
        <f t="shared" si="9"/>
        <v>0</v>
      </c>
    </row>
    <row r="139" spans="10:24" x14ac:dyDescent="0.15">
      <c r="J139" s="6"/>
      <c r="P139" s="22">
        <f t="shared" si="8"/>
        <v>0</v>
      </c>
      <c r="Q139">
        <f t="shared" si="9"/>
        <v>0</v>
      </c>
    </row>
    <row r="140" spans="10:24" x14ac:dyDescent="0.15">
      <c r="J140" s="6"/>
      <c r="P140" s="22">
        <f t="shared" si="8"/>
        <v>0</v>
      </c>
      <c r="Q140">
        <f t="shared" si="9"/>
        <v>0</v>
      </c>
    </row>
    <row r="141" spans="10:24" x14ac:dyDescent="0.15">
      <c r="J141" s="6"/>
      <c r="P141" s="22">
        <f t="shared" si="8"/>
        <v>0</v>
      </c>
      <c r="Q141">
        <f t="shared" si="9"/>
        <v>0</v>
      </c>
    </row>
    <row r="142" spans="10:24" x14ac:dyDescent="0.15">
      <c r="J142" s="6"/>
      <c r="P142" s="22">
        <f t="shared" si="8"/>
        <v>0</v>
      </c>
      <c r="Q142">
        <f t="shared" si="9"/>
        <v>0</v>
      </c>
    </row>
    <row r="143" spans="10:24" x14ac:dyDescent="0.15">
      <c r="J143" s="6"/>
      <c r="P143" s="22">
        <f t="shared" si="8"/>
        <v>0</v>
      </c>
      <c r="Q143">
        <f t="shared" si="9"/>
        <v>0</v>
      </c>
    </row>
    <row r="144" spans="10:24" x14ac:dyDescent="0.15">
      <c r="J144" s="6"/>
      <c r="P144" s="22">
        <f t="shared" si="8"/>
        <v>0</v>
      </c>
      <c r="Q144">
        <f t="shared" si="9"/>
        <v>0</v>
      </c>
    </row>
    <row r="145" spans="10:17" x14ac:dyDescent="0.15">
      <c r="J145" s="6"/>
      <c r="P145" s="22">
        <f t="shared" ref="P145:P155" si="10">C145*E145</f>
        <v>0</v>
      </c>
      <c r="Q145">
        <f t="shared" si="9"/>
        <v>0</v>
      </c>
    </row>
    <row r="146" spans="10:17" x14ac:dyDescent="0.15">
      <c r="J146" s="6"/>
      <c r="P146" s="22">
        <f t="shared" si="10"/>
        <v>0</v>
      </c>
      <c r="Q146">
        <f t="shared" si="9"/>
        <v>0</v>
      </c>
    </row>
    <row r="147" spans="10:17" x14ac:dyDescent="0.15">
      <c r="J147" s="6"/>
      <c r="P147" s="22">
        <f t="shared" si="10"/>
        <v>0</v>
      </c>
      <c r="Q147">
        <f t="shared" si="9"/>
        <v>0</v>
      </c>
    </row>
    <row r="148" spans="10:17" x14ac:dyDescent="0.15">
      <c r="J148" s="6"/>
      <c r="P148" s="22">
        <f t="shared" si="10"/>
        <v>0</v>
      </c>
    </row>
    <row r="149" spans="10:17" x14ac:dyDescent="0.15">
      <c r="J149" s="6"/>
      <c r="P149" s="22">
        <f t="shared" si="10"/>
        <v>0</v>
      </c>
    </row>
    <row r="150" spans="10:17" x14ac:dyDescent="0.15">
      <c r="J150" s="6"/>
      <c r="P150" s="22">
        <f t="shared" si="10"/>
        <v>0</v>
      </c>
    </row>
    <row r="151" spans="10:17" x14ac:dyDescent="0.15">
      <c r="J151" s="6"/>
      <c r="P151" s="22">
        <f t="shared" si="10"/>
        <v>0</v>
      </c>
    </row>
    <row r="152" spans="10:17" x14ac:dyDescent="0.15">
      <c r="J152" s="6"/>
      <c r="P152" s="22">
        <f t="shared" si="10"/>
        <v>0</v>
      </c>
    </row>
    <row r="153" spans="10:17" x14ac:dyDescent="0.15">
      <c r="J153" s="6"/>
      <c r="P153" s="22">
        <f t="shared" si="10"/>
        <v>0</v>
      </c>
    </row>
    <row r="154" spans="10:17" x14ac:dyDescent="0.15">
      <c r="J154" s="6"/>
      <c r="P154" s="22">
        <f t="shared" si="10"/>
        <v>0</v>
      </c>
    </row>
    <row r="155" spans="10:17" x14ac:dyDescent="0.15">
      <c r="J155" s="6"/>
      <c r="P155" s="22">
        <f t="shared" si="1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selection activeCell="N25" sqref="N25"/>
    </sheetView>
  </sheetViews>
  <sheetFormatPr defaultRowHeight="13.5" x14ac:dyDescent="0.15"/>
  <cols>
    <col min="2" max="2" width="10.5" bestFit="1" customWidth="1"/>
    <col min="3" max="3" width="15" style="11" bestFit="1" customWidth="1"/>
    <col min="4" max="4" width="10.5" style="9" customWidth="1"/>
    <col min="7" max="7" width="10.5" bestFit="1" customWidth="1"/>
    <col min="11" max="11" width="10.5" bestFit="1" customWidth="1"/>
  </cols>
  <sheetData>
    <row r="1" spans="2:18" x14ac:dyDescent="0.15">
      <c r="B1">
        <v>16525</v>
      </c>
      <c r="J1">
        <v>111053</v>
      </c>
      <c r="P1">
        <v>16735</v>
      </c>
    </row>
    <row r="3" spans="2:18" s="10" customFormat="1" x14ac:dyDescent="0.15">
      <c r="B3" s="10">
        <f>SUM(B4:B7)</f>
        <v>171743.0968</v>
      </c>
      <c r="C3" s="12">
        <f>SUM(C4:C7)</f>
        <v>1300000</v>
      </c>
      <c r="D3" s="13">
        <f>B3/C3</f>
        <v>0.13211007446153847</v>
      </c>
      <c r="J3" s="10">
        <f>SUM(J4:J7)</f>
        <v>315352.69</v>
      </c>
      <c r="K3" s="20">
        <f>SUM(K4:K8)</f>
        <v>4000000</v>
      </c>
      <c r="L3" s="10">
        <f>J3/K3</f>
        <v>7.8838172499999998E-2</v>
      </c>
    </row>
    <row r="4" spans="2:18" x14ac:dyDescent="0.15">
      <c r="B4">
        <v>190008.21</v>
      </c>
      <c r="C4" s="11">
        <v>1400000</v>
      </c>
      <c r="D4" s="13">
        <f t="shared" ref="D4:D5" si="0">B4/C4</f>
        <v>0.13572014999999998</v>
      </c>
      <c r="J4">
        <v>102111.89</v>
      </c>
      <c r="K4" s="9">
        <v>1000000</v>
      </c>
      <c r="L4">
        <f>J4/K4</f>
        <v>0.10211189</v>
      </c>
      <c r="P4">
        <v>113724.62</v>
      </c>
      <c r="Q4">
        <v>800000</v>
      </c>
      <c r="R4">
        <f>P4/Q4</f>
        <v>0.14215577499999998</v>
      </c>
    </row>
    <row r="5" spans="2:18" x14ac:dyDescent="0.15">
      <c r="B5">
        <v>96009.39</v>
      </c>
      <c r="C5" s="11">
        <v>700000</v>
      </c>
      <c r="D5" s="13">
        <f t="shared" si="0"/>
        <v>0.13715627142857142</v>
      </c>
      <c r="J5">
        <v>93109.16</v>
      </c>
      <c r="K5" s="9">
        <v>1000000</v>
      </c>
      <c r="L5">
        <f>J5/K5</f>
        <v>9.310916000000001E-2</v>
      </c>
    </row>
    <row r="6" spans="2:18" x14ac:dyDescent="0.15">
      <c r="J6">
        <v>120131.64</v>
      </c>
      <c r="K6">
        <v>2000000</v>
      </c>
      <c r="L6">
        <f>J6/K6</f>
        <v>6.0065819999999999E-2</v>
      </c>
    </row>
    <row r="7" spans="2:18" x14ac:dyDescent="0.15">
      <c r="B7">
        <f>E7-H8</f>
        <v>-114274.50319999999</v>
      </c>
      <c r="C7" s="11">
        <v>-800000</v>
      </c>
      <c r="D7" s="13">
        <v>0.14299999999999999</v>
      </c>
      <c r="E7">
        <f>D7*C7</f>
        <v>-114399.99999999999</v>
      </c>
    </row>
    <row r="8" spans="2:18" x14ac:dyDescent="0.15">
      <c r="G8">
        <f>H8/E7*100</f>
        <v>0.10970000000000001</v>
      </c>
      <c r="H8">
        <f>SUM(E9:H9)</f>
        <v>-125.49679999999999</v>
      </c>
    </row>
    <row r="9" spans="2:18" x14ac:dyDescent="0.15">
      <c r="E9">
        <f>E7*0.001</f>
        <v>-114.39999999999999</v>
      </c>
      <c r="F9" s="17">
        <f>E7*0.0027/100</f>
        <v>-3.0888</v>
      </c>
      <c r="G9">
        <f>E7*0.005/100</f>
        <v>-5.7199999999999989</v>
      </c>
      <c r="H9" s="17">
        <f>E7*0.002/100</f>
        <v>-2.2879999999999998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30" zoomScaleNormal="130" workbookViewId="0">
      <selection activeCell="K13" sqref="K13"/>
    </sheetView>
  </sheetViews>
  <sheetFormatPr defaultRowHeight="13.5" x14ac:dyDescent="0.15"/>
  <cols>
    <col min="1" max="1" width="9.625" bestFit="1" customWidth="1"/>
    <col min="2" max="2" width="9.25" bestFit="1" customWidth="1"/>
    <col min="4" max="4" width="15.125" bestFit="1" customWidth="1"/>
    <col min="5" max="10" width="9.25" bestFit="1" customWidth="1"/>
    <col min="11" max="11" width="9.75" bestFit="1" customWidth="1"/>
    <col min="12" max="12" width="9.5" bestFit="1" customWidth="1"/>
    <col min="13" max="13" width="12.75" bestFit="1" customWidth="1"/>
    <col min="15" max="15" width="10.5" bestFit="1" customWidth="1"/>
    <col min="16" max="16" width="9.625" bestFit="1" customWidth="1"/>
    <col min="17" max="17" width="9.25" bestFit="1" customWidth="1"/>
  </cols>
  <sheetData>
    <row r="1" spans="1:19" x14ac:dyDescent="0.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9" s="10" customFormat="1" x14ac:dyDescent="0.15">
      <c r="A2" s="10">
        <v>20171113</v>
      </c>
      <c r="B2" s="10">
        <v>600117</v>
      </c>
      <c r="C2" s="10" t="s">
        <v>34</v>
      </c>
      <c r="D2" s="10" t="s">
        <v>35</v>
      </c>
      <c r="E2" s="10">
        <v>3600</v>
      </c>
      <c r="F2" s="10">
        <v>5.87</v>
      </c>
      <c r="G2" s="10">
        <v>21132</v>
      </c>
      <c r="H2" s="10">
        <v>-21137.7</v>
      </c>
      <c r="I2" s="10">
        <v>5.28</v>
      </c>
      <c r="J2" s="10">
        <v>0</v>
      </c>
      <c r="K2" s="10">
        <v>39.020000000000003</v>
      </c>
      <c r="L2" s="10">
        <v>78004501</v>
      </c>
      <c r="M2" s="10">
        <v>9027822</v>
      </c>
      <c r="N2" s="10" t="s">
        <v>36</v>
      </c>
      <c r="O2" s="10" t="s">
        <v>37</v>
      </c>
      <c r="P2" s="24">
        <v>0.5855555555555555</v>
      </c>
      <c r="Q2" s="10">
        <v>0.42</v>
      </c>
    </row>
    <row r="3" spans="1:19" s="19" customFormat="1" x14ac:dyDescent="0.15">
      <c r="A3" s="19">
        <v>20171107</v>
      </c>
      <c r="B3" s="19">
        <v>600019</v>
      </c>
      <c r="C3" s="19" t="s">
        <v>38</v>
      </c>
      <c r="D3" s="19" t="s">
        <v>39</v>
      </c>
      <c r="E3" s="19">
        <v>2500</v>
      </c>
      <c r="F3" s="19">
        <v>8.23</v>
      </c>
      <c r="G3" s="19">
        <v>20575</v>
      </c>
      <c r="H3" s="19">
        <v>20548.87</v>
      </c>
      <c r="I3" s="19">
        <v>5.14</v>
      </c>
      <c r="J3" s="19">
        <v>20.58</v>
      </c>
      <c r="K3" s="19">
        <v>21176.720000000001</v>
      </c>
      <c r="L3" s="19">
        <v>78033272</v>
      </c>
      <c r="M3" s="19">
        <v>2514922</v>
      </c>
      <c r="N3" s="19" t="s">
        <v>36</v>
      </c>
      <c r="O3" s="19" t="s">
        <v>37</v>
      </c>
      <c r="P3" s="25">
        <v>0.4186111111111111</v>
      </c>
      <c r="Q3" s="19">
        <v>0.41</v>
      </c>
    </row>
    <row r="4" spans="1:19" s="10" customFormat="1" x14ac:dyDescent="0.15">
      <c r="A4" s="10">
        <v>20171116</v>
      </c>
      <c r="B4" s="10">
        <v>600117</v>
      </c>
      <c r="C4" s="10" t="s">
        <v>34</v>
      </c>
      <c r="D4" s="10" t="s">
        <v>39</v>
      </c>
      <c r="E4" s="10">
        <v>3600</v>
      </c>
      <c r="F4" s="10">
        <v>5.66</v>
      </c>
      <c r="G4" s="10">
        <v>20376</v>
      </c>
      <c r="H4" s="10">
        <v>20350.12</v>
      </c>
      <c r="I4" s="10">
        <v>5.09</v>
      </c>
      <c r="J4" s="10">
        <v>20.38</v>
      </c>
      <c r="K4" s="10">
        <v>20389.14</v>
      </c>
      <c r="L4" s="10">
        <v>78038733</v>
      </c>
      <c r="M4" s="10">
        <v>7540349</v>
      </c>
      <c r="N4" s="10" t="s">
        <v>36</v>
      </c>
      <c r="O4" s="10" t="s">
        <v>37</v>
      </c>
      <c r="P4" s="24">
        <v>0.58684027777777781</v>
      </c>
      <c r="Q4" s="10">
        <v>0.41</v>
      </c>
      <c r="S4" s="10">
        <f>H4+H2</f>
        <v>-787.58000000000175</v>
      </c>
    </row>
    <row r="5" spans="1:19" x14ac:dyDescent="0.15">
      <c r="A5">
        <v>20171117</v>
      </c>
      <c r="B5">
        <v>601727</v>
      </c>
      <c r="C5" t="s">
        <v>40</v>
      </c>
      <c r="D5" t="s">
        <v>35</v>
      </c>
      <c r="E5">
        <v>2700</v>
      </c>
      <c r="F5">
        <v>7.44</v>
      </c>
      <c r="G5">
        <v>20088</v>
      </c>
      <c r="H5">
        <v>-20093.419999999998</v>
      </c>
      <c r="I5">
        <v>5.0199999999999996</v>
      </c>
      <c r="J5">
        <v>0</v>
      </c>
      <c r="K5">
        <v>295.72000000000003</v>
      </c>
      <c r="L5">
        <v>78026365</v>
      </c>
      <c r="M5">
        <v>7448397</v>
      </c>
      <c r="N5" t="s">
        <v>36</v>
      </c>
      <c r="O5" t="s">
        <v>37</v>
      </c>
      <c r="P5" s="23">
        <v>0.55589120370370371</v>
      </c>
      <c r="Q5">
        <v>0.4</v>
      </c>
    </row>
    <row r="6" spans="1:19" s="19" customFormat="1" x14ac:dyDescent="0.15">
      <c r="A6" s="19">
        <v>20171027</v>
      </c>
      <c r="B6" s="19">
        <v>600019</v>
      </c>
      <c r="C6" s="19" t="s">
        <v>38</v>
      </c>
      <c r="D6" s="19" t="s">
        <v>35</v>
      </c>
      <c r="E6" s="19">
        <v>2500</v>
      </c>
      <c r="F6" s="19">
        <v>7.81</v>
      </c>
      <c r="G6" s="19">
        <v>19525</v>
      </c>
      <c r="H6" s="19">
        <v>-19530.39</v>
      </c>
      <c r="I6" s="19">
        <v>5</v>
      </c>
      <c r="J6" s="19">
        <v>0</v>
      </c>
      <c r="K6" s="19">
        <v>627.85</v>
      </c>
      <c r="L6" s="19">
        <v>78037521</v>
      </c>
      <c r="M6" s="19">
        <v>4679409</v>
      </c>
      <c r="N6" s="19" t="s">
        <v>36</v>
      </c>
      <c r="O6" s="19" t="s">
        <v>37</v>
      </c>
      <c r="P6" s="25">
        <v>0.45763888888888887</v>
      </c>
      <c r="Q6" s="19">
        <v>0.39</v>
      </c>
      <c r="S6" s="19">
        <f>H6+H3</f>
        <v>1018.4799999999996</v>
      </c>
    </row>
    <row r="7" spans="1:19" s="10" customFormat="1" x14ac:dyDescent="0.15">
      <c r="A7" s="10">
        <v>20171018</v>
      </c>
      <c r="B7" s="10">
        <v>600362</v>
      </c>
      <c r="C7" s="10" t="s">
        <v>41</v>
      </c>
      <c r="D7" s="10" t="s">
        <v>35</v>
      </c>
      <c r="E7" s="10">
        <v>1000</v>
      </c>
      <c r="F7" s="10">
        <v>18.68</v>
      </c>
      <c r="G7" s="10">
        <v>18680</v>
      </c>
      <c r="H7" s="10">
        <v>-18685.37</v>
      </c>
      <c r="I7" s="10">
        <v>5</v>
      </c>
      <c r="J7" s="10">
        <v>0</v>
      </c>
      <c r="K7" s="10">
        <v>1582.21</v>
      </c>
      <c r="L7" s="10">
        <v>78031585</v>
      </c>
      <c r="M7" s="10">
        <v>4099465</v>
      </c>
      <c r="N7" s="10" t="s">
        <v>36</v>
      </c>
      <c r="O7" s="10" t="s">
        <v>37</v>
      </c>
      <c r="P7" s="24">
        <v>0.46547453703703701</v>
      </c>
      <c r="Q7" s="10">
        <v>0.37</v>
      </c>
    </row>
    <row r="8" spans="1:19" s="15" customFormat="1" x14ac:dyDescent="0.15">
      <c r="A8" s="15">
        <v>20171018</v>
      </c>
      <c r="B8" s="15">
        <v>39</v>
      </c>
      <c r="C8" s="15" t="s">
        <v>42</v>
      </c>
      <c r="D8" s="15" t="s">
        <v>39</v>
      </c>
      <c r="E8" s="15">
        <v>1000</v>
      </c>
      <c r="F8" s="15">
        <v>18.64</v>
      </c>
      <c r="G8" s="15">
        <v>18640</v>
      </c>
      <c r="H8" s="15">
        <v>18615.990000000002</v>
      </c>
      <c r="I8" s="15">
        <v>5</v>
      </c>
      <c r="J8" s="15">
        <v>18.64</v>
      </c>
      <c r="K8" s="15">
        <v>20267.580000000002</v>
      </c>
      <c r="L8" s="15" t="s">
        <v>43</v>
      </c>
      <c r="M8" s="15">
        <v>10300000109</v>
      </c>
      <c r="N8" s="15" t="s">
        <v>44</v>
      </c>
      <c r="O8" s="15">
        <v>236676906</v>
      </c>
      <c r="P8" s="26">
        <v>0.4017592592592592</v>
      </c>
      <c r="Q8" s="15">
        <v>0.37</v>
      </c>
    </row>
    <row r="9" spans="1:19" s="10" customFormat="1" x14ac:dyDescent="0.15">
      <c r="A9" s="10">
        <v>20171024</v>
      </c>
      <c r="B9" s="10">
        <v>600362</v>
      </c>
      <c r="C9" s="10" t="s">
        <v>41</v>
      </c>
      <c r="D9" s="10" t="s">
        <v>39</v>
      </c>
      <c r="E9" s="10">
        <v>1000</v>
      </c>
      <c r="F9" s="10">
        <v>18.600000000000001</v>
      </c>
      <c r="G9" s="10">
        <v>18600</v>
      </c>
      <c r="H9" s="10">
        <v>18576.03</v>
      </c>
      <c r="I9" s="10">
        <v>5</v>
      </c>
      <c r="J9" s="10">
        <v>18.600000000000001</v>
      </c>
      <c r="K9" s="10">
        <v>20158.240000000002</v>
      </c>
      <c r="L9" s="10">
        <v>78008557</v>
      </c>
      <c r="M9" s="10">
        <v>4414262</v>
      </c>
      <c r="N9" s="10" t="s">
        <v>36</v>
      </c>
      <c r="O9" s="10" t="s">
        <v>37</v>
      </c>
      <c r="P9" s="24">
        <v>0.46143518518518517</v>
      </c>
      <c r="Q9" s="10">
        <v>0.37</v>
      </c>
      <c r="S9" s="10">
        <f>H9+H7</f>
        <v>-109.34000000000015</v>
      </c>
    </row>
    <row r="10" spans="1:19" s="15" customFormat="1" x14ac:dyDescent="0.15">
      <c r="A10" s="15">
        <v>20171009</v>
      </c>
      <c r="B10" s="15">
        <v>39</v>
      </c>
      <c r="C10" s="15" t="s">
        <v>42</v>
      </c>
      <c r="D10" s="15" t="s">
        <v>35</v>
      </c>
      <c r="E10" s="15">
        <v>1000</v>
      </c>
      <c r="F10" s="15">
        <v>18.46</v>
      </c>
      <c r="G10" s="15">
        <v>18460</v>
      </c>
      <c r="H10" s="15">
        <v>-18465.37</v>
      </c>
      <c r="I10" s="15">
        <v>5</v>
      </c>
      <c r="J10" s="15">
        <v>0</v>
      </c>
      <c r="K10" s="15">
        <v>1569.1</v>
      </c>
      <c r="L10" s="15" t="s">
        <v>45</v>
      </c>
      <c r="M10" s="15">
        <v>10100001145</v>
      </c>
      <c r="N10" s="15" t="s">
        <v>44</v>
      </c>
      <c r="O10" s="15">
        <v>236676906</v>
      </c>
      <c r="P10" s="26">
        <v>0.5899537037037037</v>
      </c>
      <c r="Q10" s="15">
        <v>0.37</v>
      </c>
      <c r="S10" s="15">
        <f>H10+H8</f>
        <v>150.62000000000262</v>
      </c>
    </row>
    <row r="11" spans="1:19" s="19" customFormat="1" x14ac:dyDescent="0.15">
      <c r="A11" s="19">
        <v>20170929</v>
      </c>
      <c r="B11" s="19">
        <v>600050</v>
      </c>
      <c r="C11" s="19" t="s">
        <v>46</v>
      </c>
      <c r="D11" s="19" t="s">
        <v>39</v>
      </c>
      <c r="E11" s="19">
        <v>2000</v>
      </c>
      <c r="F11" s="19">
        <v>7.47</v>
      </c>
      <c r="G11" s="19">
        <v>14940</v>
      </c>
      <c r="H11" s="19">
        <v>14919.77</v>
      </c>
      <c r="I11" s="19">
        <v>5</v>
      </c>
      <c r="J11" s="19">
        <v>14.94</v>
      </c>
      <c r="K11" s="19">
        <v>20034.47</v>
      </c>
      <c r="L11" s="19">
        <v>78005538</v>
      </c>
      <c r="M11" s="19">
        <v>255411</v>
      </c>
      <c r="N11" s="19" t="s">
        <v>36</v>
      </c>
      <c r="O11" s="19" t="s">
        <v>37</v>
      </c>
      <c r="P11" s="25">
        <v>0.39753472222222225</v>
      </c>
      <c r="Q11" s="19">
        <v>0.28999999999999998</v>
      </c>
    </row>
    <row r="12" spans="1:19" s="19" customFormat="1" x14ac:dyDescent="0.15">
      <c r="A12" s="19">
        <v>20170928</v>
      </c>
      <c r="B12" s="19">
        <v>600050</v>
      </c>
      <c r="C12" s="19" t="s">
        <v>46</v>
      </c>
      <c r="D12" s="19" t="s">
        <v>35</v>
      </c>
      <c r="E12" s="19">
        <v>2000</v>
      </c>
      <c r="F12" s="19">
        <v>7.44</v>
      </c>
      <c r="G12" s="19">
        <v>14880</v>
      </c>
      <c r="H12" s="19">
        <v>-14885.3</v>
      </c>
      <c r="I12" s="19">
        <v>5</v>
      </c>
      <c r="J12" s="19">
        <v>0</v>
      </c>
      <c r="K12" s="19">
        <v>5114.7</v>
      </c>
      <c r="L12" s="19">
        <v>78031265</v>
      </c>
      <c r="M12" s="19">
        <v>2787113</v>
      </c>
      <c r="N12" s="19" t="s">
        <v>36</v>
      </c>
      <c r="O12" s="19" t="s">
        <v>37</v>
      </c>
      <c r="P12" s="25">
        <v>0.4317361111111111</v>
      </c>
      <c r="Q12" s="19">
        <v>0.3</v>
      </c>
      <c r="S12" s="19">
        <f>H11+H12</f>
        <v>34.470000000001164</v>
      </c>
    </row>
    <row r="13" spans="1:19" s="10" customFormat="1" x14ac:dyDescent="0.15">
      <c r="A13" s="10">
        <v>20171013</v>
      </c>
      <c r="B13" s="10">
        <v>2432</v>
      </c>
      <c r="C13" s="10" t="s">
        <v>47</v>
      </c>
      <c r="D13" s="10" t="s">
        <v>35</v>
      </c>
      <c r="E13" s="10">
        <v>100</v>
      </c>
      <c r="F13" s="10">
        <v>15.61</v>
      </c>
      <c r="G13" s="10">
        <v>1561</v>
      </c>
      <c r="H13" s="10">
        <v>-1566.03</v>
      </c>
      <c r="I13" s="10">
        <v>5</v>
      </c>
      <c r="J13" s="10">
        <v>0</v>
      </c>
      <c r="K13" s="10">
        <v>3.07</v>
      </c>
      <c r="L13" s="10" t="s">
        <v>48</v>
      </c>
      <c r="M13" s="10">
        <v>10300001220</v>
      </c>
      <c r="N13" s="10" t="s">
        <v>44</v>
      </c>
      <c r="O13" s="10">
        <v>236676906</v>
      </c>
      <c r="P13" s="24">
        <v>0.62182870370370369</v>
      </c>
      <c r="Q13" s="10">
        <v>0.03</v>
      </c>
    </row>
    <row r="14" spans="1:19" s="10" customFormat="1" x14ac:dyDescent="0.15">
      <c r="A14" s="10">
        <v>20171016</v>
      </c>
      <c r="B14" s="10">
        <v>2432</v>
      </c>
      <c r="C14" s="10" t="s">
        <v>47</v>
      </c>
      <c r="D14" s="10" t="s">
        <v>39</v>
      </c>
      <c r="E14" s="10">
        <v>100</v>
      </c>
      <c r="F14" s="10">
        <v>14.55</v>
      </c>
      <c r="G14" s="10">
        <v>1455</v>
      </c>
      <c r="H14" s="10">
        <v>1448.52</v>
      </c>
      <c r="I14" s="10">
        <v>5</v>
      </c>
      <c r="J14" s="10">
        <v>1.45</v>
      </c>
      <c r="K14" s="10">
        <v>1651.59</v>
      </c>
      <c r="L14" s="10" t="s">
        <v>49</v>
      </c>
      <c r="M14" s="10">
        <v>10100000715</v>
      </c>
      <c r="N14" s="10" t="s">
        <v>44</v>
      </c>
      <c r="O14" s="10">
        <v>236676906</v>
      </c>
      <c r="P14" s="24">
        <v>0.44673611111111106</v>
      </c>
      <c r="Q14" s="10">
        <v>0.03</v>
      </c>
      <c r="S14" s="10">
        <f>H13+H14</f>
        <v>-117.50999999999999</v>
      </c>
    </row>
    <row r="15" spans="1:19" x14ac:dyDescent="0.15">
      <c r="A15">
        <v>20170921</v>
      </c>
      <c r="D15" t="s">
        <v>50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 s="23">
        <v>0.625</v>
      </c>
      <c r="Q15">
        <v>0</v>
      </c>
    </row>
    <row r="16" spans="1:19" x14ac:dyDescent="0.15">
      <c r="A16">
        <v>20170926</v>
      </c>
      <c r="D16" t="s">
        <v>51</v>
      </c>
      <c r="E16">
        <v>0</v>
      </c>
      <c r="F16">
        <v>0</v>
      </c>
      <c r="G16">
        <v>0</v>
      </c>
      <c r="H16">
        <v>20000</v>
      </c>
      <c r="I16">
        <v>0</v>
      </c>
      <c r="J16">
        <v>0</v>
      </c>
      <c r="K16">
        <v>20000</v>
      </c>
      <c r="P16" s="23">
        <v>0.625</v>
      </c>
      <c r="Q16">
        <v>0</v>
      </c>
      <c r="S16">
        <v>-1434.47</v>
      </c>
    </row>
    <row r="17" spans="1:19" x14ac:dyDescent="0.15">
      <c r="A17">
        <v>20171016</v>
      </c>
      <c r="D17" t="s">
        <v>51</v>
      </c>
      <c r="E17">
        <v>0</v>
      </c>
      <c r="F17">
        <v>0</v>
      </c>
      <c r="G17">
        <v>0</v>
      </c>
      <c r="H17">
        <v>200</v>
      </c>
      <c r="I17">
        <v>0</v>
      </c>
      <c r="J17">
        <v>0</v>
      </c>
      <c r="K17">
        <v>203.07</v>
      </c>
      <c r="P17" s="23">
        <v>0.625</v>
      </c>
      <c r="Q17">
        <v>0</v>
      </c>
    </row>
    <row r="19" spans="1:19" x14ac:dyDescent="0.15">
      <c r="A19" t="s">
        <v>52</v>
      </c>
      <c r="S19">
        <f>SUM(S4:S17)</f>
        <v>-1245.3299999999986</v>
      </c>
    </row>
    <row r="20" spans="1:19" x14ac:dyDescent="0.15">
      <c r="A20" t="s">
        <v>53</v>
      </c>
    </row>
    <row r="21" spans="1:19" x14ac:dyDescent="0.15">
      <c r="S21">
        <v>20200</v>
      </c>
    </row>
    <row r="23" spans="1:19" x14ac:dyDescent="0.15">
      <c r="S23">
        <f>SUM(S19:S22)</f>
        <v>18954.670000000002</v>
      </c>
    </row>
    <row r="25" spans="1:19" x14ac:dyDescent="0.15">
      <c r="H25">
        <f>SUM(H2:H14)</f>
        <v>-19904.279999999995</v>
      </c>
      <c r="I25">
        <f>SUM(I2:I24)</f>
        <v>65.53</v>
      </c>
      <c r="J25">
        <f>SUM(J2:J14)</f>
        <v>94.589999999999989</v>
      </c>
    </row>
    <row r="28" spans="1:19" x14ac:dyDescent="0.15">
      <c r="H28">
        <f>H16+H17+H25</f>
        <v>295.7200000000048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"/>
  <sheetViews>
    <sheetView workbookViewId="0">
      <selection activeCell="F8" sqref="F8"/>
    </sheetView>
  </sheetViews>
  <sheetFormatPr defaultRowHeight="13.5" x14ac:dyDescent="0.15"/>
  <sheetData>
    <row r="1" spans="3:7" x14ac:dyDescent="0.15">
      <c r="C1" t="s">
        <v>54</v>
      </c>
      <c r="D1" t="s">
        <v>55</v>
      </c>
      <c r="E1" t="s">
        <v>56</v>
      </c>
    </row>
    <row r="2" spans="3:7" x14ac:dyDescent="0.15">
      <c r="C2">
        <v>30806</v>
      </c>
      <c r="D2">
        <v>30806</v>
      </c>
      <c r="E2">
        <v>1397707.72</v>
      </c>
      <c r="G2">
        <v>5211283.3600000003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CheZhiCheng</dc:creator>
  <cp:lastModifiedBy>CheZhiCheng</cp:lastModifiedBy>
  <dcterms:created xsi:type="dcterms:W3CDTF">2017-07-19T07:01:30Z</dcterms:created>
  <dcterms:modified xsi:type="dcterms:W3CDTF">2018-05-25T11:43:36Z</dcterms:modified>
</cp:coreProperties>
</file>