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2" i="1"/>
  <c r="X2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2" i="1"/>
  <c r="F35" i="1" l="1"/>
  <c r="D113" i="1"/>
  <c r="D112" i="1"/>
  <c r="D110" i="1"/>
  <c r="D109" i="1"/>
  <c r="D106" i="1"/>
  <c r="D105" i="1"/>
  <c r="D103" i="1"/>
  <c r="D102" i="1"/>
  <c r="D101" i="1"/>
  <c r="D100" i="1"/>
  <c r="D99" i="1"/>
  <c r="D98" i="1"/>
  <c r="D97" i="1"/>
  <c r="D96" i="1"/>
  <c r="D95" i="1"/>
  <c r="D94" i="1"/>
  <c r="D93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2" i="1"/>
  <c r="D21" i="1"/>
  <c r="D20" i="1"/>
  <c r="D19" i="1"/>
  <c r="D18" i="1"/>
  <c r="D16" i="1"/>
  <c r="D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J3" i="1" l="1"/>
  <c r="L3" i="1" s="1"/>
  <c r="J4" i="1"/>
  <c r="L4" i="1" s="1"/>
  <c r="J5" i="1"/>
  <c r="J6" i="1"/>
  <c r="J7" i="1"/>
  <c r="J8" i="1"/>
  <c r="J9" i="1"/>
  <c r="J10" i="1"/>
  <c r="J11" i="1"/>
  <c r="J12" i="1"/>
  <c r="J13" i="1"/>
  <c r="J14" i="1"/>
  <c r="L8" i="1" s="1"/>
  <c r="J15" i="1"/>
  <c r="J16" i="1"/>
  <c r="J17" i="1"/>
  <c r="L10" i="1" s="1"/>
  <c r="J18" i="1"/>
  <c r="L11" i="1" s="1"/>
  <c r="J19" i="1"/>
  <c r="J20" i="1"/>
  <c r="J21" i="1"/>
  <c r="J22" i="1"/>
  <c r="J23" i="1"/>
  <c r="J24" i="1"/>
  <c r="J25" i="1"/>
  <c r="J26" i="1"/>
  <c r="L22" i="1" s="1"/>
  <c r="J27" i="1"/>
  <c r="J28" i="1"/>
  <c r="J29" i="1"/>
  <c r="L24" i="1" s="1"/>
  <c r="J30" i="1"/>
  <c r="J31" i="1"/>
  <c r="J32" i="1"/>
  <c r="L33" i="1" s="1"/>
  <c r="J33" i="1"/>
  <c r="L34" i="1" s="1"/>
  <c r="J34" i="1"/>
  <c r="J35" i="1"/>
  <c r="L48" i="1" s="1"/>
  <c r="J36" i="1"/>
  <c r="J37" i="1"/>
  <c r="J38" i="1"/>
  <c r="J39" i="1"/>
  <c r="J40" i="1"/>
  <c r="J41" i="1"/>
  <c r="J42" i="1"/>
  <c r="J43" i="1"/>
  <c r="J44" i="1"/>
  <c r="J45" i="1"/>
  <c r="L62" i="1" s="1"/>
  <c r="J46" i="1"/>
  <c r="J47" i="1"/>
  <c r="J48" i="1"/>
  <c r="J49" i="1"/>
  <c r="J50" i="1"/>
  <c r="J51" i="1"/>
  <c r="J52" i="1"/>
  <c r="L74" i="1" s="1"/>
  <c r="J53" i="1"/>
  <c r="L75" i="1" s="1"/>
  <c r="J54" i="1"/>
  <c r="J55" i="1"/>
  <c r="J56" i="1"/>
  <c r="J57" i="1"/>
  <c r="J58" i="1"/>
  <c r="L92" i="1" s="1"/>
  <c r="J59" i="1"/>
  <c r="J2" i="1"/>
  <c r="L2" i="1" s="1"/>
  <c r="AD3" i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E2" i="1"/>
  <c r="AF2" i="1"/>
  <c r="AD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T2" i="1"/>
  <c r="U2" i="1"/>
  <c r="S2" i="1"/>
  <c r="V6" i="1" l="1"/>
  <c r="L9" i="1"/>
  <c r="L63" i="1"/>
  <c r="L5" i="1"/>
  <c r="W6" i="1"/>
  <c r="W31" i="1"/>
  <c r="W14" i="1"/>
  <c r="V4" i="1"/>
  <c r="L49" i="1"/>
  <c r="W30" i="1"/>
  <c r="W22" i="1"/>
  <c r="AG29" i="1"/>
  <c r="AG21" i="1"/>
  <c r="AG13" i="1"/>
  <c r="AG5" i="1"/>
  <c r="L23" i="1"/>
  <c r="L12" i="1"/>
  <c r="L7" i="1"/>
  <c r="L73" i="1"/>
  <c r="V22" i="1"/>
  <c r="L91" i="1"/>
  <c r="L53" i="1"/>
  <c r="L6" i="1"/>
  <c r="W29" i="1"/>
  <c r="W21" i="1"/>
  <c r="W13" i="1"/>
  <c r="W5" i="1"/>
  <c r="AH36" i="1"/>
  <c r="AH28" i="1"/>
  <c r="AH20" i="1"/>
  <c r="AH12" i="1"/>
  <c r="AH4" i="1"/>
  <c r="W7" i="1"/>
  <c r="AG32" i="1"/>
  <c r="AG24" i="1"/>
  <c r="AG16" i="1"/>
  <c r="AG8" i="1"/>
  <c r="AG33" i="1"/>
  <c r="AG9" i="1"/>
  <c r="V23" i="1"/>
  <c r="V15" i="1"/>
  <c r="V7" i="1"/>
  <c r="AG35" i="1"/>
  <c r="AH30" i="1"/>
  <c r="AG27" i="1"/>
  <c r="AH22" i="1"/>
  <c r="AG19" i="1"/>
  <c r="AH14" i="1"/>
  <c r="AG11" i="1"/>
  <c r="AH6" i="1"/>
  <c r="AG3" i="1"/>
  <c r="W36" i="1"/>
  <c r="V30" i="1"/>
  <c r="W28" i="1"/>
  <c r="V20" i="1"/>
  <c r="W12" i="1"/>
  <c r="W4" i="1"/>
  <c r="AG2" i="1"/>
  <c r="AH35" i="1"/>
  <c r="AH27" i="1"/>
  <c r="AH19" i="1"/>
  <c r="AH11" i="1"/>
  <c r="AH3" i="1"/>
  <c r="V14" i="1"/>
  <c r="AH32" i="1"/>
  <c r="AH24" i="1"/>
  <c r="AH16" i="1"/>
  <c r="AH8" i="1"/>
  <c r="AH29" i="1"/>
  <c r="AG25" i="1"/>
  <c r="AG17" i="1"/>
  <c r="V31" i="1"/>
  <c r="W23" i="1"/>
  <c r="AH21" i="1"/>
  <c r="V2" i="1"/>
  <c r="V35" i="1"/>
  <c r="V27" i="1"/>
  <c r="V19" i="1"/>
  <c r="V11" i="1"/>
  <c r="V3" i="1"/>
  <c r="AH34" i="1"/>
  <c r="AH26" i="1"/>
  <c r="AH18" i="1"/>
  <c r="AH10" i="1"/>
  <c r="AH13" i="1"/>
  <c r="W34" i="1"/>
  <c r="W32" i="1"/>
  <c r="W26" i="1"/>
  <c r="W24" i="1"/>
  <c r="W18" i="1"/>
  <c r="W16" i="1"/>
  <c r="W10" i="1"/>
  <c r="V36" i="1"/>
  <c r="W15" i="1"/>
  <c r="AG36" i="1"/>
  <c r="AH33" i="1"/>
  <c r="AG31" i="1"/>
  <c r="AG28" i="1"/>
  <c r="AH25" i="1"/>
  <c r="AG23" i="1"/>
  <c r="AG20" i="1"/>
  <c r="AH17" i="1"/>
  <c r="AH15" i="1"/>
  <c r="AG12" i="1"/>
  <c r="AH9" i="1"/>
  <c r="AG7" i="1"/>
  <c r="AG4" i="1"/>
  <c r="AH5" i="1"/>
  <c r="V8" i="1"/>
  <c r="W19" i="1"/>
  <c r="W3" i="1"/>
  <c r="AG15" i="1"/>
  <c r="V33" i="1"/>
  <c r="V25" i="1"/>
  <c r="V17" i="1"/>
  <c r="V9" i="1"/>
  <c r="W33" i="1"/>
  <c r="W25" i="1"/>
  <c r="W17" i="1"/>
  <c r="W9" i="1"/>
  <c r="AH2" i="1"/>
  <c r="AG30" i="1"/>
  <c r="AG22" i="1"/>
  <c r="AG14" i="1"/>
  <c r="AG6" i="1"/>
  <c r="V12" i="1"/>
  <c r="W8" i="1"/>
  <c r="AH31" i="1"/>
  <c r="AH23" i="1"/>
  <c r="AH7" i="1"/>
  <c r="V16" i="1"/>
  <c r="V29" i="1"/>
  <c r="V32" i="1"/>
  <c r="V21" i="1"/>
  <c r="V13" i="1"/>
  <c r="W2" i="1"/>
  <c r="AG34" i="1"/>
  <c r="AG26" i="1"/>
  <c r="AG18" i="1"/>
  <c r="AG10" i="1"/>
  <c r="V34" i="1"/>
  <c r="V26" i="1"/>
  <c r="V18" i="1"/>
  <c r="V10" i="1"/>
  <c r="V28" i="1"/>
  <c r="W20" i="1"/>
  <c r="W35" i="1"/>
  <c r="V24" i="1"/>
  <c r="V5" i="1"/>
  <c r="W27" i="1"/>
  <c r="W11" i="1"/>
</calcChain>
</file>

<file path=xl/sharedStrings.xml><?xml version="1.0" encoding="utf-8"?>
<sst xmlns="http://schemas.openxmlformats.org/spreadsheetml/2006/main" count="22" uniqueCount="17">
  <si>
    <t>DAT</t>
    <phoneticPr fontId="1" type="noConversion"/>
  </si>
  <si>
    <t>WFPS (%)</t>
    <phoneticPr fontId="1" type="noConversion"/>
  </si>
  <si>
    <t>DAT</t>
    <phoneticPr fontId="1" type="noConversion"/>
  </si>
  <si>
    <t>PW (cm)</t>
    <phoneticPr fontId="1" type="noConversion"/>
  </si>
  <si>
    <t>DAT</t>
    <phoneticPr fontId="1" type="noConversion"/>
  </si>
  <si>
    <t>CH4 (mg m-2 h-1)</t>
    <phoneticPr fontId="1" type="noConversion"/>
  </si>
  <si>
    <t>CH4 (kg ha-1)</t>
    <phoneticPr fontId="1" type="noConversion"/>
  </si>
  <si>
    <t>AVE</t>
    <phoneticPr fontId="1" type="noConversion"/>
  </si>
  <si>
    <t>SE</t>
    <phoneticPr fontId="1" type="noConversion"/>
  </si>
  <si>
    <r>
      <t>N2O (</t>
    </r>
    <r>
      <rPr>
        <sz val="11"/>
        <color theme="1"/>
        <rFont val="宋体"/>
        <family val="2"/>
      </rPr>
      <t>u</t>
    </r>
    <r>
      <rPr>
        <sz val="11"/>
        <color theme="1"/>
        <rFont val="宋体"/>
        <family val="2"/>
        <scheme val="minor"/>
      </rPr>
      <t>g m-2 h-1)</t>
    </r>
    <phoneticPr fontId="1" type="noConversion"/>
  </si>
  <si>
    <r>
      <t>N2O (</t>
    </r>
    <r>
      <rPr>
        <sz val="11"/>
        <color theme="1"/>
        <rFont val="宋体"/>
        <family val="2"/>
      </rPr>
      <t>kg</t>
    </r>
    <r>
      <rPr>
        <sz val="11"/>
        <color theme="1"/>
        <rFont val="宋体"/>
        <family val="2"/>
        <scheme val="minor"/>
      </rPr>
      <t xml:space="preserve"> ha-1)</t>
    </r>
    <phoneticPr fontId="1" type="noConversion"/>
  </si>
  <si>
    <t>Eh</t>
    <phoneticPr fontId="1" type="noConversion"/>
  </si>
  <si>
    <t>PW (mm)</t>
    <phoneticPr fontId="1" type="noConversion"/>
  </si>
  <si>
    <t>土温</t>
    <phoneticPr fontId="1" type="noConversion"/>
  </si>
  <si>
    <t>Simulated</t>
    <phoneticPr fontId="1" type="noConversion"/>
  </si>
  <si>
    <t>Simulated</t>
    <phoneticPr fontId="1" type="noConversion"/>
  </si>
  <si>
    <t>Eh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</si>
</sst>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;@"/>
    <numFmt numFmtId="177" formatCode="0.00_);[Red]\(0.00\)"/>
    <numFmt numFmtId="178" formatCode="0.000_ "/>
    <numFmt numFmtId="179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58" fontId="0" fillId="0" borderId="0" xfId="0" applyNumberFormat="1"/>
    <xf numFmtId="179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/>
    <xf numFmtId="177" fontId="3" fillId="0" borderId="1" xfId="0" applyNumberFormat="1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PW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Sheet1!$L$2:$L$109</c:f>
              <c:numCache>
                <c:formatCode>General</c:formatCode>
                <c:ptCount val="108"/>
                <c:pt idx="0">
                  <c:v>31.135135135135137</c:v>
                </c:pt>
                <c:pt idx="1">
                  <c:v>30.918918918918923</c:v>
                </c:pt>
                <c:pt idx="2">
                  <c:v>21.189189189189189</c:v>
                </c:pt>
                <c:pt idx="3">
                  <c:v>10.378378378378379</c:v>
                </c:pt>
                <c:pt idx="4">
                  <c:v>13.297297297297298</c:v>
                </c:pt>
                <c:pt idx="5">
                  <c:v>15.783783783783788</c:v>
                </c:pt>
                <c:pt idx="6">
                  <c:v>21.621621621621621</c:v>
                </c:pt>
                <c:pt idx="7">
                  <c:v>9.8378378378378386</c:v>
                </c:pt>
                <c:pt idx="8">
                  <c:v>22.486486486486488</c:v>
                </c:pt>
                <c:pt idx="9">
                  <c:v>13.837837837837839</c:v>
                </c:pt>
                <c:pt idx="10">
                  <c:v>13.405405405405405</c:v>
                </c:pt>
                <c:pt idx="19">
                  <c:v>0</c:v>
                </c:pt>
                <c:pt idx="20">
                  <c:v>37.405405405405403</c:v>
                </c:pt>
                <c:pt idx="21">
                  <c:v>23.243243243243246</c:v>
                </c:pt>
                <c:pt idx="22">
                  <c:v>10.594594594594595</c:v>
                </c:pt>
                <c:pt idx="23">
                  <c:v>0</c:v>
                </c:pt>
                <c:pt idx="30">
                  <c:v>0</c:v>
                </c:pt>
                <c:pt idx="31">
                  <c:v>12.54054054054054</c:v>
                </c:pt>
                <c:pt idx="32">
                  <c:v>0.43243243243243246</c:v>
                </c:pt>
                <c:pt idx="33">
                  <c:v>0</c:v>
                </c:pt>
                <c:pt idx="45">
                  <c:v>0</c:v>
                </c:pt>
                <c:pt idx="46">
                  <c:v>29.621621621621621</c:v>
                </c:pt>
                <c:pt idx="47">
                  <c:v>15.063063063063064</c:v>
                </c:pt>
                <c:pt idx="48">
                  <c:v>0</c:v>
                </c:pt>
                <c:pt idx="50">
                  <c:v>0</c:v>
                </c:pt>
                <c:pt idx="51">
                  <c:v>9.8378378378378386</c:v>
                </c:pt>
                <c:pt idx="52">
                  <c:v>0</c:v>
                </c:pt>
                <c:pt idx="59">
                  <c:v>0</c:v>
                </c:pt>
                <c:pt idx="60">
                  <c:v>15.351351351351353</c:v>
                </c:pt>
                <c:pt idx="61">
                  <c:v>6.8108108108108114</c:v>
                </c:pt>
                <c:pt idx="62">
                  <c:v>0</c:v>
                </c:pt>
                <c:pt idx="70">
                  <c:v>0</c:v>
                </c:pt>
                <c:pt idx="71">
                  <c:v>18.054054054054056</c:v>
                </c:pt>
                <c:pt idx="72">
                  <c:v>8.2162162162162176</c:v>
                </c:pt>
                <c:pt idx="73">
                  <c:v>1.9459459459459461</c:v>
                </c:pt>
                <c:pt idx="74">
                  <c:v>0</c:v>
                </c:pt>
                <c:pt idx="88">
                  <c:v>0</c:v>
                </c:pt>
                <c:pt idx="89">
                  <c:v>6.8108108108108105</c:v>
                </c:pt>
                <c:pt idx="90">
                  <c:v>4.5405405405405403</c:v>
                </c:pt>
                <c:pt idx="9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[3]PW_out!$A$2:$A$117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[3]PW_out!$C$2:$C$117</c:f>
              <c:numCache>
                <c:formatCode>General</c:formatCode>
                <c:ptCount val="116"/>
                <c:pt idx="0">
                  <c:v>30.668573379516602</c:v>
                </c:pt>
                <c:pt idx="1">
                  <c:v>31.286394596099854</c:v>
                </c:pt>
                <c:pt idx="2">
                  <c:v>22</c:v>
                </c:pt>
                <c:pt idx="3">
                  <c:v>10</c:v>
                </c:pt>
                <c:pt idx="4">
                  <c:v>13.33864688873291</c:v>
                </c:pt>
                <c:pt idx="5">
                  <c:v>16.467876434326172</c:v>
                </c:pt>
                <c:pt idx="6">
                  <c:v>22.197048664093018</c:v>
                </c:pt>
                <c:pt idx="7">
                  <c:v>0</c:v>
                </c:pt>
                <c:pt idx="8">
                  <c:v>11.990208625793457</c:v>
                </c:pt>
                <c:pt idx="9">
                  <c:v>16.105706691741943</c:v>
                </c:pt>
                <c:pt idx="10">
                  <c:v>13.585441112518311</c:v>
                </c:pt>
                <c:pt idx="11">
                  <c:v>25.330677032470703</c:v>
                </c:pt>
                <c:pt idx="12">
                  <c:v>22.654292583465576</c:v>
                </c:pt>
                <c:pt idx="13">
                  <c:v>19.935420751571655</c:v>
                </c:pt>
                <c:pt idx="14">
                  <c:v>17.206993103027344</c:v>
                </c:pt>
                <c:pt idx="15">
                  <c:v>14.508531093597412</c:v>
                </c:pt>
                <c:pt idx="16">
                  <c:v>11.800131797790527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1.5905150771141052</c:v>
                </c:pt>
                <c:pt idx="22">
                  <c:v>3.9850550889968872</c:v>
                </c:pt>
                <c:pt idx="23">
                  <c:v>42.347412109375</c:v>
                </c:pt>
                <c:pt idx="24">
                  <c:v>38.917949199676514</c:v>
                </c:pt>
                <c:pt idx="25">
                  <c:v>35.585806369781494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14.804414510726929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30.926480293273926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16.181710958480835</c:v>
                </c:pt>
                <c:pt idx="51">
                  <c:v>8.7843018770217896</c:v>
                </c:pt>
                <c:pt idx="52">
                  <c:v>7.4778664112091064</c:v>
                </c:pt>
                <c:pt idx="53">
                  <c:v>0.26773035526275635</c:v>
                </c:pt>
                <c:pt idx="54">
                  <c:v>0</c:v>
                </c:pt>
                <c:pt idx="55">
                  <c:v>0</c:v>
                </c:pt>
                <c:pt idx="56">
                  <c:v>0.73148608207702637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16.078219413757324</c:v>
                </c:pt>
                <c:pt idx="61">
                  <c:v>7.5039637088775635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15.826625823974609</c:v>
                </c:pt>
                <c:pt idx="72">
                  <c:v>8.5174453258514404</c:v>
                </c:pt>
                <c:pt idx="73">
                  <c:v>3.5916808247566223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4.9988913536071777</c:v>
                </c:pt>
                <c:pt idx="90">
                  <c:v>1.4664158225059509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52920"/>
        <c:axId val="455958408"/>
      </c:scatterChart>
      <c:valAx>
        <c:axId val="45595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58408"/>
        <c:crosses val="autoZero"/>
        <c:crossBetween val="midCat"/>
      </c:valAx>
      <c:valAx>
        <c:axId val="4559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5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12487266859494"/>
          <c:y val="0.15962099494140472"/>
          <c:w val="0.85380645180471482"/>
          <c:h val="0.72165788316000212"/>
        </c:manualLayout>
      </c:layout>
      <c:scatterChart>
        <c:scatterStyle val="smoothMarker"/>
        <c:varyColors val="0"/>
        <c:ser>
          <c:idx val="0"/>
          <c:order val="0"/>
          <c:tx>
            <c:v>20 cm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Sheet1!$AN$2:$AN$115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Sheet1!$AP$2:$AP$115</c:f>
              <c:numCache>
                <c:formatCode>0.00_ </c:formatCode>
                <c:ptCount val="114"/>
                <c:pt idx="0">
                  <c:v>24.262916666666666</c:v>
                </c:pt>
                <c:pt idx="1">
                  <c:v>24.243541666666662</c:v>
                </c:pt>
                <c:pt idx="2">
                  <c:v>24.523124999999997</c:v>
                </c:pt>
                <c:pt idx="3">
                  <c:v>25.079791666666669</c:v>
                </c:pt>
                <c:pt idx="4">
                  <c:v>27.593541666666667</c:v>
                </c:pt>
                <c:pt idx="5" formatCode="0.00_);[Red]\(0.00\)">
                  <c:v>28.893124999999998</c:v>
                </c:pt>
                <c:pt idx="6" formatCode="0.00_);[Red]\(0.00\)">
                  <c:v>29.455208333333331</c:v>
                </c:pt>
                <c:pt idx="7" formatCode="0.00_);[Red]\(0.00\)">
                  <c:v>29.225208333333327</c:v>
                </c:pt>
                <c:pt idx="8" formatCode="0.00_);[Red]\(0.00\)">
                  <c:v>28.472083333333334</c:v>
                </c:pt>
                <c:pt idx="9" formatCode="0.00_);[Red]\(0.00\)">
                  <c:v>27.797708333333336</c:v>
                </c:pt>
                <c:pt idx="10" formatCode="0.00_);[Red]\(0.00\)">
                  <c:v>28.039375000000007</c:v>
                </c:pt>
                <c:pt idx="11" formatCode="0.00_);[Red]\(0.00\)">
                  <c:v>28.641028645833327</c:v>
                </c:pt>
                <c:pt idx="12" formatCode="0.00_);[Red]\(0.00\)">
                  <c:v>28.059583333333332</c:v>
                </c:pt>
                <c:pt idx="13" formatCode="0.00_);[Red]\(0.00\)">
                  <c:v>28.417083333333327</c:v>
                </c:pt>
                <c:pt idx="14" formatCode="0.00_);[Red]\(0.00\)">
                  <c:v>28.565000000000001</c:v>
                </c:pt>
                <c:pt idx="15" formatCode="0.00_);[Red]\(0.00\)">
                  <c:v>27.521041666666665</c:v>
                </c:pt>
                <c:pt idx="16" formatCode="0.00_);[Red]\(0.00\)">
                  <c:v>26.671458333333334</c:v>
                </c:pt>
                <c:pt idx="17" formatCode="0.00_);[Red]\(0.00\)">
                  <c:v>26.509999999999994</c:v>
                </c:pt>
                <c:pt idx="18" formatCode="0.00_);[Red]\(0.00\)">
                  <c:v>26.868958333333328</c:v>
                </c:pt>
                <c:pt idx="19" formatCode="0.00_);[Red]\(0.00\)">
                  <c:v>26.707916666666662</c:v>
                </c:pt>
                <c:pt idx="20" formatCode="0.00_);[Red]\(0.00\)">
                  <c:v>26.479791666666667</c:v>
                </c:pt>
                <c:pt idx="21" formatCode="0.00_);[Red]\(0.00\)">
                  <c:v>27.342083333333324</c:v>
                </c:pt>
                <c:pt idx="22" formatCode="0.00_);[Red]\(0.00\)">
                  <c:v>29.077708333333334</c:v>
                </c:pt>
                <c:pt idx="23" formatCode="0.00_);[Red]\(0.00\)">
                  <c:v>30.073333333333327</c:v>
                </c:pt>
                <c:pt idx="24" formatCode="0.00_);[Red]\(0.00\)">
                  <c:v>30.706734693877554</c:v>
                </c:pt>
                <c:pt idx="25" formatCode="0.00_);[Red]\(0.00\)">
                  <c:v>31.026458333333327</c:v>
                </c:pt>
                <c:pt idx="26" formatCode="0.00_);[Red]\(0.00\)">
                  <c:v>31.192083333333333</c:v>
                </c:pt>
                <c:pt idx="27" formatCode="0.00_);[Red]\(0.00\)">
                  <c:v>30.937083333333337</c:v>
                </c:pt>
                <c:pt idx="28" formatCode="0.00_);[Red]\(0.00\)">
                  <c:v>29.980416666666674</c:v>
                </c:pt>
                <c:pt idx="29" formatCode="0.00_);[Red]\(0.00\)">
                  <c:v>29.584375000000005</c:v>
                </c:pt>
                <c:pt idx="30" formatCode="0.00_);[Red]\(0.00\)">
                  <c:v>28.876666666666662</c:v>
                </c:pt>
                <c:pt idx="31" formatCode="0.00_);[Red]\(0.00\)">
                  <c:v>28.325833333333335</c:v>
                </c:pt>
                <c:pt idx="32" formatCode="0.00_);[Red]\(0.00\)">
                  <c:v>28.930000000000003</c:v>
                </c:pt>
                <c:pt idx="33" formatCode="0.00_);[Red]\(0.00\)">
                  <c:v>29.716458333333335</c:v>
                </c:pt>
                <c:pt idx="34" formatCode="0.00_);[Red]\(0.00\)">
                  <c:v>30.304166666666664</c:v>
                </c:pt>
                <c:pt idx="35" formatCode="0.00_);[Red]\(0.00\)">
                  <c:v>31.230833333333326</c:v>
                </c:pt>
                <c:pt idx="36" formatCode="General">
                  <c:v>31.970208333333336</c:v>
                </c:pt>
                <c:pt idx="37" formatCode="General">
                  <c:v>32.219374999999999</c:v>
                </c:pt>
                <c:pt idx="38" formatCode="General">
                  <c:v>32.723750000000003</c:v>
                </c:pt>
                <c:pt idx="39" formatCode="General">
                  <c:v>31.778124999999999</c:v>
                </c:pt>
                <c:pt idx="40" formatCode="General">
                  <c:v>31.283541666666665</c:v>
                </c:pt>
                <c:pt idx="41" formatCode="General">
                  <c:v>30.967708333333334</c:v>
                </c:pt>
                <c:pt idx="42" formatCode="General">
                  <c:v>30.884791666666668</c:v>
                </c:pt>
                <c:pt idx="43" formatCode="General">
                  <c:v>30.401458333333327</c:v>
                </c:pt>
                <c:pt idx="44" formatCode="General">
                  <c:v>30.487500000000001</c:v>
                </c:pt>
                <c:pt idx="45" formatCode="General">
                  <c:v>31.128958333333344</c:v>
                </c:pt>
                <c:pt idx="46" formatCode="General">
                  <c:v>31.671875</c:v>
                </c:pt>
                <c:pt idx="47" formatCode="General">
                  <c:v>32.613750000000003</c:v>
                </c:pt>
                <c:pt idx="48" formatCode="General">
                  <c:v>33.075000000000003</c:v>
                </c:pt>
                <c:pt idx="49" formatCode="General">
                  <c:v>33.133333333333333</c:v>
                </c:pt>
                <c:pt idx="50" formatCode="General">
                  <c:v>33.243958333333346</c:v>
                </c:pt>
                <c:pt idx="51" formatCode="General">
                  <c:v>31.880208333333329</c:v>
                </c:pt>
                <c:pt idx="52" formatCode="General">
                  <c:v>31.751874999999998</c:v>
                </c:pt>
                <c:pt idx="53" formatCode="General">
                  <c:v>31.216041666666658</c:v>
                </c:pt>
                <c:pt idx="54" formatCode="General">
                  <c:v>31.073125000000001</c:v>
                </c:pt>
                <c:pt idx="55" formatCode="General">
                  <c:v>31.404375000000002</c:v>
                </c:pt>
                <c:pt idx="56" formatCode="General">
                  <c:v>31.149791666666662</c:v>
                </c:pt>
                <c:pt idx="57" formatCode="General">
                  <c:v>31.258125</c:v>
                </c:pt>
                <c:pt idx="58" formatCode="General">
                  <c:v>31.756250000000001</c:v>
                </c:pt>
                <c:pt idx="59" formatCode="General">
                  <c:v>32.002291666666672</c:v>
                </c:pt>
                <c:pt idx="60" formatCode="General">
                  <c:v>31.884166666666669</c:v>
                </c:pt>
                <c:pt idx="61" formatCode="General">
                  <c:v>30.812916666666663</c:v>
                </c:pt>
                <c:pt idx="62" formatCode="General">
                  <c:v>30.036458333333343</c:v>
                </c:pt>
                <c:pt idx="63" formatCode="General">
                  <c:v>29.422916666666669</c:v>
                </c:pt>
                <c:pt idx="64" formatCode="General">
                  <c:v>29.571041666666673</c:v>
                </c:pt>
                <c:pt idx="65" formatCode="General">
                  <c:v>29.864583333333332</c:v>
                </c:pt>
                <c:pt idx="66" formatCode="General">
                  <c:v>28.732708333333331</c:v>
                </c:pt>
                <c:pt idx="67" formatCode="General">
                  <c:v>28.373750000000001</c:v>
                </c:pt>
                <c:pt idx="68" formatCode="General">
                  <c:v>29.012291666666659</c:v>
                </c:pt>
                <c:pt idx="69" formatCode="General">
                  <c:v>29.947916666666661</c:v>
                </c:pt>
                <c:pt idx="70" formatCode="General">
                  <c:v>30.387291666666673</c:v>
                </c:pt>
                <c:pt idx="71" formatCode="General">
                  <c:v>30.390833333333322</c:v>
                </c:pt>
                <c:pt idx="72" formatCode="General">
                  <c:v>30.193958333333331</c:v>
                </c:pt>
                <c:pt idx="73" formatCode="General">
                  <c:v>30.36375</c:v>
                </c:pt>
                <c:pt idx="74" formatCode="General">
                  <c:v>30.676458333333329</c:v>
                </c:pt>
                <c:pt idx="75" formatCode="General">
                  <c:v>30.858750000000001</c:v>
                </c:pt>
                <c:pt idx="76" formatCode="General">
                  <c:v>29.736875000000001</c:v>
                </c:pt>
                <c:pt idx="77" formatCode="General">
                  <c:v>28.444375000000001</c:v>
                </c:pt>
                <c:pt idx="78" formatCode="General">
                  <c:v>27.622083333333325</c:v>
                </c:pt>
                <c:pt idx="79" formatCode="General">
                  <c:v>27.116041666666664</c:v>
                </c:pt>
                <c:pt idx="80" formatCode="General">
                  <c:v>27.186875000000001</c:v>
                </c:pt>
                <c:pt idx="81" formatCode="General">
                  <c:v>27.984999999999999</c:v>
                </c:pt>
                <c:pt idx="82" formatCode="General">
                  <c:v>28.026875</c:v>
                </c:pt>
                <c:pt idx="83" formatCode="General">
                  <c:v>27.71416666666666</c:v>
                </c:pt>
                <c:pt idx="84" formatCode="General">
                  <c:v>27.643541666666675</c:v>
                </c:pt>
                <c:pt idx="85" formatCode="General">
                  <c:v>28.156666666666666</c:v>
                </c:pt>
                <c:pt idx="86" formatCode="General">
                  <c:v>28.68770833333333</c:v>
                </c:pt>
                <c:pt idx="87" formatCode="General">
                  <c:v>29.030416666666664</c:v>
                </c:pt>
                <c:pt idx="88" formatCode="General">
                  <c:v>27.085625</c:v>
                </c:pt>
                <c:pt idx="89" formatCode="General">
                  <c:v>24.596875000000001</c:v>
                </c:pt>
                <c:pt idx="90" formatCode="General">
                  <c:v>24.36708333333333</c:v>
                </c:pt>
                <c:pt idx="91" formatCode="General">
                  <c:v>24.125</c:v>
                </c:pt>
                <c:pt idx="92" formatCode="General">
                  <c:v>23.096041666666661</c:v>
                </c:pt>
                <c:pt idx="93" formatCode="General">
                  <c:v>23.004583333333333</c:v>
                </c:pt>
                <c:pt idx="94" formatCode="General">
                  <c:v>23.06551020408163</c:v>
                </c:pt>
                <c:pt idx="95" formatCode="General">
                  <c:v>22.041745106205745</c:v>
                </c:pt>
                <c:pt idx="96" formatCode="General">
                  <c:v>22.720443777677666</c:v>
                </c:pt>
                <c:pt idx="97" formatCode="General">
                  <c:v>21.96980497505465</c:v>
                </c:pt>
                <c:pt idx="98" formatCode="General">
                  <c:v>22.327547040307238</c:v>
                </c:pt>
                <c:pt idx="99" formatCode="General">
                  <c:v>22.621786674291982</c:v>
                </c:pt>
                <c:pt idx="100" formatCode="General">
                  <c:v>21.840648707638611</c:v>
                </c:pt>
                <c:pt idx="101" formatCode="General">
                  <c:v>21.147564259339564</c:v>
                </c:pt>
                <c:pt idx="102" formatCode="General">
                  <c:v>20.866889066517132</c:v>
                </c:pt>
                <c:pt idx="103" formatCode="General">
                  <c:v>20.955242634010556</c:v>
                </c:pt>
                <c:pt idx="104" formatCode="General">
                  <c:v>21.892147808857359</c:v>
                </c:pt>
                <c:pt idx="105" formatCode="General">
                  <c:v>22.236458333333335</c:v>
                </c:pt>
                <c:pt idx="106" formatCode="General">
                  <c:v>21.696874999999999</c:v>
                </c:pt>
                <c:pt idx="107" formatCode="General">
                  <c:v>21.978541666666672</c:v>
                </c:pt>
                <c:pt idx="108" formatCode="General">
                  <c:v>22.0425</c:v>
                </c:pt>
                <c:pt idx="109" formatCode="General">
                  <c:v>21.501224489795916</c:v>
                </c:pt>
                <c:pt idx="110" formatCode="General">
                  <c:v>20.731249999999999</c:v>
                </c:pt>
                <c:pt idx="111" formatCode="General">
                  <c:v>20.390625</c:v>
                </c:pt>
                <c:pt idx="112" formatCode="General">
                  <c:v>20.017499999999998</c:v>
                </c:pt>
                <c:pt idx="113" formatCode="General">
                  <c:v>20.276041666666661</c:v>
                </c:pt>
              </c:numCache>
            </c:numRef>
          </c:yVal>
          <c:smooth val="1"/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[1]soiltemperture_out!$A$2:$A$117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[1]soiltemperture_out!$E$2:$E$113</c:f>
              <c:numCache>
                <c:formatCode>General</c:formatCode>
                <c:ptCount val="112"/>
                <c:pt idx="0">
                  <c:v>24.647920608520508</c:v>
                </c:pt>
                <c:pt idx="1">
                  <c:v>24.88873291015625</c:v>
                </c:pt>
                <c:pt idx="2">
                  <c:v>24.393836975097656</c:v>
                </c:pt>
                <c:pt idx="3">
                  <c:v>27.588766098022461</c:v>
                </c:pt>
                <c:pt idx="4">
                  <c:v>31.251161575317383</c:v>
                </c:pt>
                <c:pt idx="5">
                  <c:v>32.427722930908203</c:v>
                </c:pt>
                <c:pt idx="6">
                  <c:v>33.034206390380859</c:v>
                </c:pt>
                <c:pt idx="7">
                  <c:v>31.295892715454102</c:v>
                </c:pt>
                <c:pt idx="8">
                  <c:v>29.51197624206543</c:v>
                </c:pt>
                <c:pt idx="9">
                  <c:v>28.158048629760742</c:v>
                </c:pt>
                <c:pt idx="10">
                  <c:v>28.748571395874023</c:v>
                </c:pt>
                <c:pt idx="11">
                  <c:v>30.438735961914063</c:v>
                </c:pt>
                <c:pt idx="12">
                  <c:v>28.8819580078125</c:v>
                </c:pt>
                <c:pt idx="13">
                  <c:v>29.432722091674805</c:v>
                </c:pt>
                <c:pt idx="14">
                  <c:v>29.132368087768555</c:v>
                </c:pt>
                <c:pt idx="15">
                  <c:v>28.192583084106445</c:v>
                </c:pt>
                <c:pt idx="16">
                  <c:v>26.153383255004883</c:v>
                </c:pt>
                <c:pt idx="17">
                  <c:v>26.532012939453125</c:v>
                </c:pt>
                <c:pt idx="18">
                  <c:v>27.312614440917969</c:v>
                </c:pt>
                <c:pt idx="19">
                  <c:v>27.049484252929688</c:v>
                </c:pt>
                <c:pt idx="20">
                  <c:v>26.072999954223633</c:v>
                </c:pt>
                <c:pt idx="21">
                  <c:v>29.837770462036133</c:v>
                </c:pt>
                <c:pt idx="22">
                  <c:v>32.342308044433594</c:v>
                </c:pt>
                <c:pt idx="23">
                  <c:v>30.349554061889648</c:v>
                </c:pt>
                <c:pt idx="24">
                  <c:v>32.346603393554687</c:v>
                </c:pt>
                <c:pt idx="25">
                  <c:v>32.309951782226563</c:v>
                </c:pt>
                <c:pt idx="26">
                  <c:v>31.899101257324219</c:v>
                </c:pt>
                <c:pt idx="27">
                  <c:v>31.097719192504883</c:v>
                </c:pt>
                <c:pt idx="28">
                  <c:v>30.121725082397461</c:v>
                </c:pt>
                <c:pt idx="29">
                  <c:v>29.894170761108398</c:v>
                </c:pt>
                <c:pt idx="30">
                  <c:v>29.717485427856445</c:v>
                </c:pt>
                <c:pt idx="31">
                  <c:v>28.616653442382813</c:v>
                </c:pt>
                <c:pt idx="32">
                  <c:v>30.820775985717773</c:v>
                </c:pt>
                <c:pt idx="33">
                  <c:v>32.426502227783203</c:v>
                </c:pt>
                <c:pt idx="34">
                  <c:v>32.119113922119141</c:v>
                </c:pt>
                <c:pt idx="35">
                  <c:v>32.784259796142578</c:v>
                </c:pt>
                <c:pt idx="36">
                  <c:v>33.624500274658203</c:v>
                </c:pt>
                <c:pt idx="37">
                  <c:v>34.245937347412109</c:v>
                </c:pt>
                <c:pt idx="38">
                  <c:v>34.587406158447266</c:v>
                </c:pt>
                <c:pt idx="39">
                  <c:v>32.789199829101563</c:v>
                </c:pt>
                <c:pt idx="40">
                  <c:v>31.947954177856445</c:v>
                </c:pt>
                <c:pt idx="41">
                  <c:v>31.22381591796875</c:v>
                </c:pt>
                <c:pt idx="42">
                  <c:v>30.961624145507813</c:v>
                </c:pt>
                <c:pt idx="43">
                  <c:v>31.161520004272461</c:v>
                </c:pt>
                <c:pt idx="44">
                  <c:v>31.410299301147461</c:v>
                </c:pt>
                <c:pt idx="45">
                  <c:v>32.328483581542969</c:v>
                </c:pt>
                <c:pt idx="46">
                  <c:v>33.267108917236328</c:v>
                </c:pt>
                <c:pt idx="47">
                  <c:v>34.837966918945312</c:v>
                </c:pt>
                <c:pt idx="48">
                  <c:v>34.789077758789063</c:v>
                </c:pt>
                <c:pt idx="49">
                  <c:v>34.491241455078125</c:v>
                </c:pt>
                <c:pt idx="50">
                  <c:v>33.409229278564453</c:v>
                </c:pt>
                <c:pt idx="51">
                  <c:v>32.021671295166016</c:v>
                </c:pt>
                <c:pt idx="52">
                  <c:v>31.004964828491211</c:v>
                </c:pt>
                <c:pt idx="53">
                  <c:v>30.263891220092773</c:v>
                </c:pt>
                <c:pt idx="54">
                  <c:v>29.893569946289063</c:v>
                </c:pt>
                <c:pt idx="55">
                  <c:v>29.640275955200195</c:v>
                </c:pt>
                <c:pt idx="56">
                  <c:v>29.434867858886719</c:v>
                </c:pt>
                <c:pt idx="57">
                  <c:v>29.325576782226563</c:v>
                </c:pt>
                <c:pt idx="58">
                  <c:v>29.477792739868164</c:v>
                </c:pt>
                <c:pt idx="59">
                  <c:v>29.448732376098633</c:v>
                </c:pt>
                <c:pt idx="60">
                  <c:v>29.217267990112305</c:v>
                </c:pt>
                <c:pt idx="61">
                  <c:v>28.735349655151367</c:v>
                </c:pt>
                <c:pt idx="62">
                  <c:v>27.998571395874023</c:v>
                </c:pt>
                <c:pt idx="63">
                  <c:v>27.429590225219727</c:v>
                </c:pt>
                <c:pt idx="64">
                  <c:v>27.255989074707031</c:v>
                </c:pt>
                <c:pt idx="65">
                  <c:v>27.166223526000977</c:v>
                </c:pt>
                <c:pt idx="66">
                  <c:v>26.959932327270508</c:v>
                </c:pt>
                <c:pt idx="67">
                  <c:v>26.818359375</c:v>
                </c:pt>
                <c:pt idx="68">
                  <c:v>27.788076400756836</c:v>
                </c:pt>
                <c:pt idx="69">
                  <c:v>28.642248153686523</c:v>
                </c:pt>
                <c:pt idx="70">
                  <c:v>28.411375045776367</c:v>
                </c:pt>
                <c:pt idx="71">
                  <c:v>28.271795272827148</c:v>
                </c:pt>
                <c:pt idx="72">
                  <c:v>31.204521179199219</c:v>
                </c:pt>
                <c:pt idx="73">
                  <c:v>31.749183654785156</c:v>
                </c:pt>
                <c:pt idx="74">
                  <c:v>31.773359298706055</c:v>
                </c:pt>
                <c:pt idx="75">
                  <c:v>31.272148132324219</c:v>
                </c:pt>
                <c:pt idx="76">
                  <c:v>29.049787521362305</c:v>
                </c:pt>
                <c:pt idx="77">
                  <c:v>27.493642807006836</c:v>
                </c:pt>
                <c:pt idx="78">
                  <c:v>25.72491455078125</c:v>
                </c:pt>
                <c:pt idx="79">
                  <c:v>26.186193466186523</c:v>
                </c:pt>
                <c:pt idx="80">
                  <c:v>27.681295394897461</c:v>
                </c:pt>
                <c:pt idx="81">
                  <c:v>29.244293212890625</c:v>
                </c:pt>
                <c:pt idx="82">
                  <c:v>28.682806015014648</c:v>
                </c:pt>
                <c:pt idx="83">
                  <c:v>28.932638168334961</c:v>
                </c:pt>
                <c:pt idx="84">
                  <c:v>29.294408798217773</c:v>
                </c:pt>
                <c:pt idx="85">
                  <c:v>30.821023941040039</c:v>
                </c:pt>
                <c:pt idx="86">
                  <c:v>30.462583541870117</c:v>
                </c:pt>
                <c:pt idx="87">
                  <c:v>31.826276779174805</c:v>
                </c:pt>
                <c:pt idx="88">
                  <c:v>26.561752319335938</c:v>
                </c:pt>
                <c:pt idx="89">
                  <c:v>23.400604248046875</c:v>
                </c:pt>
                <c:pt idx="90">
                  <c:v>25.313100814819336</c:v>
                </c:pt>
                <c:pt idx="91">
                  <c:v>24.272592544555664</c:v>
                </c:pt>
                <c:pt idx="92">
                  <c:v>21.105993270874023</c:v>
                </c:pt>
                <c:pt idx="93">
                  <c:v>22.946044921875</c:v>
                </c:pt>
                <c:pt idx="94">
                  <c:v>24.000520706176758</c:v>
                </c:pt>
                <c:pt idx="95">
                  <c:v>21.908302307128906</c:v>
                </c:pt>
                <c:pt idx="96">
                  <c:v>24.791084289550781</c:v>
                </c:pt>
                <c:pt idx="97">
                  <c:v>23.743431091308594</c:v>
                </c:pt>
                <c:pt idx="98">
                  <c:v>23.395301818847656</c:v>
                </c:pt>
                <c:pt idx="99">
                  <c:v>25.285146713256836</c:v>
                </c:pt>
                <c:pt idx="100">
                  <c:v>24.260709762573242</c:v>
                </c:pt>
                <c:pt idx="101">
                  <c:v>24.587751388549805</c:v>
                </c:pt>
                <c:pt idx="102">
                  <c:v>24.246801376342773</c:v>
                </c:pt>
                <c:pt idx="103">
                  <c:v>23.929830551147461</c:v>
                </c:pt>
                <c:pt idx="104">
                  <c:v>26.253435134887695</c:v>
                </c:pt>
                <c:pt idx="105">
                  <c:v>25.880819320678711</c:v>
                </c:pt>
                <c:pt idx="106">
                  <c:v>24.246503829956055</c:v>
                </c:pt>
                <c:pt idx="107">
                  <c:v>23.464078903198242</c:v>
                </c:pt>
                <c:pt idx="108">
                  <c:v>22.925642013549805</c:v>
                </c:pt>
                <c:pt idx="109">
                  <c:v>21.459220886230469</c:v>
                </c:pt>
                <c:pt idx="110">
                  <c:v>19.579397201538086</c:v>
                </c:pt>
                <c:pt idx="111">
                  <c:v>23.469690322875977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53312"/>
        <c:axId val="455958016"/>
      </c:scatterChart>
      <c:valAx>
        <c:axId val="4559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58016"/>
        <c:crosses val="autoZero"/>
        <c:crossBetween val="midCat"/>
      </c:valAx>
      <c:valAx>
        <c:axId val="455958016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070769914822602"/>
          <c:y val="0.5825194114008112"/>
          <c:w val="0.15745166981131728"/>
          <c:h val="0.21686893289847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WFPS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Sheet1!$C$2:$C$123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Sheet1!$D$2:$D$123</c:f>
              <c:numCache>
                <c:formatCode>General</c:formatCode>
                <c:ptCount val="122"/>
                <c:pt idx="12">
                  <c:v>100</c:v>
                </c:pt>
                <c:pt idx="13">
                  <c:v>100</c:v>
                </c:pt>
                <c:pt idx="14">
                  <c:v>99.38144329896906</c:v>
                </c:pt>
                <c:pt idx="15">
                  <c:v>95.876288659793815</c:v>
                </c:pt>
                <c:pt idx="16">
                  <c:v>94.020618556701038</c:v>
                </c:pt>
                <c:pt idx="17">
                  <c:v>92.164948453608247</c:v>
                </c:pt>
                <c:pt idx="18">
                  <c:v>87.731958762886592</c:v>
                </c:pt>
                <c:pt idx="19">
                  <c:v>83.298969072164937</c:v>
                </c:pt>
                <c:pt idx="20">
                  <c:v>100</c:v>
                </c:pt>
                <c:pt idx="24">
                  <c:v>100</c:v>
                </c:pt>
                <c:pt idx="25">
                  <c:v>96.701030927835049</c:v>
                </c:pt>
                <c:pt idx="26">
                  <c:v>91.649484536082468</c:v>
                </c:pt>
                <c:pt idx="27">
                  <c:v>83.711340206185568</c:v>
                </c:pt>
                <c:pt idx="28">
                  <c:v>76.597938144329888</c:v>
                </c:pt>
                <c:pt idx="29">
                  <c:v>70.515463917525778</c:v>
                </c:pt>
                <c:pt idx="30">
                  <c:v>66.804123711340196</c:v>
                </c:pt>
                <c:pt idx="31">
                  <c:v>100</c:v>
                </c:pt>
                <c:pt idx="32">
                  <c:v>100</c:v>
                </c:pt>
                <c:pt idx="33">
                  <c:v>98.969072164948443</c:v>
                </c:pt>
                <c:pt idx="34">
                  <c:v>96.701030927835049</c:v>
                </c:pt>
                <c:pt idx="35">
                  <c:v>93.19587628865979</c:v>
                </c:pt>
                <c:pt idx="36">
                  <c:v>91.68384879725086</c:v>
                </c:pt>
                <c:pt idx="37">
                  <c:v>92.577319587628864</c:v>
                </c:pt>
                <c:pt idx="38">
                  <c:v>84.742268041237111</c:v>
                </c:pt>
                <c:pt idx="39">
                  <c:v>78.659793814432987</c:v>
                </c:pt>
                <c:pt idx="40">
                  <c:v>72.989690721649481</c:v>
                </c:pt>
                <c:pt idx="41">
                  <c:v>67.731958762886592</c:v>
                </c:pt>
                <c:pt idx="42">
                  <c:v>81.237113402061851</c:v>
                </c:pt>
                <c:pt idx="43">
                  <c:v>99.587628865979383</c:v>
                </c:pt>
                <c:pt idx="44">
                  <c:v>85.704467353951884</c:v>
                </c:pt>
                <c:pt idx="45">
                  <c:v>75.257731958762889</c:v>
                </c:pt>
                <c:pt idx="46">
                  <c:v>100</c:v>
                </c:pt>
                <c:pt idx="51">
                  <c:v>99.587628865979383</c:v>
                </c:pt>
                <c:pt idx="52">
                  <c:v>96.082474226804123</c:v>
                </c:pt>
                <c:pt idx="53">
                  <c:v>80.206185567010309</c:v>
                </c:pt>
                <c:pt idx="54">
                  <c:v>73.814432989690715</c:v>
                </c:pt>
                <c:pt idx="55">
                  <c:v>71.958762886597938</c:v>
                </c:pt>
                <c:pt idx="56">
                  <c:v>99.38144329896906</c:v>
                </c:pt>
                <c:pt idx="57">
                  <c:v>88.934707903780065</c:v>
                </c:pt>
                <c:pt idx="58">
                  <c:v>80.206185567010309</c:v>
                </c:pt>
                <c:pt idx="59">
                  <c:v>75.567010309278345</c:v>
                </c:pt>
                <c:pt idx="60">
                  <c:v>99.587628865979383</c:v>
                </c:pt>
                <c:pt idx="61">
                  <c:v>99.587628865979383</c:v>
                </c:pt>
                <c:pt idx="62">
                  <c:v>99.587628865979383</c:v>
                </c:pt>
                <c:pt idx="63">
                  <c:v>86.804123711340196</c:v>
                </c:pt>
                <c:pt idx="64">
                  <c:v>81.030927835051543</c:v>
                </c:pt>
                <c:pt idx="65">
                  <c:v>79.587628865979383</c:v>
                </c:pt>
                <c:pt idx="66">
                  <c:v>99.38144329896906</c:v>
                </c:pt>
                <c:pt idx="67">
                  <c:v>94.845360824742272</c:v>
                </c:pt>
                <c:pt idx="68">
                  <c:v>91.340206185567013</c:v>
                </c:pt>
                <c:pt idx="69">
                  <c:v>84.329896907216494</c:v>
                </c:pt>
                <c:pt idx="70">
                  <c:v>80.824742268041234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99.587628865979383</c:v>
                </c:pt>
                <c:pt idx="75">
                  <c:v>99.38144329896906</c:v>
                </c:pt>
                <c:pt idx="76">
                  <c:v>95.051546391752566</c:v>
                </c:pt>
                <c:pt idx="77">
                  <c:v>91.958762886597938</c:v>
                </c:pt>
                <c:pt idx="78">
                  <c:v>88.453608247422679</c:v>
                </c:pt>
                <c:pt idx="79">
                  <c:v>87.422680412371136</c:v>
                </c:pt>
                <c:pt idx="80">
                  <c:v>84.742268041237111</c:v>
                </c:pt>
                <c:pt idx="81">
                  <c:v>84.742268041237111</c:v>
                </c:pt>
                <c:pt idx="82">
                  <c:v>82.680412371134025</c:v>
                </c:pt>
                <c:pt idx="83">
                  <c:v>80.412371134020617</c:v>
                </c:pt>
                <c:pt idx="84">
                  <c:v>76.701030927835049</c:v>
                </c:pt>
                <c:pt idx="85">
                  <c:v>76.701030927835049</c:v>
                </c:pt>
                <c:pt idx="86">
                  <c:v>74.639175257731949</c:v>
                </c:pt>
                <c:pt idx="87">
                  <c:v>71.958762886597938</c:v>
                </c:pt>
                <c:pt idx="88">
                  <c:v>70.927835051546396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99.38144329896906</c:v>
                </c:pt>
                <c:pt idx="93">
                  <c:v>97.113402061855666</c:v>
                </c:pt>
                <c:pt idx="94">
                  <c:v>96.185567010309285</c:v>
                </c:pt>
                <c:pt idx="95">
                  <c:v>95.257731958762889</c:v>
                </c:pt>
                <c:pt idx="96">
                  <c:v>94.639175257731964</c:v>
                </c:pt>
                <c:pt idx="97">
                  <c:v>94.020618556701038</c:v>
                </c:pt>
                <c:pt idx="98">
                  <c:v>93.402061855670098</c:v>
                </c:pt>
                <c:pt idx="99">
                  <c:v>92.783505154639172</c:v>
                </c:pt>
                <c:pt idx="100">
                  <c:v>91.443298969072174</c:v>
                </c:pt>
                <c:pt idx="101">
                  <c:v>90.103092783505161</c:v>
                </c:pt>
                <c:pt idx="103">
                  <c:v>88.865979381443296</c:v>
                </c:pt>
                <c:pt idx="104">
                  <c:v>88.041237113402062</c:v>
                </c:pt>
                <c:pt idx="107">
                  <c:v>87.422680412371136</c:v>
                </c:pt>
                <c:pt idx="108">
                  <c:v>100</c:v>
                </c:pt>
                <c:pt idx="110">
                  <c:v>99.175257731958766</c:v>
                </c:pt>
                <c:pt idx="111">
                  <c:v>99.175257731958766</c:v>
                </c:pt>
              </c:numCache>
            </c:numRef>
          </c:yVal>
          <c:smooth val="0"/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Sheet1!$F$2:$F$113</c:f>
              <c:numCache>
                <c:formatCode>General</c:formatCode>
                <c:ptCount val="112"/>
                <c:pt idx="0">
                  <c:v>98.251636539186748</c:v>
                </c:pt>
                <c:pt idx="1">
                  <c:v>98.253956862858374</c:v>
                </c:pt>
                <c:pt idx="2">
                  <c:v>98.200731334232145</c:v>
                </c:pt>
                <c:pt idx="3">
                  <c:v>98.216214350291665</c:v>
                </c:pt>
                <c:pt idx="4">
                  <c:v>98.257334459395636</c:v>
                </c:pt>
                <c:pt idx="5">
                  <c:v>98.201951810291845</c:v>
                </c:pt>
                <c:pt idx="6">
                  <c:v>98.292799223036994</c:v>
                </c:pt>
                <c:pt idx="7">
                  <c:v>98.22388490041098</c:v>
                </c:pt>
                <c:pt idx="8">
                  <c:v>98.252594470977783</c:v>
                </c:pt>
                <c:pt idx="9">
                  <c:v>98.245661883127127</c:v>
                </c:pt>
                <c:pt idx="10">
                  <c:v>98.292799223036994</c:v>
                </c:pt>
                <c:pt idx="11">
                  <c:v>98.244526556559975</c:v>
                </c:pt>
                <c:pt idx="12">
                  <c:v>98.245661883127127</c:v>
                </c:pt>
                <c:pt idx="13">
                  <c:v>98.292799223036994</c:v>
                </c:pt>
                <c:pt idx="14">
                  <c:v>98.233428739366076</c:v>
                </c:pt>
                <c:pt idx="15">
                  <c:v>98.243852456410735</c:v>
                </c:pt>
                <c:pt idx="16">
                  <c:v>98.245661883127127</c:v>
                </c:pt>
                <c:pt idx="17">
                  <c:v>98.292799223036994</c:v>
                </c:pt>
                <c:pt idx="18">
                  <c:v>96.049493267422633</c:v>
                </c:pt>
                <c:pt idx="19">
                  <c:v>94.13932050977435</c:v>
                </c:pt>
                <c:pt idx="20">
                  <c:v>94.582800354276387</c:v>
                </c:pt>
                <c:pt idx="21">
                  <c:v>98.288733334768381</c:v>
                </c:pt>
                <c:pt idx="22">
                  <c:v>98.209813946769358</c:v>
                </c:pt>
                <c:pt idx="23">
                  <c:v>98.250941151664378</c:v>
                </c:pt>
                <c:pt idx="24">
                  <c:v>98.20089453742618</c:v>
                </c:pt>
                <c:pt idx="25">
                  <c:v>98.209813946769358</c:v>
                </c:pt>
                <c:pt idx="26">
                  <c:v>98.231094224112383</c:v>
                </c:pt>
                <c:pt idx="27">
                  <c:v>94.776536737169536</c:v>
                </c:pt>
                <c:pt idx="28">
                  <c:v>88.929335276285812</c:v>
                </c:pt>
                <c:pt idx="29">
                  <c:v>81.580359311330881</c:v>
                </c:pt>
                <c:pt idx="30">
                  <c:v>73.803081398918508</c:v>
                </c:pt>
                <c:pt idx="31">
                  <c:v>98.234840801783974</c:v>
                </c:pt>
                <c:pt idx="32">
                  <c:v>98.197580803008307</c:v>
                </c:pt>
                <c:pt idx="33">
                  <c:v>98.265601055962705</c:v>
                </c:pt>
                <c:pt idx="34">
                  <c:v>94.231203908012034</c:v>
                </c:pt>
                <c:pt idx="35">
                  <c:v>93.719952163242155</c:v>
                </c:pt>
                <c:pt idx="36">
                  <c:v>92.572548559733804</c:v>
                </c:pt>
                <c:pt idx="37">
                  <c:v>97.050787437529792</c:v>
                </c:pt>
                <c:pt idx="38">
                  <c:v>89.623544897351948</c:v>
                </c:pt>
                <c:pt idx="39">
                  <c:v>86.357550961630693</c:v>
                </c:pt>
                <c:pt idx="40">
                  <c:v>81.329189595722013</c:v>
                </c:pt>
                <c:pt idx="41">
                  <c:v>73.647108815965197</c:v>
                </c:pt>
                <c:pt idx="42">
                  <c:v>87.717508985882716</c:v>
                </c:pt>
                <c:pt idx="43">
                  <c:v>98.271071910858154</c:v>
                </c:pt>
                <c:pt idx="44">
                  <c:v>90.989562727156141</c:v>
                </c:pt>
                <c:pt idx="45">
                  <c:v>84.601477498099925</c:v>
                </c:pt>
                <c:pt idx="46">
                  <c:v>98.206429254441048</c:v>
                </c:pt>
                <c:pt idx="47">
                  <c:v>98.230001472291491</c:v>
                </c:pt>
                <c:pt idx="48">
                  <c:v>98.209813946769358</c:v>
                </c:pt>
                <c:pt idx="49">
                  <c:v>98.227844351813914</c:v>
                </c:pt>
                <c:pt idx="50">
                  <c:v>98.230185962858656</c:v>
                </c:pt>
                <c:pt idx="51">
                  <c:v>98.231094224112383</c:v>
                </c:pt>
                <c:pt idx="52">
                  <c:v>98.250501212619596</c:v>
                </c:pt>
                <c:pt idx="53">
                  <c:v>98.250508308410645</c:v>
                </c:pt>
                <c:pt idx="54">
                  <c:v>98.021569706144788</c:v>
                </c:pt>
                <c:pt idx="55">
                  <c:v>90.055075429734728</c:v>
                </c:pt>
                <c:pt idx="56">
                  <c:v>98.272569122768587</c:v>
                </c:pt>
                <c:pt idx="57">
                  <c:v>90.25145144689651</c:v>
                </c:pt>
                <c:pt idx="58">
                  <c:v>82.586549577258879</c:v>
                </c:pt>
                <c:pt idx="59">
                  <c:v>73.98333577882677</c:v>
                </c:pt>
                <c:pt idx="60">
                  <c:v>98.232293412798938</c:v>
                </c:pt>
                <c:pt idx="61">
                  <c:v>98.201951810291845</c:v>
                </c:pt>
                <c:pt idx="62">
                  <c:v>98.215873752321514</c:v>
                </c:pt>
                <c:pt idx="63">
                  <c:v>93.023138386862627</c:v>
                </c:pt>
                <c:pt idx="64">
                  <c:v>86.643326850164499</c:v>
                </c:pt>
                <c:pt idx="65">
                  <c:v>83.536775339217414</c:v>
                </c:pt>
                <c:pt idx="66">
                  <c:v>98.246080534798764</c:v>
                </c:pt>
                <c:pt idx="67">
                  <c:v>92.206256730215898</c:v>
                </c:pt>
                <c:pt idx="68">
                  <c:v>86.421867211659759</c:v>
                </c:pt>
                <c:pt idx="69">
                  <c:v>79.992981184096564</c:v>
                </c:pt>
                <c:pt idx="70">
                  <c:v>73.21964417185103</c:v>
                </c:pt>
                <c:pt idx="71">
                  <c:v>98.224246785754261</c:v>
                </c:pt>
                <c:pt idx="72">
                  <c:v>98.212716125306628</c:v>
                </c:pt>
                <c:pt idx="73">
                  <c:v>98.197048618679958</c:v>
                </c:pt>
                <c:pt idx="74">
                  <c:v>98.290784018380307</c:v>
                </c:pt>
                <c:pt idx="75">
                  <c:v>94.67896961030506</c:v>
                </c:pt>
                <c:pt idx="76">
                  <c:v>91.139134906587145</c:v>
                </c:pt>
                <c:pt idx="77">
                  <c:v>88.278708003816149</c:v>
                </c:pt>
                <c:pt idx="78">
                  <c:v>86.633619808015368</c:v>
                </c:pt>
                <c:pt idx="79">
                  <c:v>84.013541539510101</c:v>
                </c:pt>
                <c:pt idx="80">
                  <c:v>82.008788983027145</c:v>
                </c:pt>
                <c:pt idx="81">
                  <c:v>80.673155330476305</c:v>
                </c:pt>
                <c:pt idx="82">
                  <c:v>79.156068109330675</c:v>
                </c:pt>
                <c:pt idx="83">
                  <c:v>77.867685329346443</c:v>
                </c:pt>
                <c:pt idx="84">
                  <c:v>76.110845520382838</c:v>
                </c:pt>
                <c:pt idx="85">
                  <c:v>73.433057183311107</c:v>
                </c:pt>
                <c:pt idx="86">
                  <c:v>70.988500402087269</c:v>
                </c:pt>
                <c:pt idx="87">
                  <c:v>69.651518549237935</c:v>
                </c:pt>
                <c:pt idx="88">
                  <c:v>68.320482969284058</c:v>
                </c:pt>
                <c:pt idx="89">
                  <c:v>98.250593457903179</c:v>
                </c:pt>
                <c:pt idx="90">
                  <c:v>98.21915200778416</c:v>
                </c:pt>
                <c:pt idx="91">
                  <c:v>97.999643711816702</c:v>
                </c:pt>
                <c:pt idx="92">
                  <c:v>97.767845505759837</c:v>
                </c:pt>
                <c:pt idx="93">
                  <c:v>98.363891953513743</c:v>
                </c:pt>
                <c:pt idx="94">
                  <c:v>96.637933027176643</c:v>
                </c:pt>
                <c:pt idx="95">
                  <c:v>95.163030283791684</c:v>
                </c:pt>
                <c:pt idx="96">
                  <c:v>94.256379774638589</c:v>
                </c:pt>
                <c:pt idx="97">
                  <c:v>93.07057374999637</c:v>
                </c:pt>
                <c:pt idx="98">
                  <c:v>92.433173032034006</c:v>
                </c:pt>
                <c:pt idx="99">
                  <c:v>91.596039987745741</c:v>
                </c:pt>
                <c:pt idx="100">
                  <c:v>90.033319734391711</c:v>
                </c:pt>
                <c:pt idx="101">
                  <c:v>88.495526994977681</c:v>
                </c:pt>
                <c:pt idx="102">
                  <c:v>87.019056081771851</c:v>
                </c:pt>
                <c:pt idx="103">
                  <c:v>85.610349973042815</c:v>
                </c:pt>
                <c:pt idx="104">
                  <c:v>85.985043219157632</c:v>
                </c:pt>
                <c:pt idx="105">
                  <c:v>85.069075936362864</c:v>
                </c:pt>
                <c:pt idx="106">
                  <c:v>84.584050235294157</c:v>
                </c:pt>
                <c:pt idx="107">
                  <c:v>84.338741643088213</c:v>
                </c:pt>
                <c:pt idx="108">
                  <c:v>98.24228428658985</c:v>
                </c:pt>
                <c:pt idx="109">
                  <c:v>96.899121999740601</c:v>
                </c:pt>
                <c:pt idx="110">
                  <c:v>95.991300685065141</c:v>
                </c:pt>
                <c:pt idx="111">
                  <c:v>95.251464843750014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58800"/>
        <c:axId val="455959192"/>
      </c:scatterChart>
      <c:valAx>
        <c:axId val="455958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59192"/>
        <c:crosses val="autoZero"/>
        <c:crossBetween val="midCat"/>
      </c:valAx>
      <c:valAx>
        <c:axId val="455959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Sheet1!$O$2:$O$36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35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72</c:v>
                </c:pt>
                <c:pt idx="28">
                  <c:v>80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110</c:v>
                </c:pt>
                <c:pt idx="33">
                  <c:v>121</c:v>
                </c:pt>
                <c:pt idx="34">
                  <c:v>124</c:v>
                </c:pt>
              </c:numCache>
            </c:numRef>
          </c:xVal>
          <c:yVal>
            <c:numRef>
              <c:f>Sheet1!$V$2:$V$36</c:f>
              <c:numCache>
                <c:formatCode>General</c:formatCode>
                <c:ptCount val="35"/>
                <c:pt idx="0">
                  <c:v>6.2981265999849476E-2</c:v>
                </c:pt>
                <c:pt idx="1">
                  <c:v>3.1695989585817264E-2</c:v>
                </c:pt>
                <c:pt idx="2">
                  <c:v>0.13775507497823308</c:v>
                </c:pt>
                <c:pt idx="3">
                  <c:v>0.55574379715441313</c:v>
                </c:pt>
                <c:pt idx="4">
                  <c:v>0.4618867966597886</c:v>
                </c:pt>
                <c:pt idx="5">
                  <c:v>0.49421339731483666</c:v>
                </c:pt>
                <c:pt idx="6">
                  <c:v>0.68770726067152188</c:v>
                </c:pt>
                <c:pt idx="7">
                  <c:v>1.268408393311554</c:v>
                </c:pt>
                <c:pt idx="8">
                  <c:v>0.64211439968594175</c:v>
                </c:pt>
                <c:pt idx="9">
                  <c:v>1.5820406060329566E-2</c:v>
                </c:pt>
                <c:pt idx="10">
                  <c:v>5.0919344818142732E-2</c:v>
                </c:pt>
                <c:pt idx="11">
                  <c:v>0.15260769381148465</c:v>
                </c:pt>
                <c:pt idx="12">
                  <c:v>0.44860933897393401</c:v>
                </c:pt>
                <c:pt idx="13">
                  <c:v>1.1149160439262064E-2</c:v>
                </c:pt>
                <c:pt idx="14">
                  <c:v>-3.1685374425445244E-3</c:v>
                </c:pt>
                <c:pt idx="15">
                  <c:v>3.3704546149808411E-2</c:v>
                </c:pt>
                <c:pt idx="16">
                  <c:v>-4.9188635362367658E-3</c:v>
                </c:pt>
                <c:pt idx="17">
                  <c:v>1.7293063410546584E-2</c:v>
                </c:pt>
                <c:pt idx="18">
                  <c:v>-2.3108961469530715E-3</c:v>
                </c:pt>
                <c:pt idx="19">
                  <c:v>1.5054423132878915E-2</c:v>
                </c:pt>
                <c:pt idx="20">
                  <c:v>1.3822999865973887E-2</c:v>
                </c:pt>
                <c:pt idx="21">
                  <c:v>1.0371946889108837E-2</c:v>
                </c:pt>
                <c:pt idx="22">
                  <c:v>1.0449092224173817E-2</c:v>
                </c:pt>
                <c:pt idx="23">
                  <c:v>-3.6990519637702952E-2</c:v>
                </c:pt>
                <c:pt idx="24">
                  <c:v>5.313516826209979E-2</c:v>
                </c:pt>
                <c:pt idx="25">
                  <c:v>-2.2798198497969841E-2</c:v>
                </c:pt>
                <c:pt idx="26">
                  <c:v>3.1456265899837549E-3</c:v>
                </c:pt>
                <c:pt idx="27">
                  <c:v>7.5915075911864624E-2</c:v>
                </c:pt>
                <c:pt idx="28">
                  <c:v>-4.7804641540981858E-2</c:v>
                </c:pt>
                <c:pt idx="29">
                  <c:v>1.8751964040281368E-2</c:v>
                </c:pt>
                <c:pt idx="30">
                  <c:v>4.7689937660544725E-2</c:v>
                </c:pt>
                <c:pt idx="31">
                  <c:v>3.0628270406020713E-2</c:v>
                </c:pt>
                <c:pt idx="32">
                  <c:v>-5.7647092418478749E-3</c:v>
                </c:pt>
                <c:pt idx="33">
                  <c:v>-3.8797000432298791E-3</c:v>
                </c:pt>
                <c:pt idx="34">
                  <c:v>-4.5826078127088395E-2</c:v>
                </c:pt>
              </c:numCache>
            </c:numRef>
          </c:yVal>
          <c:smooth val="0"/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[2]organic_sumary!$A$2:$A$113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[2]organic_sumary!$M$2:$M$113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1.3154745101928711E-3</c:v>
                </c:pt>
                <c:pt idx="3">
                  <c:v>8.180353045463562E-2</c:v>
                </c:pt>
                <c:pt idx="4">
                  <c:v>0.26128548383712769</c:v>
                </c:pt>
                <c:pt idx="5">
                  <c:v>0.46497142314910889</c:v>
                </c:pt>
                <c:pt idx="6">
                  <c:v>0.69895049929618835</c:v>
                </c:pt>
                <c:pt idx="7">
                  <c:v>0.43464860320091248</c:v>
                </c:pt>
                <c:pt idx="8">
                  <c:v>0.26807612180709839</c:v>
                </c:pt>
                <c:pt idx="9">
                  <c:v>0.17304350435733795</c:v>
                </c:pt>
                <c:pt idx="10">
                  <c:v>0.18454423546791077</c:v>
                </c:pt>
                <c:pt idx="11">
                  <c:v>0.28435280919075012</c:v>
                </c:pt>
                <c:pt idx="12">
                  <c:v>0.43497827649116516</c:v>
                </c:pt>
                <c:pt idx="13">
                  <c:v>0.66871809959411621</c:v>
                </c:pt>
                <c:pt idx="14">
                  <c:v>0.93569576740264893</c:v>
                </c:pt>
                <c:pt idx="15">
                  <c:v>1.1147067546844482</c:v>
                </c:pt>
                <c:pt idx="16">
                  <c:v>1.1214171350002289</c:v>
                </c:pt>
                <c:pt idx="17">
                  <c:v>0.6205279529094696</c:v>
                </c:pt>
                <c:pt idx="18">
                  <c:v>0.27666538953781128</c:v>
                </c:pt>
                <c:pt idx="19">
                  <c:v>7.917475700378418E-2</c:v>
                </c:pt>
                <c:pt idx="20">
                  <c:v>3.7543177604675293E-3</c:v>
                </c:pt>
                <c:pt idx="21">
                  <c:v>3.3890187740325928E-2</c:v>
                </c:pt>
                <c:pt idx="22">
                  <c:v>9.739309549331665E-3</c:v>
                </c:pt>
                <c:pt idx="23">
                  <c:v>8.2311913371086121E-2</c:v>
                </c:pt>
                <c:pt idx="24">
                  <c:v>0.23360255360603333</c:v>
                </c:pt>
                <c:pt idx="25">
                  <c:v>0.45229017734527588</c:v>
                </c:pt>
                <c:pt idx="26">
                  <c:v>0.24517375230789185</c:v>
                </c:pt>
                <c:pt idx="27">
                  <c:v>3.3900618553161621E-2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4.7718659043312073E-2</c:v>
                </c:pt>
                <c:pt idx="53">
                  <c:v>0.22601503133773804</c:v>
                </c:pt>
                <c:pt idx="54">
                  <c:v>0</c:v>
                </c:pt>
                <c:pt idx="55">
                  <c:v>0</c:v>
                </c:pt>
                <c:pt idx="56">
                  <c:v>1.048557460308075E-3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1.3628467917442322E-2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1.3054091141384561E-9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63504"/>
        <c:axId val="455963896"/>
      </c:scatterChart>
      <c:valAx>
        <c:axId val="455963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63896"/>
        <c:crosses val="autoZero"/>
        <c:crossBetween val="midCat"/>
      </c:valAx>
      <c:valAx>
        <c:axId val="455963896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Sheet1!$Z$2:$Z$36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35</c:v>
                </c:pt>
                <c:pt idx="16">
                  <c:v>41</c:v>
                </c:pt>
                <c:pt idx="17">
                  <c:v>44</c:v>
                </c:pt>
                <c:pt idx="18">
                  <c:v>47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72</c:v>
                </c:pt>
                <c:pt idx="28">
                  <c:v>80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110</c:v>
                </c:pt>
                <c:pt idx="33">
                  <c:v>121</c:v>
                </c:pt>
                <c:pt idx="34">
                  <c:v>124</c:v>
                </c:pt>
              </c:numCache>
            </c:numRef>
          </c:xVal>
          <c:yVal>
            <c:numRef>
              <c:f>Sheet1!$AG$2:$AG$36</c:f>
              <c:numCache>
                <c:formatCode>General</c:formatCode>
                <c:ptCount val="35"/>
                <c:pt idx="0">
                  <c:v>-8.3058227569259308E-3</c:v>
                </c:pt>
                <c:pt idx="1">
                  <c:v>3.318490888079317E-3</c:v>
                </c:pt>
                <c:pt idx="2">
                  <c:v>7.5152331838182311E-3</c:v>
                </c:pt>
                <c:pt idx="3">
                  <c:v>6.2319887653753932E-3</c:v>
                </c:pt>
                <c:pt idx="4">
                  <c:v>3.6501631411340531E-2</c:v>
                </c:pt>
                <c:pt idx="5">
                  <c:v>2.160500008961844E-2</c:v>
                </c:pt>
                <c:pt idx="6">
                  <c:v>1.5448705215853982E-2</c:v>
                </c:pt>
                <c:pt idx="7">
                  <c:v>2.1377990980033179E-2</c:v>
                </c:pt>
                <c:pt idx="8">
                  <c:v>9.2144014526395868E-2</c:v>
                </c:pt>
                <c:pt idx="9">
                  <c:v>0.25953858566712457</c:v>
                </c:pt>
                <c:pt idx="10">
                  <c:v>0.13281829929379554</c:v>
                </c:pt>
                <c:pt idx="11">
                  <c:v>8.4775034788346595E-2</c:v>
                </c:pt>
                <c:pt idx="12">
                  <c:v>0.1831256874737611</c:v>
                </c:pt>
                <c:pt idx="13">
                  <c:v>0.60353030379197825</c:v>
                </c:pt>
                <c:pt idx="14">
                  <c:v>0.26874578269212318</c:v>
                </c:pt>
                <c:pt idx="15">
                  <c:v>3.4945120846097467E-3</c:v>
                </c:pt>
                <c:pt idx="16">
                  <c:v>8.4061743571568689E-3</c:v>
                </c:pt>
                <c:pt idx="17">
                  <c:v>7.0547413255377146E-3</c:v>
                </c:pt>
                <c:pt idx="18">
                  <c:v>1.2601144295750518E-2</c:v>
                </c:pt>
                <c:pt idx="19">
                  <c:v>1.4128562266025149E-2</c:v>
                </c:pt>
                <c:pt idx="20">
                  <c:v>1.587456084569298E-2</c:v>
                </c:pt>
                <c:pt idx="21">
                  <c:v>3.4414604151379029E-2</c:v>
                </c:pt>
                <c:pt idx="22">
                  <c:v>0.29208693874897435</c:v>
                </c:pt>
                <c:pt idx="23">
                  <c:v>2.5426905405585971E-2</c:v>
                </c:pt>
                <c:pt idx="24">
                  <c:v>9.5354470701257358E-3</c:v>
                </c:pt>
                <c:pt idx="25">
                  <c:v>-9.5027163570563303E-4</c:v>
                </c:pt>
                <c:pt idx="26">
                  <c:v>7.1676915578963397E-3</c:v>
                </c:pt>
                <c:pt idx="27">
                  <c:v>1.0081065675907738E-2</c:v>
                </c:pt>
                <c:pt idx="28">
                  <c:v>2.7025075240954589E-2</c:v>
                </c:pt>
                <c:pt idx="29">
                  <c:v>3.2036589543049693E-2</c:v>
                </c:pt>
                <c:pt idx="30">
                  <c:v>7.4834982812435925E-3</c:v>
                </c:pt>
                <c:pt idx="31">
                  <c:v>3.9309553680477571E-3</c:v>
                </c:pt>
                <c:pt idx="32">
                  <c:v>-3.3470784256915084E-3</c:v>
                </c:pt>
                <c:pt idx="33">
                  <c:v>1.1459575884657611E-2</c:v>
                </c:pt>
                <c:pt idx="34">
                  <c:v>4.6181424920547125E-3</c:v>
                </c:pt>
              </c:numCache>
            </c:numRef>
          </c:yVal>
          <c:smooth val="0"/>
        </c:ser>
        <c:ser>
          <c:idx val="1"/>
          <c:order val="1"/>
          <c:tx>
            <c:v>Simulated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[4]Nbal_out!$A$2:$A$113</c:f>
              <c:numCache>
                <c:formatCode>General</c:formatCode>
                <c:ptCount val="1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</c:numCache>
            </c:numRef>
          </c:xVal>
          <c:yVal>
            <c:numRef>
              <c:f>Sheet1!$AI$2:$AI$113</c:f>
              <c:numCache>
                <c:formatCode>General</c:formatCode>
                <c:ptCount val="112"/>
                <c:pt idx="0">
                  <c:v>2.5979052329105873E-3</c:v>
                </c:pt>
                <c:pt idx="1">
                  <c:v>2.8687710844574293E-3</c:v>
                </c:pt>
                <c:pt idx="2">
                  <c:v>2.9713245136420469E-3</c:v>
                </c:pt>
                <c:pt idx="3">
                  <c:v>4.0200248313583186E-3</c:v>
                </c:pt>
                <c:pt idx="4">
                  <c:v>6.0132308024616653E-3</c:v>
                </c:pt>
                <c:pt idx="5">
                  <c:v>7.3389928744106913E-3</c:v>
                </c:pt>
                <c:pt idx="6">
                  <c:v>8.4414186464145825E-3</c:v>
                </c:pt>
                <c:pt idx="7">
                  <c:v>3.5573030808277901E-2</c:v>
                </c:pt>
                <c:pt idx="8">
                  <c:v>6.4646704540102795E-3</c:v>
                </c:pt>
                <c:pt idx="9">
                  <c:v>5.8618091226709801E-3</c:v>
                </c:pt>
                <c:pt idx="10">
                  <c:v>6.3052292248927944E-3</c:v>
                </c:pt>
                <c:pt idx="11">
                  <c:v>7.5012454416856621E-3</c:v>
                </c:pt>
                <c:pt idx="12">
                  <c:v>6.5793372710197251E-3</c:v>
                </c:pt>
                <c:pt idx="13">
                  <c:v>7.0109945245822747E-3</c:v>
                </c:pt>
                <c:pt idx="14">
                  <c:v>6.869590256617113E-3</c:v>
                </c:pt>
                <c:pt idx="15">
                  <c:v>6.3671236232885299E-3</c:v>
                </c:pt>
                <c:pt idx="16">
                  <c:v>5.4121500321209926E-3</c:v>
                </c:pt>
                <c:pt idx="17">
                  <c:v>7.2789294875181499E-3</c:v>
                </c:pt>
                <c:pt idx="18">
                  <c:v>6.2028026891827168E-2</c:v>
                </c:pt>
                <c:pt idx="19">
                  <c:v>0.25062016824403638</c:v>
                </c:pt>
                <c:pt idx="20">
                  <c:v>0.24926622322282213</c:v>
                </c:pt>
                <c:pt idx="21">
                  <c:v>7.5821729225498914E-3</c:v>
                </c:pt>
                <c:pt idx="22">
                  <c:v>9.77890750621359E-3</c:v>
                </c:pt>
                <c:pt idx="23">
                  <c:v>7.9991857409659195E-3</c:v>
                </c:pt>
                <c:pt idx="24">
                  <c:v>9.841183118878891E-3</c:v>
                </c:pt>
                <c:pt idx="25">
                  <c:v>9.8381502643215234E-3</c:v>
                </c:pt>
                <c:pt idx="26">
                  <c:v>1.2995532117436006E-2</c:v>
                </c:pt>
                <c:pt idx="27">
                  <c:v>0.12181424446335119</c:v>
                </c:pt>
                <c:pt idx="28">
                  <c:v>0.59001618946519785</c:v>
                </c:pt>
                <c:pt idx="29">
                  <c:v>0.38246207011060446</c:v>
                </c:pt>
                <c:pt idx="30">
                  <c:v>0.21164304541316709</c:v>
                </c:pt>
                <c:pt idx="31">
                  <c:v>6.7631069017039368E-3</c:v>
                </c:pt>
                <c:pt idx="32">
                  <c:v>8.3332268521213448E-3</c:v>
                </c:pt>
                <c:pt idx="33">
                  <c:v>1.403134865205004E-2</c:v>
                </c:pt>
                <c:pt idx="34">
                  <c:v>5.565776205746472E-2</c:v>
                </c:pt>
                <c:pt idx="35">
                  <c:v>7.133722143750984E-2</c:v>
                </c:pt>
                <c:pt idx="36">
                  <c:v>7.5592107793040028E-2</c:v>
                </c:pt>
                <c:pt idx="37">
                  <c:v>5.5885057036624497E-2</c:v>
                </c:pt>
                <c:pt idx="38">
                  <c:v>8.9899794659084709E-2</c:v>
                </c:pt>
                <c:pt idx="39">
                  <c:v>8.8655537863162853E-2</c:v>
                </c:pt>
                <c:pt idx="40">
                  <c:v>7.707060726273493E-2</c:v>
                </c:pt>
                <c:pt idx="41">
                  <c:v>7.2185946059517184E-2</c:v>
                </c:pt>
                <c:pt idx="42">
                  <c:v>3.8656454125672139E-2</c:v>
                </c:pt>
                <c:pt idx="43">
                  <c:v>2.6339480814479527E-2</c:v>
                </c:pt>
                <c:pt idx="44">
                  <c:v>4.1147800588203123E-2</c:v>
                </c:pt>
                <c:pt idx="45">
                  <c:v>4.072972263308252E-2</c:v>
                </c:pt>
                <c:pt idx="46">
                  <c:v>8.5204770533846719E-3</c:v>
                </c:pt>
                <c:pt idx="47">
                  <c:v>8.3778373514599158E-3</c:v>
                </c:pt>
                <c:pt idx="48">
                  <c:v>9.7643586228198156E-3</c:v>
                </c:pt>
                <c:pt idx="49">
                  <c:v>4.2386478104019236E-2</c:v>
                </c:pt>
                <c:pt idx="50">
                  <c:v>8.9919117211974629E-3</c:v>
                </c:pt>
                <c:pt idx="51">
                  <c:v>8.0452274329430497E-3</c:v>
                </c:pt>
                <c:pt idx="52">
                  <c:v>7.2312600358719658E-3</c:v>
                </c:pt>
                <c:pt idx="53">
                  <c:v>6.7478086887683341E-3</c:v>
                </c:pt>
                <c:pt idx="54">
                  <c:v>0.35368020172524373</c:v>
                </c:pt>
                <c:pt idx="55">
                  <c:v>0.14861545998994813</c:v>
                </c:pt>
                <c:pt idx="56">
                  <c:v>5.9627072670450643E-3</c:v>
                </c:pt>
                <c:pt idx="57">
                  <c:v>2.0125572702062999E-2</c:v>
                </c:pt>
                <c:pt idx="58">
                  <c:v>1.1935885868982286E-2</c:v>
                </c:pt>
                <c:pt idx="59">
                  <c:v>1.0096080056618125E-2</c:v>
                </c:pt>
                <c:pt idx="60">
                  <c:v>4.4202520455363659E-3</c:v>
                </c:pt>
                <c:pt idx="61">
                  <c:v>3.4328796905167664E-3</c:v>
                </c:pt>
                <c:pt idx="62">
                  <c:v>2.6908212010274208E-3</c:v>
                </c:pt>
                <c:pt idx="63">
                  <c:v>3.3743265652338588E-3</c:v>
                </c:pt>
                <c:pt idx="64">
                  <c:v>3.89614709488105E-3</c:v>
                </c:pt>
                <c:pt idx="65">
                  <c:v>4.2046722845858553E-3</c:v>
                </c:pt>
                <c:pt idx="66">
                  <c:v>4.2370272453385394E-3</c:v>
                </c:pt>
                <c:pt idx="67">
                  <c:v>4.0419476863011294E-3</c:v>
                </c:pt>
                <c:pt idx="68">
                  <c:v>3.9014594707877837E-3</c:v>
                </c:pt>
                <c:pt idx="69">
                  <c:v>3.6852607602227494E-3</c:v>
                </c:pt>
                <c:pt idx="70">
                  <c:v>3.3609156619233793E-3</c:v>
                </c:pt>
                <c:pt idx="71">
                  <c:v>1.3660527673288023E-3</c:v>
                </c:pt>
                <c:pt idx="72">
                  <c:v>1.5525165385403292E-3</c:v>
                </c:pt>
                <c:pt idx="73">
                  <c:v>1.510969334702027E-3</c:v>
                </c:pt>
                <c:pt idx="74">
                  <c:v>2.6296712564591279E-3</c:v>
                </c:pt>
                <c:pt idx="75">
                  <c:v>2.6659777027164644E-3</c:v>
                </c:pt>
                <c:pt idx="76">
                  <c:v>2.3270771414140379E-3</c:v>
                </c:pt>
                <c:pt idx="77">
                  <c:v>2.0243285766270644E-3</c:v>
                </c:pt>
                <c:pt idx="78">
                  <c:v>1.772575550965268E-3</c:v>
                </c:pt>
                <c:pt idx="79">
                  <c:v>1.6287753085631968E-3</c:v>
                </c:pt>
                <c:pt idx="80">
                  <c:v>1.5595569349866592E-3</c:v>
                </c:pt>
                <c:pt idx="81">
                  <c:v>1.503660240332936E-3</c:v>
                </c:pt>
                <c:pt idx="82">
                  <c:v>1.4117885988160117E-3</c:v>
                </c:pt>
                <c:pt idx="83">
                  <c:v>1.3138934809762742E-3</c:v>
                </c:pt>
                <c:pt idx="84">
                  <c:v>1.2327478447265391E-3</c:v>
                </c:pt>
                <c:pt idx="85">
                  <c:v>1.1889900478051485E-3</c:v>
                </c:pt>
                <c:pt idx="86">
                  <c:v>1.0991473311079542E-3</c:v>
                </c:pt>
                <c:pt idx="87">
                  <c:v>1.0271842489194781E-3</c:v>
                </c:pt>
                <c:pt idx="88">
                  <c:v>8.4816567031468766E-4</c:v>
                </c:pt>
                <c:pt idx="89">
                  <c:v>2.2599841894212908E-4</c:v>
                </c:pt>
                <c:pt idx="90">
                  <c:v>1.900301179283085E-4</c:v>
                </c:pt>
                <c:pt idx="91">
                  <c:v>7.3843546493669511E-4</c:v>
                </c:pt>
                <c:pt idx="92">
                  <c:v>7.0796571288291282E-4</c:v>
                </c:pt>
                <c:pt idx="93">
                  <c:v>6.490813369996113E-4</c:v>
                </c:pt>
                <c:pt idx="94">
                  <c:v>6.4459763099497199E-4</c:v>
                </c:pt>
                <c:pt idx="95">
                  <c:v>6.1669893224420202E-4</c:v>
                </c:pt>
                <c:pt idx="96">
                  <c:v>6.198730597724917E-4</c:v>
                </c:pt>
                <c:pt idx="97">
                  <c:v>6.0249659580526125E-4</c:v>
                </c:pt>
                <c:pt idx="98">
                  <c:v>5.9177153019998921E-4</c:v>
                </c:pt>
                <c:pt idx="99">
                  <c:v>5.8293053200842457E-4</c:v>
                </c:pt>
                <c:pt idx="100">
                  <c:v>5.6709586781762613E-4</c:v>
                </c:pt>
                <c:pt idx="101">
                  <c:v>5.6239037258571864E-4</c:v>
                </c:pt>
                <c:pt idx="102">
                  <c:v>5.5413907914257307E-4</c:v>
                </c:pt>
                <c:pt idx="103">
                  <c:v>5.4653426104111613E-4</c:v>
                </c:pt>
                <c:pt idx="104">
                  <c:v>5.4859117679333222E-4</c:v>
                </c:pt>
                <c:pt idx="105">
                  <c:v>7.912724478436368E-5</c:v>
                </c:pt>
                <c:pt idx="106">
                  <c:v>4.4086095120615042E-4</c:v>
                </c:pt>
                <c:pt idx="107">
                  <c:v>6.5331205125371869E-4</c:v>
                </c:pt>
                <c:pt idx="108">
                  <c:v>8.2022253393139748E-4</c:v>
                </c:pt>
                <c:pt idx="109">
                  <c:v>9.5595037411869144E-4</c:v>
                </c:pt>
                <c:pt idx="110">
                  <c:v>1.1178451977430588E-3</c:v>
                </c:pt>
                <c:pt idx="111">
                  <c:v>1.2114629040136267E-3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64288"/>
        <c:axId val="455964680"/>
      </c:scatterChart>
      <c:valAx>
        <c:axId val="4559642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64680"/>
        <c:crosses val="autoZero"/>
        <c:crossBetween val="midCat"/>
      </c:valAx>
      <c:valAx>
        <c:axId val="45596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9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85726</xdr:colOff>
      <xdr:row>54</xdr:row>
      <xdr:rowOff>19050</xdr:rowOff>
    </xdr:from>
    <xdr:to>
      <xdr:col>22</xdr:col>
      <xdr:colOff>419100</xdr:colOff>
      <xdr:row>72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161925</xdr:colOff>
      <xdr:row>2</xdr:row>
      <xdr:rowOff>47624</xdr:rowOff>
    </xdr:from>
    <xdr:to>
      <xdr:col>52</xdr:col>
      <xdr:colOff>38100</xdr:colOff>
      <xdr:row>17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100</xdr:row>
      <xdr:rowOff>19050</xdr:rowOff>
    </xdr:from>
    <xdr:to>
      <xdr:col>22</xdr:col>
      <xdr:colOff>419100</xdr:colOff>
      <xdr:row>118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71</xdr:row>
      <xdr:rowOff>95250</xdr:rowOff>
    </xdr:from>
    <xdr:to>
      <xdr:col>22</xdr:col>
      <xdr:colOff>419100</xdr:colOff>
      <xdr:row>85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85</xdr:row>
      <xdr:rowOff>33337</xdr:rowOff>
    </xdr:from>
    <xdr:to>
      <xdr:col>22</xdr:col>
      <xdr:colOff>409575</xdr:colOff>
      <xdr:row>99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ilmodel_o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ganic_o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ndingWater_o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bal_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water_out"/>
      <sheetName val="soiltemperture_out"/>
      <sheetName val="NO3-N"/>
      <sheetName val="NH4-N"/>
      <sheetName val="DON-N"/>
      <sheetName val="DOC-C"/>
    </sheetNames>
    <sheetDataSet>
      <sheetData sheetId="0">
        <row r="2">
          <cell r="B2">
            <v>0.41265687346458435</v>
          </cell>
        </row>
        <row r="3">
          <cell r="B3">
            <v>0.41266661882400513</v>
          </cell>
        </row>
        <row r="4">
          <cell r="B4">
            <v>0.41244307160377502</v>
          </cell>
        </row>
        <row r="5">
          <cell r="B5">
            <v>0.41250810027122498</v>
          </cell>
        </row>
        <row r="6">
          <cell r="B6">
            <v>0.41268080472946167</v>
          </cell>
        </row>
        <row r="7">
          <cell r="B7">
            <v>0.41244819760322571</v>
          </cell>
        </row>
        <row r="8">
          <cell r="B8">
            <v>0.41282975673675537</v>
          </cell>
        </row>
        <row r="9">
          <cell r="B9">
            <v>0.41254031658172607</v>
          </cell>
        </row>
        <row r="10">
          <cell r="B10">
            <v>0.41266089677810669</v>
          </cell>
        </row>
        <row r="11">
          <cell r="B11">
            <v>0.41263177990913391</v>
          </cell>
        </row>
        <row r="12">
          <cell r="B12">
            <v>0.41282975673675537</v>
          </cell>
        </row>
        <row r="13">
          <cell r="B13">
            <v>0.41262701153755188</v>
          </cell>
        </row>
        <row r="14">
          <cell r="B14">
            <v>0.41263177990913391</v>
          </cell>
        </row>
        <row r="15">
          <cell r="B15">
            <v>0.41282975673675537</v>
          </cell>
        </row>
        <row r="16">
          <cell r="B16">
            <v>0.41258040070533752</v>
          </cell>
        </row>
        <row r="17">
          <cell r="B17">
            <v>0.41262418031692505</v>
          </cell>
        </row>
        <row r="18">
          <cell r="B18">
            <v>0.41263177990913391</v>
          </cell>
        </row>
        <row r="19">
          <cell r="B19">
            <v>0.41282975673675537</v>
          </cell>
        </row>
        <row r="20">
          <cell r="B20">
            <v>0.40340787172317505</v>
          </cell>
        </row>
        <row r="21">
          <cell r="B21">
            <v>0.39538514614105225</v>
          </cell>
        </row>
        <row r="22">
          <cell r="B22">
            <v>0.39724776148796082</v>
          </cell>
        </row>
        <row r="23">
          <cell r="B23">
            <v>0.41281268000602722</v>
          </cell>
        </row>
        <row r="24">
          <cell r="B24">
            <v>0.41248121857643127</v>
          </cell>
        </row>
        <row r="25">
          <cell r="B25">
            <v>0.41265395283699036</v>
          </cell>
        </row>
        <row r="26">
          <cell r="B26">
            <v>0.41244375705718994</v>
          </cell>
        </row>
        <row r="27">
          <cell r="B27">
            <v>0.41248121857643127</v>
          </cell>
        </row>
        <row r="28">
          <cell r="B28">
            <v>0.41257059574127197</v>
          </cell>
        </row>
        <row r="29">
          <cell r="B29">
            <v>0.39806145429611206</v>
          </cell>
        </row>
        <row r="30">
          <cell r="B30">
            <v>0.37350320816040039</v>
          </cell>
        </row>
        <row r="31">
          <cell r="B31">
            <v>0.34263750910758972</v>
          </cell>
        </row>
        <row r="32">
          <cell r="B32">
            <v>0.30997294187545776</v>
          </cell>
        </row>
        <row r="33">
          <cell r="B33">
            <v>0.41258633136749268</v>
          </cell>
        </row>
        <row r="34">
          <cell r="B34">
            <v>0.41242983937263489</v>
          </cell>
        </row>
        <row r="35">
          <cell r="B35">
            <v>0.41271552443504333</v>
          </cell>
        </row>
        <row r="36">
          <cell r="B36">
            <v>0.39577105641365051</v>
          </cell>
        </row>
        <row r="37">
          <cell r="B37">
            <v>0.39362379908561707</v>
          </cell>
        </row>
        <row r="38">
          <cell r="B38">
            <v>0.38880470395088196</v>
          </cell>
        </row>
        <row r="39">
          <cell r="B39">
            <v>0.40761330723762512</v>
          </cell>
        </row>
        <row r="40">
          <cell r="B40">
            <v>0.37641888856887817</v>
          </cell>
        </row>
        <row r="41">
          <cell r="B41">
            <v>0.36270171403884888</v>
          </cell>
        </row>
        <row r="42">
          <cell r="B42">
            <v>0.34158259630203247</v>
          </cell>
        </row>
        <row r="43">
          <cell r="B43">
            <v>0.30931785702705383</v>
          </cell>
        </row>
        <row r="44">
          <cell r="B44">
            <v>0.3684135377407074</v>
          </cell>
        </row>
        <row r="45">
          <cell r="B45">
            <v>0.41273850202560425</v>
          </cell>
        </row>
        <row r="46">
          <cell r="B46">
            <v>0.38215616345405579</v>
          </cell>
        </row>
        <row r="47">
          <cell r="B47">
            <v>0.35532620549201965</v>
          </cell>
        </row>
        <row r="48">
          <cell r="B48">
            <v>0.41246700286865234</v>
          </cell>
        </row>
        <row r="49">
          <cell r="B49">
            <v>0.41256600618362427</v>
          </cell>
        </row>
        <row r="50">
          <cell r="B50">
            <v>0.41248121857643127</v>
          </cell>
        </row>
        <row r="51">
          <cell r="B51">
            <v>0.41255694627761841</v>
          </cell>
        </row>
        <row r="52">
          <cell r="B52">
            <v>0.41256678104400635</v>
          </cell>
        </row>
        <row r="53">
          <cell r="B53">
            <v>0.41257059574127197</v>
          </cell>
        </row>
        <row r="54">
          <cell r="B54">
            <v>0.41265210509300232</v>
          </cell>
        </row>
        <row r="55">
          <cell r="B55">
            <v>0.41265213489532471</v>
          </cell>
        </row>
        <row r="56">
          <cell r="B56">
            <v>0.41169059276580811</v>
          </cell>
        </row>
        <row r="57">
          <cell r="B57">
            <v>0.37823131680488586</v>
          </cell>
        </row>
        <row r="58">
          <cell r="B58">
            <v>0.41274479031562805</v>
          </cell>
        </row>
        <row r="59">
          <cell r="B59">
            <v>0.37905609607696533</v>
          </cell>
        </row>
        <row r="60">
          <cell r="B60">
            <v>0.3468635082244873</v>
          </cell>
        </row>
        <row r="61">
          <cell r="B61">
            <v>0.31073001027107239</v>
          </cell>
        </row>
        <row r="62">
          <cell r="B62">
            <v>0.41257563233375549</v>
          </cell>
        </row>
        <row r="63">
          <cell r="B63">
            <v>0.41244819760322571</v>
          </cell>
        </row>
        <row r="64">
          <cell r="B64">
            <v>0.41250666975975037</v>
          </cell>
        </row>
        <row r="65">
          <cell r="B65">
            <v>0.390697181224823</v>
          </cell>
        </row>
        <row r="66">
          <cell r="B66">
            <v>0.36390197277069092</v>
          </cell>
        </row>
        <row r="67">
          <cell r="B67">
            <v>0.35085445642471313</v>
          </cell>
        </row>
        <row r="68">
          <cell r="B68">
            <v>0.41263353824615479</v>
          </cell>
        </row>
        <row r="69">
          <cell r="B69">
            <v>0.38726627826690674</v>
          </cell>
        </row>
        <row r="70">
          <cell r="B70">
            <v>0.36297184228897095</v>
          </cell>
        </row>
        <row r="71">
          <cell r="B71">
            <v>0.33597052097320557</v>
          </cell>
        </row>
        <row r="72">
          <cell r="B72">
            <v>0.30752250552177429</v>
          </cell>
        </row>
        <row r="73">
          <cell r="B73">
            <v>0.41254183650016785</v>
          </cell>
        </row>
        <row r="74">
          <cell r="B74">
            <v>0.41249340772628784</v>
          </cell>
        </row>
        <row r="75">
          <cell r="B75">
            <v>0.41242760419845581</v>
          </cell>
        </row>
        <row r="76">
          <cell r="B76">
            <v>0.41282129287719727</v>
          </cell>
        </row>
        <row r="77">
          <cell r="B77">
            <v>0.39765167236328125</v>
          </cell>
        </row>
        <row r="78">
          <cell r="B78">
            <v>0.38278436660766602</v>
          </cell>
        </row>
        <row r="79">
          <cell r="B79">
            <v>0.37077057361602783</v>
          </cell>
        </row>
        <row r="80">
          <cell r="B80">
            <v>0.36386120319366455</v>
          </cell>
        </row>
        <row r="81">
          <cell r="B81">
            <v>0.35285687446594238</v>
          </cell>
        </row>
        <row r="82">
          <cell r="B82">
            <v>0.34443691372871399</v>
          </cell>
        </row>
        <row r="83">
          <cell r="B83">
            <v>0.33882725238800049</v>
          </cell>
        </row>
        <row r="84">
          <cell r="B84">
            <v>0.33245548605918884</v>
          </cell>
        </row>
        <row r="85">
          <cell r="B85">
            <v>0.327044278383255</v>
          </cell>
        </row>
        <row r="86">
          <cell r="B86">
            <v>0.31966555118560791</v>
          </cell>
        </row>
        <row r="87">
          <cell r="B87">
            <v>0.30841884016990662</v>
          </cell>
        </row>
        <row r="88">
          <cell r="B88">
            <v>0.29815170168876648</v>
          </cell>
        </row>
        <row r="89">
          <cell r="B89">
            <v>0.29253637790679932</v>
          </cell>
        </row>
        <row r="90">
          <cell r="B90">
            <v>0.28694602847099304</v>
          </cell>
        </row>
        <row r="91">
          <cell r="B91">
            <v>0.41265249252319336</v>
          </cell>
        </row>
        <row r="92">
          <cell r="B92">
            <v>0.41252043843269348</v>
          </cell>
        </row>
        <row r="93">
          <cell r="B93">
            <v>0.41159850358963013</v>
          </cell>
        </row>
        <row r="94">
          <cell r="B94">
            <v>0.41062495112419128</v>
          </cell>
        </row>
        <row r="95">
          <cell r="B95">
            <v>0.41312834620475769</v>
          </cell>
        </row>
        <row r="96">
          <cell r="B96">
            <v>0.40587931871414185</v>
          </cell>
        </row>
        <row r="97">
          <cell r="B97">
            <v>0.39968472719192505</v>
          </cell>
        </row>
        <row r="98">
          <cell r="B98">
            <v>0.39587679505348206</v>
          </cell>
        </row>
        <row r="99">
          <cell r="B99">
            <v>0.39089640974998474</v>
          </cell>
        </row>
        <row r="100">
          <cell r="B100">
            <v>0.38821932673454285</v>
          </cell>
        </row>
        <row r="101">
          <cell r="B101">
            <v>0.3847033679485321</v>
          </cell>
        </row>
        <row r="102">
          <cell r="B102">
            <v>0.37813994288444519</v>
          </cell>
        </row>
        <row r="103">
          <cell r="B103">
            <v>0.37168121337890625</v>
          </cell>
        </row>
        <row r="104">
          <cell r="B104">
            <v>0.36548003554344177</v>
          </cell>
        </row>
        <row r="105">
          <cell r="B105">
            <v>0.35956346988677979</v>
          </cell>
        </row>
        <row r="106">
          <cell r="B106">
            <v>0.36113718152046204</v>
          </cell>
        </row>
        <row r="107">
          <cell r="B107">
            <v>0.357290118932724</v>
          </cell>
        </row>
        <row r="108">
          <cell r="B108">
            <v>0.35525301098823547</v>
          </cell>
        </row>
        <row r="109">
          <cell r="B109">
            <v>0.35422271490097046</v>
          </cell>
        </row>
        <row r="110">
          <cell r="B110">
            <v>0.41261759400367737</v>
          </cell>
        </row>
        <row r="111">
          <cell r="B111">
            <v>0.40697631239891052</v>
          </cell>
        </row>
        <row r="112">
          <cell r="B112">
            <v>0.40316346287727356</v>
          </cell>
        </row>
        <row r="113">
          <cell r="B113">
            <v>0.40005615234375003</v>
          </cell>
        </row>
      </sheetData>
      <sheetData sheetId="1">
        <row r="2">
          <cell r="A2">
            <v>1</v>
          </cell>
          <cell r="E2">
            <v>24.647920608520508</v>
          </cell>
        </row>
        <row r="3">
          <cell r="A3">
            <v>2</v>
          </cell>
          <cell r="E3">
            <v>24.88873291015625</v>
          </cell>
        </row>
        <row r="4">
          <cell r="A4">
            <v>3</v>
          </cell>
          <cell r="E4">
            <v>24.393836975097656</v>
          </cell>
        </row>
        <row r="5">
          <cell r="A5">
            <v>4</v>
          </cell>
          <cell r="E5">
            <v>27.588766098022461</v>
          </cell>
        </row>
        <row r="6">
          <cell r="A6">
            <v>5</v>
          </cell>
          <cell r="E6">
            <v>31.251161575317383</v>
          </cell>
        </row>
        <row r="7">
          <cell r="A7">
            <v>6</v>
          </cell>
          <cell r="E7">
            <v>32.427722930908203</v>
          </cell>
        </row>
        <row r="8">
          <cell r="A8">
            <v>7</v>
          </cell>
          <cell r="E8">
            <v>33.034206390380859</v>
          </cell>
        </row>
        <row r="9">
          <cell r="A9">
            <v>8</v>
          </cell>
          <cell r="E9">
            <v>31.295892715454102</v>
          </cell>
        </row>
        <row r="10">
          <cell r="A10">
            <v>9</v>
          </cell>
          <cell r="E10">
            <v>29.51197624206543</v>
          </cell>
        </row>
        <row r="11">
          <cell r="A11">
            <v>10</v>
          </cell>
          <cell r="E11">
            <v>28.158048629760742</v>
          </cell>
        </row>
        <row r="12">
          <cell r="A12">
            <v>11</v>
          </cell>
          <cell r="E12">
            <v>28.748571395874023</v>
          </cell>
        </row>
        <row r="13">
          <cell r="A13">
            <v>12</v>
          </cell>
          <cell r="E13">
            <v>30.438735961914063</v>
          </cell>
        </row>
        <row r="14">
          <cell r="A14">
            <v>13</v>
          </cell>
          <cell r="E14">
            <v>28.8819580078125</v>
          </cell>
        </row>
        <row r="15">
          <cell r="A15">
            <v>14</v>
          </cell>
          <cell r="E15">
            <v>29.432722091674805</v>
          </cell>
        </row>
        <row r="16">
          <cell r="A16">
            <v>15</v>
          </cell>
          <cell r="E16">
            <v>29.132368087768555</v>
          </cell>
        </row>
        <row r="17">
          <cell r="A17">
            <v>16</v>
          </cell>
          <cell r="E17">
            <v>28.192583084106445</v>
          </cell>
        </row>
        <row r="18">
          <cell r="A18">
            <v>17</v>
          </cell>
          <cell r="E18">
            <v>26.153383255004883</v>
          </cell>
        </row>
        <row r="19">
          <cell r="A19">
            <v>18</v>
          </cell>
          <cell r="E19">
            <v>26.532012939453125</v>
          </cell>
        </row>
        <row r="20">
          <cell r="A20">
            <v>19</v>
          </cell>
          <cell r="E20">
            <v>27.312614440917969</v>
          </cell>
        </row>
        <row r="21">
          <cell r="A21">
            <v>20</v>
          </cell>
          <cell r="E21">
            <v>27.049484252929688</v>
          </cell>
        </row>
        <row r="22">
          <cell r="A22">
            <v>21</v>
          </cell>
          <cell r="E22">
            <v>26.072999954223633</v>
          </cell>
        </row>
        <row r="23">
          <cell r="A23">
            <v>22</v>
          </cell>
          <cell r="E23">
            <v>29.837770462036133</v>
          </cell>
        </row>
        <row r="24">
          <cell r="A24">
            <v>23</v>
          </cell>
          <cell r="E24">
            <v>32.342308044433594</v>
          </cell>
        </row>
        <row r="25">
          <cell r="A25">
            <v>24</v>
          </cell>
          <cell r="E25">
            <v>30.349554061889648</v>
          </cell>
        </row>
        <row r="26">
          <cell r="A26">
            <v>25</v>
          </cell>
          <cell r="E26">
            <v>32.346603393554687</v>
          </cell>
        </row>
        <row r="27">
          <cell r="A27">
            <v>26</v>
          </cell>
          <cell r="E27">
            <v>32.309951782226563</v>
          </cell>
        </row>
        <row r="28">
          <cell r="A28">
            <v>27</v>
          </cell>
          <cell r="E28">
            <v>31.899101257324219</v>
          </cell>
        </row>
        <row r="29">
          <cell r="A29">
            <v>28</v>
          </cell>
          <cell r="E29">
            <v>31.097719192504883</v>
          </cell>
        </row>
        <row r="30">
          <cell r="A30">
            <v>29</v>
          </cell>
          <cell r="E30">
            <v>30.121725082397461</v>
          </cell>
        </row>
        <row r="31">
          <cell r="A31">
            <v>30</v>
          </cell>
          <cell r="E31">
            <v>29.894170761108398</v>
          </cell>
        </row>
        <row r="32">
          <cell r="A32">
            <v>31</v>
          </cell>
          <cell r="E32">
            <v>29.717485427856445</v>
          </cell>
        </row>
        <row r="33">
          <cell r="A33">
            <v>32</v>
          </cell>
          <cell r="E33">
            <v>28.616653442382813</v>
          </cell>
        </row>
        <row r="34">
          <cell r="A34">
            <v>33</v>
          </cell>
          <cell r="E34">
            <v>30.820775985717773</v>
          </cell>
        </row>
        <row r="35">
          <cell r="A35">
            <v>34</v>
          </cell>
          <cell r="E35">
            <v>32.426502227783203</v>
          </cell>
        </row>
        <row r="36">
          <cell r="A36">
            <v>35</v>
          </cell>
          <cell r="E36">
            <v>32.119113922119141</v>
          </cell>
        </row>
        <row r="37">
          <cell r="A37">
            <v>36</v>
          </cell>
          <cell r="E37">
            <v>32.784259796142578</v>
          </cell>
        </row>
        <row r="38">
          <cell r="A38">
            <v>37</v>
          </cell>
          <cell r="E38">
            <v>33.624500274658203</v>
          </cell>
        </row>
        <row r="39">
          <cell r="A39">
            <v>38</v>
          </cell>
          <cell r="E39">
            <v>34.245937347412109</v>
          </cell>
        </row>
        <row r="40">
          <cell r="A40">
            <v>39</v>
          </cell>
          <cell r="E40">
            <v>34.587406158447266</v>
          </cell>
        </row>
        <row r="41">
          <cell r="A41">
            <v>40</v>
          </cell>
          <cell r="E41">
            <v>32.789199829101563</v>
          </cell>
        </row>
        <row r="42">
          <cell r="A42">
            <v>41</v>
          </cell>
          <cell r="E42">
            <v>31.947954177856445</v>
          </cell>
        </row>
        <row r="43">
          <cell r="A43">
            <v>42</v>
          </cell>
          <cell r="E43">
            <v>31.22381591796875</v>
          </cell>
        </row>
        <row r="44">
          <cell r="A44">
            <v>43</v>
          </cell>
          <cell r="E44">
            <v>30.961624145507813</v>
          </cell>
        </row>
        <row r="45">
          <cell r="A45">
            <v>44</v>
          </cell>
          <cell r="E45">
            <v>31.161520004272461</v>
          </cell>
        </row>
        <row r="46">
          <cell r="A46">
            <v>45</v>
          </cell>
          <cell r="E46">
            <v>31.410299301147461</v>
          </cell>
        </row>
        <row r="47">
          <cell r="A47">
            <v>46</v>
          </cell>
          <cell r="E47">
            <v>32.328483581542969</v>
          </cell>
        </row>
        <row r="48">
          <cell r="A48">
            <v>47</v>
          </cell>
          <cell r="E48">
            <v>33.267108917236328</v>
          </cell>
        </row>
        <row r="49">
          <cell r="A49">
            <v>48</v>
          </cell>
          <cell r="E49">
            <v>34.837966918945312</v>
          </cell>
        </row>
        <row r="50">
          <cell r="A50">
            <v>49</v>
          </cell>
          <cell r="E50">
            <v>34.789077758789063</v>
          </cell>
        </row>
        <row r="51">
          <cell r="A51">
            <v>50</v>
          </cell>
          <cell r="E51">
            <v>34.491241455078125</v>
          </cell>
        </row>
        <row r="52">
          <cell r="A52">
            <v>51</v>
          </cell>
          <cell r="E52">
            <v>33.409229278564453</v>
          </cell>
        </row>
        <row r="53">
          <cell r="A53">
            <v>52</v>
          </cell>
          <cell r="E53">
            <v>32.021671295166016</v>
          </cell>
        </row>
        <row r="54">
          <cell r="A54">
            <v>53</v>
          </cell>
          <cell r="E54">
            <v>31.004964828491211</v>
          </cell>
        </row>
        <row r="55">
          <cell r="A55">
            <v>54</v>
          </cell>
          <cell r="E55">
            <v>30.263891220092773</v>
          </cell>
        </row>
        <row r="56">
          <cell r="A56">
            <v>55</v>
          </cell>
          <cell r="E56">
            <v>29.893569946289063</v>
          </cell>
        </row>
        <row r="57">
          <cell r="A57">
            <v>56</v>
          </cell>
          <cell r="E57">
            <v>29.640275955200195</v>
          </cell>
        </row>
        <row r="58">
          <cell r="A58">
            <v>57</v>
          </cell>
          <cell r="E58">
            <v>29.434867858886719</v>
          </cell>
        </row>
        <row r="59">
          <cell r="A59">
            <v>58</v>
          </cell>
          <cell r="E59">
            <v>29.325576782226563</v>
          </cell>
        </row>
        <row r="60">
          <cell r="A60">
            <v>59</v>
          </cell>
          <cell r="E60">
            <v>29.477792739868164</v>
          </cell>
        </row>
        <row r="61">
          <cell r="A61">
            <v>60</v>
          </cell>
          <cell r="E61">
            <v>29.448732376098633</v>
          </cell>
        </row>
        <row r="62">
          <cell r="A62">
            <v>61</v>
          </cell>
          <cell r="E62">
            <v>29.217267990112305</v>
          </cell>
        </row>
        <row r="63">
          <cell r="A63">
            <v>62</v>
          </cell>
          <cell r="E63">
            <v>28.735349655151367</v>
          </cell>
        </row>
        <row r="64">
          <cell r="A64">
            <v>63</v>
          </cell>
          <cell r="E64">
            <v>27.998571395874023</v>
          </cell>
        </row>
        <row r="65">
          <cell r="A65">
            <v>64</v>
          </cell>
          <cell r="E65">
            <v>27.429590225219727</v>
          </cell>
        </row>
        <row r="66">
          <cell r="A66">
            <v>65</v>
          </cell>
          <cell r="E66">
            <v>27.255989074707031</v>
          </cell>
        </row>
        <row r="67">
          <cell r="A67">
            <v>66</v>
          </cell>
          <cell r="E67">
            <v>27.166223526000977</v>
          </cell>
        </row>
        <row r="68">
          <cell r="A68">
            <v>67</v>
          </cell>
          <cell r="E68">
            <v>26.959932327270508</v>
          </cell>
        </row>
        <row r="69">
          <cell r="A69">
            <v>68</v>
          </cell>
          <cell r="E69">
            <v>26.818359375</v>
          </cell>
        </row>
        <row r="70">
          <cell r="A70">
            <v>69</v>
          </cell>
          <cell r="E70">
            <v>27.788076400756836</v>
          </cell>
        </row>
        <row r="71">
          <cell r="A71">
            <v>70</v>
          </cell>
          <cell r="E71">
            <v>28.642248153686523</v>
          </cell>
        </row>
        <row r="72">
          <cell r="A72">
            <v>71</v>
          </cell>
          <cell r="E72">
            <v>28.411375045776367</v>
          </cell>
        </row>
        <row r="73">
          <cell r="A73">
            <v>72</v>
          </cell>
          <cell r="E73">
            <v>28.271795272827148</v>
          </cell>
        </row>
        <row r="74">
          <cell r="A74">
            <v>73</v>
          </cell>
          <cell r="E74">
            <v>31.204521179199219</v>
          </cell>
        </row>
        <row r="75">
          <cell r="A75">
            <v>74</v>
          </cell>
          <cell r="E75">
            <v>31.749183654785156</v>
          </cell>
        </row>
        <row r="76">
          <cell r="A76">
            <v>75</v>
          </cell>
          <cell r="E76">
            <v>31.773359298706055</v>
          </cell>
        </row>
        <row r="77">
          <cell r="A77">
            <v>76</v>
          </cell>
          <cell r="E77">
            <v>31.272148132324219</v>
          </cell>
        </row>
        <row r="78">
          <cell r="A78">
            <v>77</v>
          </cell>
          <cell r="E78">
            <v>29.049787521362305</v>
          </cell>
        </row>
        <row r="79">
          <cell r="A79">
            <v>78</v>
          </cell>
          <cell r="E79">
            <v>27.493642807006836</v>
          </cell>
        </row>
        <row r="80">
          <cell r="A80">
            <v>79</v>
          </cell>
          <cell r="E80">
            <v>25.72491455078125</v>
          </cell>
        </row>
        <row r="81">
          <cell r="A81">
            <v>80</v>
          </cell>
          <cell r="E81">
            <v>26.186193466186523</v>
          </cell>
        </row>
        <row r="82">
          <cell r="A82">
            <v>81</v>
          </cell>
          <cell r="E82">
            <v>27.681295394897461</v>
          </cell>
        </row>
        <row r="83">
          <cell r="A83">
            <v>82</v>
          </cell>
          <cell r="E83">
            <v>29.244293212890625</v>
          </cell>
        </row>
        <row r="84">
          <cell r="A84">
            <v>83</v>
          </cell>
          <cell r="E84">
            <v>28.682806015014648</v>
          </cell>
        </row>
        <row r="85">
          <cell r="A85">
            <v>84</v>
          </cell>
          <cell r="E85">
            <v>28.932638168334961</v>
          </cell>
        </row>
        <row r="86">
          <cell r="A86">
            <v>85</v>
          </cell>
          <cell r="E86">
            <v>29.294408798217773</v>
          </cell>
        </row>
        <row r="87">
          <cell r="A87">
            <v>86</v>
          </cell>
          <cell r="E87">
            <v>30.821023941040039</v>
          </cell>
        </row>
        <row r="88">
          <cell r="A88">
            <v>87</v>
          </cell>
          <cell r="E88">
            <v>30.462583541870117</v>
          </cell>
        </row>
        <row r="89">
          <cell r="A89">
            <v>88</v>
          </cell>
          <cell r="E89">
            <v>31.826276779174805</v>
          </cell>
        </row>
        <row r="90">
          <cell r="A90">
            <v>89</v>
          </cell>
          <cell r="E90">
            <v>26.561752319335938</v>
          </cell>
        </row>
        <row r="91">
          <cell r="A91">
            <v>90</v>
          </cell>
          <cell r="E91">
            <v>23.400604248046875</v>
          </cell>
        </row>
        <row r="92">
          <cell r="A92">
            <v>91</v>
          </cell>
          <cell r="E92">
            <v>25.313100814819336</v>
          </cell>
        </row>
        <row r="93">
          <cell r="A93">
            <v>92</v>
          </cell>
          <cell r="E93">
            <v>24.272592544555664</v>
          </cell>
        </row>
        <row r="94">
          <cell r="A94">
            <v>93</v>
          </cell>
          <cell r="E94">
            <v>21.105993270874023</v>
          </cell>
        </row>
        <row r="95">
          <cell r="A95">
            <v>94</v>
          </cell>
          <cell r="E95">
            <v>22.946044921875</v>
          </cell>
        </row>
        <row r="96">
          <cell r="A96">
            <v>95</v>
          </cell>
          <cell r="E96">
            <v>24.000520706176758</v>
          </cell>
        </row>
        <row r="97">
          <cell r="A97">
            <v>96</v>
          </cell>
          <cell r="E97">
            <v>21.908302307128906</v>
          </cell>
        </row>
        <row r="98">
          <cell r="A98">
            <v>97</v>
          </cell>
          <cell r="E98">
            <v>24.791084289550781</v>
          </cell>
        </row>
        <row r="99">
          <cell r="A99">
            <v>98</v>
          </cell>
          <cell r="E99">
            <v>23.743431091308594</v>
          </cell>
        </row>
        <row r="100">
          <cell r="A100">
            <v>99</v>
          </cell>
          <cell r="E100">
            <v>23.395301818847656</v>
          </cell>
        </row>
        <row r="101">
          <cell r="A101">
            <v>100</v>
          </cell>
          <cell r="E101">
            <v>25.285146713256836</v>
          </cell>
        </row>
        <row r="102">
          <cell r="A102">
            <v>101</v>
          </cell>
          <cell r="E102">
            <v>24.260709762573242</v>
          </cell>
        </row>
        <row r="103">
          <cell r="A103">
            <v>102</v>
          </cell>
          <cell r="E103">
            <v>24.587751388549805</v>
          </cell>
        </row>
        <row r="104">
          <cell r="A104">
            <v>103</v>
          </cell>
          <cell r="E104">
            <v>24.246801376342773</v>
          </cell>
        </row>
        <row r="105">
          <cell r="A105">
            <v>104</v>
          </cell>
          <cell r="E105">
            <v>23.929830551147461</v>
          </cell>
        </row>
        <row r="106">
          <cell r="A106">
            <v>105</v>
          </cell>
          <cell r="E106">
            <v>26.253435134887695</v>
          </cell>
        </row>
        <row r="107">
          <cell r="A107">
            <v>106</v>
          </cell>
          <cell r="E107">
            <v>25.880819320678711</v>
          </cell>
        </row>
        <row r="108">
          <cell r="A108">
            <v>107</v>
          </cell>
          <cell r="E108">
            <v>24.246503829956055</v>
          </cell>
        </row>
        <row r="109">
          <cell r="A109">
            <v>108</v>
          </cell>
          <cell r="E109">
            <v>23.464078903198242</v>
          </cell>
        </row>
        <row r="110">
          <cell r="A110">
            <v>109</v>
          </cell>
          <cell r="E110">
            <v>22.925642013549805</v>
          </cell>
        </row>
        <row r="111">
          <cell r="A111">
            <v>110</v>
          </cell>
          <cell r="E111">
            <v>21.459220886230469</v>
          </cell>
        </row>
        <row r="112">
          <cell r="A112">
            <v>111</v>
          </cell>
          <cell r="E112">
            <v>19.579397201538086</v>
          </cell>
        </row>
        <row r="113">
          <cell r="A113">
            <v>112</v>
          </cell>
          <cell r="E113">
            <v>23.469690322875977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c_layer1"/>
      <sheetName val="organic_layer2"/>
      <sheetName val="organic_layer3"/>
      <sheetName val="organic_layer4"/>
      <sheetName val="organic_sumary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1</v>
          </cell>
          <cell r="M2">
            <v>0</v>
          </cell>
        </row>
        <row r="3">
          <cell r="A3">
            <v>2</v>
          </cell>
          <cell r="M3">
            <v>0</v>
          </cell>
        </row>
        <row r="4">
          <cell r="A4">
            <v>3</v>
          </cell>
          <cell r="M4">
            <v>1.3154745101928711E-3</v>
          </cell>
        </row>
        <row r="5">
          <cell r="A5">
            <v>4</v>
          </cell>
          <cell r="M5">
            <v>8.180353045463562E-2</v>
          </cell>
        </row>
        <row r="6">
          <cell r="A6">
            <v>5</v>
          </cell>
          <cell r="M6">
            <v>0.26128548383712769</v>
          </cell>
        </row>
        <row r="7">
          <cell r="A7">
            <v>6</v>
          </cell>
          <cell r="M7">
            <v>0.46497142314910889</v>
          </cell>
        </row>
        <row r="8">
          <cell r="A8">
            <v>7</v>
          </cell>
          <cell r="M8">
            <v>0.69895049929618835</v>
          </cell>
        </row>
        <row r="9">
          <cell r="A9">
            <v>8</v>
          </cell>
          <cell r="M9">
            <v>0.43464860320091248</v>
          </cell>
        </row>
        <row r="10">
          <cell r="A10">
            <v>9</v>
          </cell>
          <cell r="M10">
            <v>0.26807612180709839</v>
          </cell>
        </row>
        <row r="11">
          <cell r="A11">
            <v>10</v>
          </cell>
          <cell r="M11">
            <v>0.17304350435733795</v>
          </cell>
        </row>
        <row r="12">
          <cell r="A12">
            <v>11</v>
          </cell>
          <cell r="M12">
            <v>0.18454423546791077</v>
          </cell>
        </row>
        <row r="13">
          <cell r="A13">
            <v>12</v>
          </cell>
          <cell r="M13">
            <v>0.28435280919075012</v>
          </cell>
        </row>
        <row r="14">
          <cell r="A14">
            <v>13</v>
          </cell>
          <cell r="M14">
            <v>0.43497827649116516</v>
          </cell>
        </row>
        <row r="15">
          <cell r="A15">
            <v>14</v>
          </cell>
          <cell r="M15">
            <v>0.66871809959411621</v>
          </cell>
        </row>
        <row r="16">
          <cell r="A16">
            <v>15</v>
          </cell>
          <cell r="M16">
            <v>0.93569576740264893</v>
          </cell>
        </row>
        <row r="17">
          <cell r="A17">
            <v>16</v>
          </cell>
          <cell r="M17">
            <v>1.1147067546844482</v>
          </cell>
        </row>
        <row r="18">
          <cell r="A18">
            <v>17</v>
          </cell>
          <cell r="M18">
            <v>1.1214171350002289</v>
          </cell>
        </row>
        <row r="19">
          <cell r="A19">
            <v>18</v>
          </cell>
          <cell r="M19">
            <v>0.6205279529094696</v>
          </cell>
        </row>
        <row r="20">
          <cell r="A20">
            <v>19</v>
          </cell>
          <cell r="M20">
            <v>0.27666538953781128</v>
          </cell>
        </row>
        <row r="21">
          <cell r="A21">
            <v>20</v>
          </cell>
          <cell r="M21">
            <v>7.917475700378418E-2</v>
          </cell>
        </row>
        <row r="22">
          <cell r="A22">
            <v>21</v>
          </cell>
          <cell r="M22">
            <v>3.7543177604675293E-3</v>
          </cell>
        </row>
        <row r="23">
          <cell r="A23">
            <v>22</v>
          </cell>
          <cell r="M23">
            <v>3.3890187740325928E-2</v>
          </cell>
        </row>
        <row r="24">
          <cell r="A24">
            <v>23</v>
          </cell>
          <cell r="M24">
            <v>9.739309549331665E-3</v>
          </cell>
        </row>
        <row r="25">
          <cell r="A25">
            <v>24</v>
          </cell>
          <cell r="M25">
            <v>8.2311913371086121E-2</v>
          </cell>
        </row>
        <row r="26">
          <cell r="A26">
            <v>25</v>
          </cell>
          <cell r="M26">
            <v>0.23360255360603333</v>
          </cell>
        </row>
        <row r="27">
          <cell r="A27">
            <v>26</v>
          </cell>
          <cell r="M27">
            <v>0.45229017734527588</v>
          </cell>
        </row>
        <row r="28">
          <cell r="A28">
            <v>27</v>
          </cell>
          <cell r="M28">
            <v>0.24517375230789185</v>
          </cell>
        </row>
        <row r="29">
          <cell r="A29">
            <v>28</v>
          </cell>
          <cell r="M29">
            <v>3.3900618553161621E-2</v>
          </cell>
        </row>
        <row r="30">
          <cell r="A30">
            <v>29</v>
          </cell>
          <cell r="M30">
            <v>0</v>
          </cell>
        </row>
        <row r="31">
          <cell r="A31">
            <v>30</v>
          </cell>
          <cell r="M31">
            <v>0</v>
          </cell>
        </row>
        <row r="32">
          <cell r="A32">
            <v>31</v>
          </cell>
          <cell r="M32">
            <v>0</v>
          </cell>
        </row>
        <row r="33">
          <cell r="A33">
            <v>32</v>
          </cell>
          <cell r="M33">
            <v>0</v>
          </cell>
        </row>
        <row r="34">
          <cell r="A34">
            <v>33</v>
          </cell>
          <cell r="M34">
            <v>0</v>
          </cell>
        </row>
        <row r="35">
          <cell r="A35">
            <v>34</v>
          </cell>
          <cell r="M35">
            <v>0</v>
          </cell>
        </row>
        <row r="36">
          <cell r="A36">
            <v>35</v>
          </cell>
          <cell r="M36">
            <v>0</v>
          </cell>
        </row>
        <row r="37">
          <cell r="A37">
            <v>36</v>
          </cell>
          <cell r="M37">
            <v>0</v>
          </cell>
        </row>
        <row r="38">
          <cell r="A38">
            <v>37</v>
          </cell>
          <cell r="M38">
            <v>0</v>
          </cell>
        </row>
        <row r="39">
          <cell r="A39">
            <v>38</v>
          </cell>
          <cell r="M39">
            <v>0</v>
          </cell>
        </row>
        <row r="40">
          <cell r="A40">
            <v>39</v>
          </cell>
          <cell r="M40">
            <v>0</v>
          </cell>
        </row>
        <row r="41">
          <cell r="A41">
            <v>40</v>
          </cell>
          <cell r="M41">
            <v>0</v>
          </cell>
        </row>
        <row r="42">
          <cell r="A42">
            <v>41</v>
          </cell>
          <cell r="M42">
            <v>0</v>
          </cell>
        </row>
        <row r="43">
          <cell r="A43">
            <v>42</v>
          </cell>
          <cell r="M43">
            <v>0</v>
          </cell>
        </row>
        <row r="44">
          <cell r="A44">
            <v>43</v>
          </cell>
          <cell r="M44">
            <v>0</v>
          </cell>
        </row>
        <row r="45">
          <cell r="A45">
            <v>44</v>
          </cell>
          <cell r="M45">
            <v>0</v>
          </cell>
        </row>
        <row r="46">
          <cell r="A46">
            <v>45</v>
          </cell>
          <cell r="M46">
            <v>0</v>
          </cell>
        </row>
        <row r="47">
          <cell r="A47">
            <v>46</v>
          </cell>
          <cell r="M47">
            <v>0</v>
          </cell>
        </row>
        <row r="48">
          <cell r="A48">
            <v>47</v>
          </cell>
          <cell r="M48">
            <v>0</v>
          </cell>
        </row>
        <row r="49">
          <cell r="A49">
            <v>48</v>
          </cell>
          <cell r="M49">
            <v>0</v>
          </cell>
        </row>
        <row r="50">
          <cell r="A50">
            <v>49</v>
          </cell>
          <cell r="M50">
            <v>0</v>
          </cell>
        </row>
        <row r="51">
          <cell r="A51">
            <v>50</v>
          </cell>
          <cell r="M51">
            <v>0</v>
          </cell>
        </row>
        <row r="52">
          <cell r="A52">
            <v>51</v>
          </cell>
          <cell r="M52">
            <v>0</v>
          </cell>
        </row>
        <row r="53">
          <cell r="A53">
            <v>52</v>
          </cell>
          <cell r="M53">
            <v>0</v>
          </cell>
        </row>
        <row r="54">
          <cell r="A54">
            <v>53</v>
          </cell>
          <cell r="M54">
            <v>4.7718659043312073E-2</v>
          </cell>
        </row>
        <row r="55">
          <cell r="A55">
            <v>54</v>
          </cell>
          <cell r="M55">
            <v>0.22601503133773804</v>
          </cell>
        </row>
        <row r="56">
          <cell r="A56">
            <v>55</v>
          </cell>
          <cell r="M56">
            <v>0</v>
          </cell>
        </row>
        <row r="57">
          <cell r="A57">
            <v>56</v>
          </cell>
          <cell r="M57">
            <v>0</v>
          </cell>
        </row>
        <row r="58">
          <cell r="A58">
            <v>57</v>
          </cell>
          <cell r="M58">
            <v>1.048557460308075E-3</v>
          </cell>
        </row>
        <row r="59">
          <cell r="A59">
            <v>58</v>
          </cell>
          <cell r="M59">
            <v>0</v>
          </cell>
        </row>
        <row r="60">
          <cell r="A60">
            <v>59</v>
          </cell>
          <cell r="M60">
            <v>0</v>
          </cell>
        </row>
        <row r="61">
          <cell r="A61">
            <v>60</v>
          </cell>
          <cell r="M61">
            <v>0</v>
          </cell>
        </row>
        <row r="62">
          <cell r="A62">
            <v>61</v>
          </cell>
          <cell r="M62">
            <v>0</v>
          </cell>
        </row>
        <row r="63">
          <cell r="A63">
            <v>62</v>
          </cell>
          <cell r="M63">
            <v>0</v>
          </cell>
        </row>
        <row r="64">
          <cell r="A64">
            <v>63</v>
          </cell>
          <cell r="M64">
            <v>0</v>
          </cell>
        </row>
        <row r="65">
          <cell r="A65">
            <v>64</v>
          </cell>
          <cell r="M65">
            <v>0</v>
          </cell>
        </row>
        <row r="66">
          <cell r="A66">
            <v>65</v>
          </cell>
          <cell r="M66">
            <v>0</v>
          </cell>
        </row>
        <row r="67">
          <cell r="A67">
            <v>66</v>
          </cell>
          <cell r="M67">
            <v>0</v>
          </cell>
        </row>
        <row r="68">
          <cell r="A68">
            <v>67</v>
          </cell>
          <cell r="M68">
            <v>0</v>
          </cell>
        </row>
        <row r="69">
          <cell r="A69">
            <v>68</v>
          </cell>
          <cell r="M69">
            <v>0</v>
          </cell>
        </row>
        <row r="70">
          <cell r="A70">
            <v>69</v>
          </cell>
          <cell r="M70">
            <v>0</v>
          </cell>
        </row>
        <row r="71">
          <cell r="A71">
            <v>70</v>
          </cell>
          <cell r="M71">
            <v>0</v>
          </cell>
        </row>
        <row r="72">
          <cell r="A72">
            <v>71</v>
          </cell>
          <cell r="M72">
            <v>0</v>
          </cell>
        </row>
        <row r="73">
          <cell r="A73">
            <v>72</v>
          </cell>
          <cell r="M73">
            <v>0</v>
          </cell>
        </row>
        <row r="74">
          <cell r="A74">
            <v>73</v>
          </cell>
          <cell r="M74">
            <v>0</v>
          </cell>
        </row>
        <row r="75">
          <cell r="A75">
            <v>74</v>
          </cell>
          <cell r="M75">
            <v>1.3628467917442322E-2</v>
          </cell>
        </row>
        <row r="76">
          <cell r="A76">
            <v>75</v>
          </cell>
          <cell r="M76">
            <v>0</v>
          </cell>
        </row>
        <row r="77">
          <cell r="A77">
            <v>76</v>
          </cell>
          <cell r="M77">
            <v>0</v>
          </cell>
        </row>
        <row r="78">
          <cell r="A78">
            <v>77</v>
          </cell>
          <cell r="M78">
            <v>0</v>
          </cell>
        </row>
        <row r="79">
          <cell r="A79">
            <v>78</v>
          </cell>
          <cell r="M79">
            <v>0</v>
          </cell>
        </row>
        <row r="80">
          <cell r="A80">
            <v>79</v>
          </cell>
          <cell r="M80">
            <v>0</v>
          </cell>
        </row>
        <row r="81">
          <cell r="A81">
            <v>80</v>
          </cell>
          <cell r="M81">
            <v>0</v>
          </cell>
        </row>
        <row r="82">
          <cell r="A82">
            <v>81</v>
          </cell>
          <cell r="M82">
            <v>0</v>
          </cell>
        </row>
        <row r="83">
          <cell r="A83">
            <v>82</v>
          </cell>
          <cell r="M83">
            <v>0</v>
          </cell>
        </row>
        <row r="84">
          <cell r="A84">
            <v>83</v>
          </cell>
          <cell r="M84">
            <v>0</v>
          </cell>
        </row>
        <row r="85">
          <cell r="A85">
            <v>84</v>
          </cell>
          <cell r="M85">
            <v>0</v>
          </cell>
        </row>
        <row r="86">
          <cell r="A86">
            <v>85</v>
          </cell>
          <cell r="M86">
            <v>0</v>
          </cell>
        </row>
        <row r="87">
          <cell r="A87">
            <v>86</v>
          </cell>
          <cell r="M87">
            <v>0</v>
          </cell>
        </row>
        <row r="88">
          <cell r="A88">
            <v>87</v>
          </cell>
          <cell r="M88">
            <v>0</v>
          </cell>
        </row>
        <row r="89">
          <cell r="A89">
            <v>88</v>
          </cell>
          <cell r="M89">
            <v>0</v>
          </cell>
        </row>
        <row r="90">
          <cell r="A90">
            <v>89</v>
          </cell>
          <cell r="M90">
            <v>0</v>
          </cell>
        </row>
        <row r="91">
          <cell r="A91">
            <v>90</v>
          </cell>
          <cell r="M91">
            <v>0</v>
          </cell>
        </row>
        <row r="92">
          <cell r="A92">
            <v>91</v>
          </cell>
          <cell r="M92">
            <v>0</v>
          </cell>
        </row>
        <row r="93">
          <cell r="A93">
            <v>92</v>
          </cell>
          <cell r="M93">
            <v>0</v>
          </cell>
        </row>
        <row r="94">
          <cell r="A94">
            <v>93</v>
          </cell>
          <cell r="M94">
            <v>0</v>
          </cell>
        </row>
        <row r="95">
          <cell r="A95">
            <v>94</v>
          </cell>
          <cell r="M95">
            <v>0</v>
          </cell>
        </row>
        <row r="96">
          <cell r="A96">
            <v>95</v>
          </cell>
          <cell r="M96">
            <v>0</v>
          </cell>
        </row>
        <row r="97">
          <cell r="A97">
            <v>96</v>
          </cell>
          <cell r="M97">
            <v>0</v>
          </cell>
        </row>
        <row r="98">
          <cell r="A98">
            <v>97</v>
          </cell>
          <cell r="M98">
            <v>0</v>
          </cell>
        </row>
        <row r="99">
          <cell r="A99">
            <v>98</v>
          </cell>
          <cell r="M99">
            <v>0</v>
          </cell>
        </row>
        <row r="100">
          <cell r="A100">
            <v>99</v>
          </cell>
          <cell r="M100">
            <v>0</v>
          </cell>
        </row>
        <row r="101">
          <cell r="A101">
            <v>100</v>
          </cell>
          <cell r="M101">
            <v>0</v>
          </cell>
        </row>
        <row r="102">
          <cell r="A102">
            <v>101</v>
          </cell>
          <cell r="M102">
            <v>0</v>
          </cell>
        </row>
        <row r="103">
          <cell r="A103">
            <v>102</v>
          </cell>
          <cell r="M103">
            <v>0</v>
          </cell>
        </row>
        <row r="104">
          <cell r="A104">
            <v>103</v>
          </cell>
          <cell r="M104">
            <v>0</v>
          </cell>
        </row>
        <row r="105">
          <cell r="A105">
            <v>104</v>
          </cell>
          <cell r="M105">
            <v>0</v>
          </cell>
        </row>
        <row r="106">
          <cell r="A106">
            <v>105</v>
          </cell>
          <cell r="M106">
            <v>0</v>
          </cell>
        </row>
        <row r="107">
          <cell r="A107">
            <v>106</v>
          </cell>
          <cell r="M107">
            <v>0</v>
          </cell>
        </row>
        <row r="108">
          <cell r="A108">
            <v>107</v>
          </cell>
          <cell r="M108">
            <v>0</v>
          </cell>
        </row>
        <row r="109">
          <cell r="A109">
            <v>108</v>
          </cell>
          <cell r="M109">
            <v>0</v>
          </cell>
        </row>
        <row r="110">
          <cell r="A110">
            <v>109</v>
          </cell>
          <cell r="M110">
            <v>1.3054091141384561E-9</v>
          </cell>
        </row>
        <row r="111">
          <cell r="A111">
            <v>110</v>
          </cell>
          <cell r="M111">
            <v>0</v>
          </cell>
        </row>
        <row r="112">
          <cell r="A112">
            <v>111</v>
          </cell>
          <cell r="M112">
            <v>0</v>
          </cell>
        </row>
        <row r="113">
          <cell r="A113">
            <v>112</v>
          </cell>
          <cell r="M1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W_out"/>
    </sheetNames>
    <sheetDataSet>
      <sheetData sheetId="0">
        <row r="2">
          <cell r="A2">
            <v>1</v>
          </cell>
          <cell r="C2">
            <v>30.668573379516602</v>
          </cell>
        </row>
        <row r="3">
          <cell r="A3">
            <v>2</v>
          </cell>
          <cell r="C3">
            <v>31.286394596099854</v>
          </cell>
        </row>
        <row r="4">
          <cell r="A4">
            <v>3</v>
          </cell>
          <cell r="C4">
            <v>22</v>
          </cell>
        </row>
        <row r="5">
          <cell r="A5">
            <v>4</v>
          </cell>
          <cell r="C5">
            <v>10</v>
          </cell>
        </row>
        <row r="6">
          <cell r="A6">
            <v>5</v>
          </cell>
          <cell r="C6">
            <v>13.33864688873291</v>
          </cell>
        </row>
        <row r="7">
          <cell r="A7">
            <v>6</v>
          </cell>
          <cell r="C7">
            <v>16.467876434326172</v>
          </cell>
        </row>
        <row r="8">
          <cell r="A8">
            <v>7</v>
          </cell>
          <cell r="C8">
            <v>22.197048664093018</v>
          </cell>
        </row>
        <row r="9">
          <cell r="A9">
            <v>8</v>
          </cell>
          <cell r="C9">
            <v>0</v>
          </cell>
        </row>
        <row r="10">
          <cell r="A10">
            <v>9</v>
          </cell>
          <cell r="C10">
            <v>11.990208625793457</v>
          </cell>
        </row>
        <row r="11">
          <cell r="A11">
            <v>10</v>
          </cell>
          <cell r="C11">
            <v>16.105706691741943</v>
          </cell>
        </row>
        <row r="12">
          <cell r="A12">
            <v>11</v>
          </cell>
          <cell r="C12">
            <v>13.585441112518311</v>
          </cell>
        </row>
        <row r="13">
          <cell r="A13">
            <v>12</v>
          </cell>
          <cell r="C13">
            <v>25.330677032470703</v>
          </cell>
        </row>
        <row r="14">
          <cell r="A14">
            <v>13</v>
          </cell>
          <cell r="C14">
            <v>22.654292583465576</v>
          </cell>
        </row>
        <row r="15">
          <cell r="A15">
            <v>14</v>
          </cell>
          <cell r="C15">
            <v>19.935420751571655</v>
          </cell>
        </row>
        <row r="16">
          <cell r="A16">
            <v>15</v>
          </cell>
          <cell r="C16">
            <v>17.206993103027344</v>
          </cell>
        </row>
        <row r="17">
          <cell r="A17">
            <v>16</v>
          </cell>
          <cell r="C17">
            <v>14.508531093597412</v>
          </cell>
        </row>
        <row r="18">
          <cell r="A18">
            <v>17</v>
          </cell>
          <cell r="C18">
            <v>11.800131797790527</v>
          </cell>
        </row>
        <row r="19">
          <cell r="A19">
            <v>18</v>
          </cell>
          <cell r="C19">
            <v>0</v>
          </cell>
        </row>
        <row r="20">
          <cell r="A20">
            <v>19</v>
          </cell>
          <cell r="C20">
            <v>0</v>
          </cell>
        </row>
        <row r="21">
          <cell r="A21">
            <v>20</v>
          </cell>
          <cell r="C21">
            <v>0</v>
          </cell>
        </row>
        <row r="22">
          <cell r="A22">
            <v>21</v>
          </cell>
          <cell r="C22">
            <v>0</v>
          </cell>
        </row>
        <row r="23">
          <cell r="A23">
            <v>22</v>
          </cell>
          <cell r="C23">
            <v>1.5905150771141052</v>
          </cell>
        </row>
        <row r="24">
          <cell r="A24">
            <v>23</v>
          </cell>
          <cell r="C24">
            <v>3.9850550889968872</v>
          </cell>
        </row>
        <row r="25">
          <cell r="A25">
            <v>24</v>
          </cell>
          <cell r="C25">
            <v>42.347412109375</v>
          </cell>
        </row>
        <row r="26">
          <cell r="A26">
            <v>25</v>
          </cell>
          <cell r="C26">
            <v>38.917949199676514</v>
          </cell>
        </row>
        <row r="27">
          <cell r="A27">
            <v>26</v>
          </cell>
          <cell r="C27">
            <v>35.585806369781494</v>
          </cell>
        </row>
        <row r="28">
          <cell r="A28">
            <v>27</v>
          </cell>
          <cell r="C28">
            <v>0</v>
          </cell>
        </row>
        <row r="29">
          <cell r="A29">
            <v>28</v>
          </cell>
          <cell r="C29">
            <v>0</v>
          </cell>
        </row>
        <row r="30">
          <cell r="A30">
            <v>29</v>
          </cell>
          <cell r="C30">
            <v>0</v>
          </cell>
        </row>
        <row r="31">
          <cell r="A31">
            <v>30</v>
          </cell>
          <cell r="C31">
            <v>0</v>
          </cell>
        </row>
        <row r="32">
          <cell r="A32">
            <v>31</v>
          </cell>
          <cell r="C32">
            <v>0</v>
          </cell>
        </row>
        <row r="33">
          <cell r="A33">
            <v>32</v>
          </cell>
          <cell r="C33">
            <v>14.804414510726929</v>
          </cell>
        </row>
        <row r="34">
          <cell r="A34">
            <v>33</v>
          </cell>
          <cell r="C34">
            <v>1</v>
          </cell>
        </row>
        <row r="35">
          <cell r="A35">
            <v>34</v>
          </cell>
          <cell r="C35">
            <v>0</v>
          </cell>
        </row>
        <row r="36">
          <cell r="A36">
            <v>35</v>
          </cell>
          <cell r="C36">
            <v>0</v>
          </cell>
        </row>
        <row r="37">
          <cell r="A37">
            <v>36</v>
          </cell>
          <cell r="C37">
            <v>0</v>
          </cell>
        </row>
        <row r="38">
          <cell r="A38">
            <v>37</v>
          </cell>
          <cell r="C38">
            <v>0</v>
          </cell>
        </row>
        <row r="39">
          <cell r="A39">
            <v>38</v>
          </cell>
          <cell r="C39">
            <v>0</v>
          </cell>
        </row>
        <row r="40">
          <cell r="A40">
            <v>39</v>
          </cell>
          <cell r="C40">
            <v>0</v>
          </cell>
        </row>
        <row r="41">
          <cell r="A41">
            <v>40</v>
          </cell>
          <cell r="C41">
            <v>0</v>
          </cell>
        </row>
        <row r="42">
          <cell r="A42">
            <v>41</v>
          </cell>
          <cell r="C42">
            <v>0</v>
          </cell>
        </row>
        <row r="43">
          <cell r="A43">
            <v>42</v>
          </cell>
          <cell r="C43">
            <v>0</v>
          </cell>
        </row>
        <row r="44">
          <cell r="A44">
            <v>43</v>
          </cell>
          <cell r="C44">
            <v>0</v>
          </cell>
        </row>
        <row r="45">
          <cell r="A45">
            <v>44</v>
          </cell>
          <cell r="C45">
            <v>0</v>
          </cell>
        </row>
        <row r="46">
          <cell r="A46">
            <v>45</v>
          </cell>
          <cell r="C46">
            <v>0</v>
          </cell>
        </row>
        <row r="47">
          <cell r="A47">
            <v>46</v>
          </cell>
          <cell r="C47">
            <v>0</v>
          </cell>
        </row>
        <row r="48">
          <cell r="A48">
            <v>47</v>
          </cell>
          <cell r="C48">
            <v>30.926480293273926</v>
          </cell>
        </row>
        <row r="49">
          <cell r="A49">
            <v>48</v>
          </cell>
          <cell r="C49">
            <v>15</v>
          </cell>
        </row>
        <row r="50">
          <cell r="A50">
            <v>49</v>
          </cell>
          <cell r="C50">
            <v>0</v>
          </cell>
        </row>
        <row r="51">
          <cell r="A51">
            <v>50</v>
          </cell>
          <cell r="C51">
            <v>0</v>
          </cell>
        </row>
        <row r="52">
          <cell r="A52">
            <v>51</v>
          </cell>
          <cell r="C52">
            <v>16.181710958480835</v>
          </cell>
        </row>
        <row r="53">
          <cell r="A53">
            <v>52</v>
          </cell>
          <cell r="C53">
            <v>8.7843018770217896</v>
          </cell>
        </row>
        <row r="54">
          <cell r="A54">
            <v>53</v>
          </cell>
          <cell r="C54">
            <v>7.4778664112091064</v>
          </cell>
        </row>
        <row r="55">
          <cell r="A55">
            <v>54</v>
          </cell>
          <cell r="C55">
            <v>0.26773035526275635</v>
          </cell>
        </row>
        <row r="56">
          <cell r="A56">
            <v>55</v>
          </cell>
          <cell r="C56">
            <v>0</v>
          </cell>
        </row>
        <row r="57">
          <cell r="A57">
            <v>56</v>
          </cell>
          <cell r="C57">
            <v>0</v>
          </cell>
        </row>
        <row r="58">
          <cell r="A58">
            <v>57</v>
          </cell>
          <cell r="C58">
            <v>0.73148608207702637</v>
          </cell>
        </row>
        <row r="59">
          <cell r="A59">
            <v>58</v>
          </cell>
          <cell r="C59">
            <v>0</v>
          </cell>
        </row>
        <row r="60">
          <cell r="A60">
            <v>59</v>
          </cell>
          <cell r="C60">
            <v>0</v>
          </cell>
        </row>
        <row r="61">
          <cell r="A61">
            <v>60</v>
          </cell>
          <cell r="C61">
            <v>0</v>
          </cell>
        </row>
        <row r="62">
          <cell r="A62">
            <v>61</v>
          </cell>
          <cell r="C62">
            <v>16.078219413757324</v>
          </cell>
        </row>
        <row r="63">
          <cell r="A63">
            <v>62</v>
          </cell>
          <cell r="C63">
            <v>7.5039637088775635</v>
          </cell>
        </row>
        <row r="64">
          <cell r="A64">
            <v>63</v>
          </cell>
          <cell r="C64">
            <v>0</v>
          </cell>
        </row>
        <row r="65">
          <cell r="A65">
            <v>64</v>
          </cell>
          <cell r="C65">
            <v>0</v>
          </cell>
        </row>
        <row r="66">
          <cell r="A66">
            <v>65</v>
          </cell>
          <cell r="C66">
            <v>0</v>
          </cell>
        </row>
        <row r="67">
          <cell r="A67">
            <v>66</v>
          </cell>
          <cell r="C67">
            <v>0</v>
          </cell>
        </row>
        <row r="68">
          <cell r="A68">
            <v>67</v>
          </cell>
          <cell r="C68">
            <v>0</v>
          </cell>
        </row>
        <row r="69">
          <cell r="A69">
            <v>68</v>
          </cell>
          <cell r="C69">
            <v>0</v>
          </cell>
        </row>
        <row r="70">
          <cell r="A70">
            <v>69</v>
          </cell>
          <cell r="C70">
            <v>0</v>
          </cell>
        </row>
        <row r="71">
          <cell r="A71">
            <v>70</v>
          </cell>
          <cell r="C71">
            <v>0</v>
          </cell>
        </row>
        <row r="72">
          <cell r="A72">
            <v>71</v>
          </cell>
          <cell r="C72">
            <v>0</v>
          </cell>
        </row>
        <row r="73">
          <cell r="A73">
            <v>72</v>
          </cell>
          <cell r="C73">
            <v>15.826625823974609</v>
          </cell>
        </row>
        <row r="74">
          <cell r="A74">
            <v>73</v>
          </cell>
          <cell r="C74">
            <v>8.5174453258514404</v>
          </cell>
        </row>
        <row r="75">
          <cell r="A75">
            <v>74</v>
          </cell>
          <cell r="C75">
            <v>3.5916808247566223</v>
          </cell>
        </row>
        <row r="76">
          <cell r="A76">
            <v>75</v>
          </cell>
          <cell r="C76">
            <v>0</v>
          </cell>
        </row>
        <row r="77">
          <cell r="A77">
            <v>76</v>
          </cell>
          <cell r="C77">
            <v>0</v>
          </cell>
        </row>
        <row r="78">
          <cell r="A78">
            <v>77</v>
          </cell>
          <cell r="C78">
            <v>0</v>
          </cell>
        </row>
        <row r="79">
          <cell r="A79">
            <v>78</v>
          </cell>
          <cell r="C79">
            <v>0</v>
          </cell>
        </row>
        <row r="80">
          <cell r="A80">
            <v>79</v>
          </cell>
          <cell r="C80">
            <v>0</v>
          </cell>
        </row>
        <row r="81">
          <cell r="A81">
            <v>80</v>
          </cell>
          <cell r="C81">
            <v>0</v>
          </cell>
        </row>
        <row r="82">
          <cell r="A82">
            <v>81</v>
          </cell>
          <cell r="C82">
            <v>0</v>
          </cell>
        </row>
        <row r="83">
          <cell r="A83">
            <v>82</v>
          </cell>
          <cell r="C83">
            <v>0</v>
          </cell>
        </row>
        <row r="84">
          <cell r="A84">
            <v>83</v>
          </cell>
          <cell r="C84">
            <v>0</v>
          </cell>
        </row>
        <row r="85">
          <cell r="A85">
            <v>84</v>
          </cell>
          <cell r="C85">
            <v>0</v>
          </cell>
        </row>
        <row r="86">
          <cell r="A86">
            <v>85</v>
          </cell>
          <cell r="C86">
            <v>0</v>
          </cell>
        </row>
        <row r="87">
          <cell r="A87">
            <v>86</v>
          </cell>
          <cell r="C87">
            <v>0</v>
          </cell>
        </row>
        <row r="88">
          <cell r="A88">
            <v>87</v>
          </cell>
          <cell r="C88">
            <v>0</v>
          </cell>
        </row>
        <row r="89">
          <cell r="A89">
            <v>88</v>
          </cell>
          <cell r="C89">
            <v>0</v>
          </cell>
        </row>
        <row r="90">
          <cell r="A90">
            <v>89</v>
          </cell>
          <cell r="C90">
            <v>0</v>
          </cell>
        </row>
        <row r="91">
          <cell r="A91">
            <v>90</v>
          </cell>
          <cell r="C91">
            <v>4.9988913536071777</v>
          </cell>
        </row>
        <row r="92">
          <cell r="A92">
            <v>91</v>
          </cell>
          <cell r="C92">
            <v>1.4664158225059509</v>
          </cell>
        </row>
        <row r="93">
          <cell r="A93">
            <v>92</v>
          </cell>
          <cell r="C93">
            <v>0</v>
          </cell>
        </row>
        <row r="94">
          <cell r="A94">
            <v>93</v>
          </cell>
          <cell r="C94">
            <v>0</v>
          </cell>
        </row>
        <row r="95">
          <cell r="A95">
            <v>94</v>
          </cell>
          <cell r="C95">
            <v>0</v>
          </cell>
        </row>
        <row r="96">
          <cell r="A96">
            <v>95</v>
          </cell>
          <cell r="C96">
            <v>0</v>
          </cell>
        </row>
        <row r="97">
          <cell r="A97">
            <v>96</v>
          </cell>
          <cell r="C97">
            <v>0</v>
          </cell>
        </row>
        <row r="98">
          <cell r="A98">
            <v>97</v>
          </cell>
          <cell r="C98">
            <v>0</v>
          </cell>
        </row>
        <row r="99">
          <cell r="A99">
            <v>98</v>
          </cell>
          <cell r="C99">
            <v>0</v>
          </cell>
        </row>
        <row r="100">
          <cell r="A100">
            <v>99</v>
          </cell>
          <cell r="C100">
            <v>0</v>
          </cell>
        </row>
        <row r="101">
          <cell r="A101">
            <v>100</v>
          </cell>
          <cell r="C101">
            <v>0</v>
          </cell>
        </row>
        <row r="102">
          <cell r="A102">
            <v>101</v>
          </cell>
          <cell r="C102">
            <v>0</v>
          </cell>
        </row>
        <row r="103">
          <cell r="A103">
            <v>102</v>
          </cell>
          <cell r="C103">
            <v>0</v>
          </cell>
        </row>
        <row r="104">
          <cell r="A104">
            <v>103</v>
          </cell>
          <cell r="C104">
            <v>0</v>
          </cell>
        </row>
        <row r="105">
          <cell r="A105">
            <v>104</v>
          </cell>
          <cell r="C105">
            <v>0</v>
          </cell>
        </row>
        <row r="106">
          <cell r="A106">
            <v>105</v>
          </cell>
          <cell r="C106">
            <v>0</v>
          </cell>
        </row>
        <row r="107">
          <cell r="A107">
            <v>106</v>
          </cell>
          <cell r="C107">
            <v>0</v>
          </cell>
        </row>
        <row r="108">
          <cell r="A108">
            <v>107</v>
          </cell>
          <cell r="C108">
            <v>0</v>
          </cell>
        </row>
        <row r="109">
          <cell r="A109">
            <v>108</v>
          </cell>
          <cell r="C109">
            <v>0</v>
          </cell>
        </row>
        <row r="110">
          <cell r="A110">
            <v>109</v>
          </cell>
          <cell r="C110">
            <v>0</v>
          </cell>
        </row>
        <row r="111">
          <cell r="A111">
            <v>110</v>
          </cell>
          <cell r="C111">
            <v>0</v>
          </cell>
        </row>
        <row r="112">
          <cell r="A112">
            <v>111</v>
          </cell>
          <cell r="C112">
            <v>0</v>
          </cell>
        </row>
        <row r="113">
          <cell r="A113">
            <v>112</v>
          </cell>
          <cell r="C11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l_out"/>
    </sheetNames>
    <sheetDataSet>
      <sheetData sheetId="0">
        <row r="2">
          <cell r="A2">
            <v>1</v>
          </cell>
          <cell r="N2">
            <v>1.6532124209431009E-3</v>
          </cell>
        </row>
        <row r="3">
          <cell r="A3">
            <v>2</v>
          </cell>
          <cell r="N3">
            <v>1.8255815992001823E-3</v>
          </cell>
        </row>
        <row r="4">
          <cell r="A4">
            <v>3</v>
          </cell>
          <cell r="N4">
            <v>1.8908428723176662E-3</v>
          </cell>
        </row>
        <row r="5">
          <cell r="A5">
            <v>4</v>
          </cell>
          <cell r="N5">
            <v>2.5581976199552936E-3</v>
          </cell>
        </row>
        <row r="6">
          <cell r="A6">
            <v>5</v>
          </cell>
          <cell r="N6">
            <v>3.8266014197483322E-3</v>
          </cell>
        </row>
        <row r="7">
          <cell r="A7">
            <v>6</v>
          </cell>
          <cell r="N7">
            <v>4.6702681928068035E-3</v>
          </cell>
        </row>
        <row r="8">
          <cell r="A8">
            <v>7</v>
          </cell>
          <cell r="N8">
            <v>5.371811865900189E-3</v>
          </cell>
        </row>
        <row r="9">
          <cell r="A9">
            <v>8</v>
          </cell>
          <cell r="N9">
            <v>2.2637383241631392E-2</v>
          </cell>
        </row>
        <row r="10">
          <cell r="A10">
            <v>9</v>
          </cell>
          <cell r="N10">
            <v>4.1138811980065415E-3</v>
          </cell>
        </row>
        <row r="11">
          <cell r="A11">
            <v>10</v>
          </cell>
          <cell r="N11">
            <v>3.7302421689724419E-3</v>
          </cell>
        </row>
        <row r="12">
          <cell r="A12">
            <v>11</v>
          </cell>
          <cell r="N12">
            <v>4.012418597659051E-3</v>
          </cell>
        </row>
        <row r="13">
          <cell r="A13">
            <v>12</v>
          </cell>
          <cell r="N13">
            <v>4.7735198265272394E-3</v>
          </cell>
        </row>
        <row r="14">
          <cell r="A14">
            <v>13</v>
          </cell>
          <cell r="N14">
            <v>4.186850990648916E-3</v>
          </cell>
        </row>
        <row r="15">
          <cell r="A15">
            <v>14</v>
          </cell>
          <cell r="N15">
            <v>4.4615419701887205E-3</v>
          </cell>
        </row>
        <row r="16">
          <cell r="A16">
            <v>15</v>
          </cell>
          <cell r="N16">
            <v>4.3715574360290721E-3</v>
          </cell>
        </row>
        <row r="17">
          <cell r="A17">
            <v>16</v>
          </cell>
          <cell r="N17">
            <v>4.0518059420927011E-3</v>
          </cell>
        </row>
        <row r="18">
          <cell r="A18">
            <v>17</v>
          </cell>
          <cell r="N18">
            <v>3.4440954749860864E-3</v>
          </cell>
        </row>
        <row r="19">
          <cell r="A19">
            <v>18</v>
          </cell>
          <cell r="N19">
            <v>4.6320460375115502E-3</v>
          </cell>
        </row>
        <row r="20">
          <cell r="A20">
            <v>19</v>
          </cell>
          <cell r="N20">
            <v>3.947238074934456E-2</v>
          </cell>
        </row>
        <row r="21">
          <cell r="A21">
            <v>20</v>
          </cell>
          <cell r="N21">
            <v>0.15948556160984134</v>
          </cell>
        </row>
        <row r="22">
          <cell r="A22">
            <v>21</v>
          </cell>
          <cell r="N22">
            <v>0.15862396023270497</v>
          </cell>
        </row>
        <row r="23">
          <cell r="A23">
            <v>22</v>
          </cell>
          <cell r="N23">
            <v>4.8250191325317493E-3</v>
          </cell>
        </row>
        <row r="24">
          <cell r="A24">
            <v>23</v>
          </cell>
          <cell r="N24">
            <v>6.2229411403177393E-3</v>
          </cell>
        </row>
        <row r="25">
          <cell r="A25">
            <v>24</v>
          </cell>
          <cell r="N25">
            <v>5.0903909260692215E-3</v>
          </cell>
        </row>
        <row r="26">
          <cell r="A26">
            <v>25</v>
          </cell>
          <cell r="N26">
            <v>6.2625710756502029E-3</v>
          </cell>
        </row>
        <row r="27">
          <cell r="A27">
            <v>26</v>
          </cell>
          <cell r="N27">
            <v>6.2606410772955146E-3</v>
          </cell>
        </row>
        <row r="28">
          <cell r="A28">
            <v>27</v>
          </cell>
          <cell r="N28">
            <v>8.2698840747320035E-3</v>
          </cell>
        </row>
        <row r="29">
          <cell r="A29">
            <v>28</v>
          </cell>
          <cell r="N29">
            <v>7.7518155567587121E-2</v>
          </cell>
        </row>
        <row r="30">
          <cell r="A30">
            <v>29</v>
          </cell>
          <cell r="N30">
            <v>0.37546484784148959</v>
          </cell>
        </row>
        <row r="31">
          <cell r="A31">
            <v>30</v>
          </cell>
          <cell r="N31">
            <v>0.24338495370674829</v>
          </cell>
        </row>
        <row r="32">
          <cell r="A32">
            <v>31</v>
          </cell>
          <cell r="N32">
            <v>0.13468193799019723</v>
          </cell>
        </row>
        <row r="33">
          <cell r="A33">
            <v>32</v>
          </cell>
          <cell r="N33">
            <v>4.3037953010843233E-3</v>
          </cell>
        </row>
        <row r="34">
          <cell r="A34">
            <v>33</v>
          </cell>
          <cell r="N34">
            <v>5.3029625422590376E-3</v>
          </cell>
        </row>
        <row r="35">
          <cell r="A35">
            <v>34</v>
          </cell>
          <cell r="N35">
            <v>8.9290400513045709E-3</v>
          </cell>
        </row>
        <row r="36">
          <cell r="A36">
            <v>35</v>
          </cell>
          <cell r="N36">
            <v>3.5418575854750278E-2</v>
          </cell>
        </row>
        <row r="37">
          <cell r="A37">
            <v>36</v>
          </cell>
          <cell r="N37">
            <v>4.5396413642051714E-2</v>
          </cell>
        </row>
        <row r="38">
          <cell r="A38">
            <v>37</v>
          </cell>
          <cell r="N38">
            <v>4.8104068595570926E-2</v>
          </cell>
        </row>
        <row r="39">
          <cell r="A39">
            <v>38</v>
          </cell>
          <cell r="N39">
            <v>3.5563218114215589E-2</v>
          </cell>
        </row>
        <row r="40">
          <cell r="A40">
            <v>39</v>
          </cell>
          <cell r="N40">
            <v>5.720896023759936E-2</v>
          </cell>
        </row>
        <row r="41">
          <cell r="A41">
            <v>40</v>
          </cell>
          <cell r="N41">
            <v>5.6417160458376359E-2</v>
          </cell>
        </row>
        <row r="42">
          <cell r="A42">
            <v>41</v>
          </cell>
          <cell r="N42">
            <v>4.904493189446768E-2</v>
          </cell>
        </row>
        <row r="43">
          <cell r="A43">
            <v>42</v>
          </cell>
          <cell r="N43">
            <v>4.5936511128783664E-2</v>
          </cell>
        </row>
        <row r="44">
          <cell r="A44">
            <v>43</v>
          </cell>
          <cell r="N44">
            <v>2.4599561716336815E-2</v>
          </cell>
        </row>
        <row r="45">
          <cell r="A45">
            <v>44</v>
          </cell>
          <cell r="N45">
            <v>1.6761487791032426E-2</v>
          </cell>
        </row>
        <row r="46">
          <cell r="A46">
            <v>45</v>
          </cell>
          <cell r="N46">
            <v>2.6184964010674716E-2</v>
          </cell>
        </row>
        <row r="47">
          <cell r="A47">
            <v>46</v>
          </cell>
          <cell r="N47">
            <v>2.5918914402870696E-2</v>
          </cell>
        </row>
        <row r="48">
          <cell r="A48">
            <v>47</v>
          </cell>
          <cell r="N48">
            <v>5.4221217612447914E-3</v>
          </cell>
        </row>
        <row r="49">
          <cell r="A49">
            <v>48</v>
          </cell>
          <cell r="N49">
            <v>5.3313510418381282E-3</v>
          </cell>
        </row>
        <row r="50">
          <cell r="A50">
            <v>49</v>
          </cell>
          <cell r="N50">
            <v>6.2136827599762467E-3</v>
          </cell>
        </row>
        <row r="51">
          <cell r="A51">
            <v>50</v>
          </cell>
          <cell r="N51">
            <v>2.6973213338921331E-2</v>
          </cell>
        </row>
        <row r="52">
          <cell r="A52">
            <v>51</v>
          </cell>
          <cell r="N52">
            <v>5.7221256407620213E-3</v>
          </cell>
        </row>
        <row r="53">
          <cell r="A53">
            <v>52</v>
          </cell>
          <cell r="N53">
            <v>5.119690184600123E-3</v>
          </cell>
        </row>
        <row r="54">
          <cell r="A54">
            <v>53</v>
          </cell>
          <cell r="N54">
            <v>4.6017109319185234E-3</v>
          </cell>
        </row>
        <row r="55">
          <cell r="A55">
            <v>54</v>
          </cell>
          <cell r="N55">
            <v>4.294060074670758E-3</v>
          </cell>
        </row>
        <row r="56">
          <cell r="A56">
            <v>55</v>
          </cell>
          <cell r="N56">
            <v>0.22506921927970053</v>
          </cell>
        </row>
        <row r="57">
          <cell r="A57">
            <v>56</v>
          </cell>
          <cell r="N57">
            <v>9.45734745390579E-2</v>
          </cell>
        </row>
        <row r="58">
          <cell r="A58">
            <v>57</v>
          </cell>
          <cell r="N58">
            <v>3.7944500790286773E-3</v>
          </cell>
        </row>
        <row r="59">
          <cell r="A59">
            <v>58</v>
          </cell>
          <cell r="N59">
            <v>1.2807182628585545E-2</v>
          </cell>
        </row>
        <row r="60">
          <cell r="A60">
            <v>59</v>
          </cell>
          <cell r="N60">
            <v>7.5955637348069094E-3</v>
          </cell>
        </row>
        <row r="61">
          <cell r="A61">
            <v>60</v>
          </cell>
          <cell r="N61">
            <v>6.4247782178478985E-3</v>
          </cell>
        </row>
        <row r="62">
          <cell r="A62">
            <v>61</v>
          </cell>
          <cell r="N62">
            <v>2.8128876653413237E-3</v>
          </cell>
        </row>
        <row r="63">
          <cell r="A63">
            <v>62</v>
          </cell>
          <cell r="N63">
            <v>2.1845598030561242E-3</v>
          </cell>
        </row>
        <row r="64">
          <cell r="A64">
            <v>63</v>
          </cell>
          <cell r="N64">
            <v>1.7123407642901768E-3</v>
          </cell>
        </row>
        <row r="65">
          <cell r="A65">
            <v>64</v>
          </cell>
          <cell r="N65">
            <v>2.1472987233306373E-3</v>
          </cell>
        </row>
        <row r="66">
          <cell r="A66">
            <v>65</v>
          </cell>
          <cell r="N66">
            <v>2.4793663331061228E-3</v>
          </cell>
        </row>
        <row r="67">
          <cell r="A67">
            <v>66</v>
          </cell>
          <cell r="N67">
            <v>2.6757005447364535E-3</v>
          </cell>
        </row>
        <row r="68">
          <cell r="A68">
            <v>67</v>
          </cell>
          <cell r="N68">
            <v>2.6962900652154342E-3</v>
          </cell>
        </row>
        <row r="69">
          <cell r="A69">
            <v>68</v>
          </cell>
          <cell r="N69">
            <v>2.5721485276461731E-3</v>
          </cell>
        </row>
        <row r="70">
          <cell r="A70">
            <v>69</v>
          </cell>
          <cell r="N70">
            <v>2.4827469359558624E-3</v>
          </cell>
        </row>
        <row r="71">
          <cell r="A71">
            <v>70</v>
          </cell>
          <cell r="N71">
            <v>2.3451659383235679E-3</v>
          </cell>
        </row>
        <row r="72">
          <cell r="A72">
            <v>71</v>
          </cell>
          <cell r="N72">
            <v>2.1387645121330595E-3</v>
          </cell>
        </row>
        <row r="73">
          <cell r="A73">
            <v>72</v>
          </cell>
          <cell r="N73">
            <v>8.6930630648196505E-4</v>
          </cell>
        </row>
        <row r="74">
          <cell r="A74">
            <v>73</v>
          </cell>
          <cell r="N74">
            <v>9.879650699802095E-4</v>
          </cell>
        </row>
        <row r="75">
          <cell r="A75">
            <v>74</v>
          </cell>
          <cell r="N75">
            <v>9.6152594026492622E-4</v>
          </cell>
        </row>
        <row r="76">
          <cell r="A76">
            <v>75</v>
          </cell>
          <cell r="N76">
            <v>1.6734271632012632E-3</v>
          </cell>
        </row>
        <row r="77">
          <cell r="A77">
            <v>76</v>
          </cell>
          <cell r="N77">
            <v>1.6965312653650227E-3</v>
          </cell>
        </row>
        <row r="78">
          <cell r="A78">
            <v>77</v>
          </cell>
          <cell r="N78">
            <v>1.4808672718089333E-3</v>
          </cell>
        </row>
        <row r="79">
          <cell r="A79">
            <v>78</v>
          </cell>
          <cell r="N79">
            <v>1.2882090942172228E-3</v>
          </cell>
        </row>
        <row r="80">
          <cell r="A80">
            <v>79</v>
          </cell>
          <cell r="N80">
            <v>1.1280026233415341E-3</v>
          </cell>
        </row>
        <row r="81">
          <cell r="A81">
            <v>80</v>
          </cell>
          <cell r="N81">
            <v>1.0364933781765798E-3</v>
          </cell>
        </row>
        <row r="82">
          <cell r="A82">
            <v>81</v>
          </cell>
          <cell r="N82">
            <v>9.9244532226423765E-4</v>
          </cell>
        </row>
        <row r="83">
          <cell r="A83">
            <v>82</v>
          </cell>
          <cell r="N83">
            <v>9.5687469839368655E-4</v>
          </cell>
        </row>
        <row r="84">
          <cell r="A84">
            <v>83</v>
          </cell>
          <cell r="N84">
            <v>8.9841092651928023E-4</v>
          </cell>
        </row>
        <row r="85">
          <cell r="A85">
            <v>84</v>
          </cell>
          <cell r="N85">
            <v>8.3611403334853812E-4</v>
          </cell>
        </row>
        <row r="86">
          <cell r="A86">
            <v>85</v>
          </cell>
          <cell r="N86">
            <v>7.8447590118961574E-4</v>
          </cell>
        </row>
        <row r="87">
          <cell r="A87">
            <v>86</v>
          </cell>
          <cell r="N87">
            <v>7.5663003042145821E-4</v>
          </cell>
        </row>
        <row r="88">
          <cell r="A88">
            <v>87</v>
          </cell>
          <cell r="N88">
            <v>6.9945739252324363E-4</v>
          </cell>
        </row>
        <row r="89">
          <cell r="A89">
            <v>88</v>
          </cell>
          <cell r="N89">
            <v>6.5366270385784978E-4</v>
          </cell>
        </row>
        <row r="90">
          <cell r="A90">
            <v>89</v>
          </cell>
          <cell r="N90">
            <v>5.3974179020025576E-4</v>
          </cell>
        </row>
        <row r="91">
          <cell r="A91">
            <v>90</v>
          </cell>
          <cell r="N91">
            <v>1.4381717569044578E-4</v>
          </cell>
        </row>
        <row r="92">
          <cell r="A92">
            <v>91</v>
          </cell>
          <cell r="N92">
            <v>1.2092825686346904E-4</v>
          </cell>
        </row>
        <row r="93">
          <cell r="A93">
            <v>92</v>
          </cell>
          <cell r="N93">
            <v>4.6991347768698781E-4</v>
          </cell>
        </row>
        <row r="94">
          <cell r="A94">
            <v>93</v>
          </cell>
          <cell r="N94">
            <v>4.5052363547094451E-4</v>
          </cell>
        </row>
        <row r="95">
          <cell r="A95">
            <v>94</v>
          </cell>
          <cell r="N95">
            <v>4.1305175990884353E-4</v>
          </cell>
        </row>
        <row r="96">
          <cell r="A96">
            <v>95</v>
          </cell>
          <cell r="N96">
            <v>4.1019849245134583E-4</v>
          </cell>
        </row>
        <row r="97">
          <cell r="A97">
            <v>96</v>
          </cell>
          <cell r="N97">
            <v>3.9244477506449223E-4</v>
          </cell>
        </row>
        <row r="98">
          <cell r="A98">
            <v>97</v>
          </cell>
          <cell r="N98">
            <v>3.9446467440067655E-4</v>
          </cell>
        </row>
        <row r="99">
          <cell r="A99">
            <v>98</v>
          </cell>
          <cell r="N99">
            <v>3.8340692460334808E-4</v>
          </cell>
        </row>
        <row r="100">
          <cell r="A100">
            <v>99</v>
          </cell>
          <cell r="N100">
            <v>3.7658188285453857E-4</v>
          </cell>
        </row>
        <row r="101">
          <cell r="A101">
            <v>100</v>
          </cell>
          <cell r="N101">
            <v>3.7095579309627015E-4</v>
          </cell>
        </row>
        <row r="102">
          <cell r="A102">
            <v>101</v>
          </cell>
          <cell r="N102">
            <v>3.6087918861121664E-4</v>
          </cell>
        </row>
        <row r="103">
          <cell r="A103">
            <v>102</v>
          </cell>
          <cell r="N103">
            <v>3.5788478255454823E-4</v>
          </cell>
        </row>
        <row r="104">
          <cell r="A104">
            <v>103</v>
          </cell>
          <cell r="N104">
            <v>3.5263395945436468E-4</v>
          </cell>
        </row>
        <row r="105">
          <cell r="A105">
            <v>104</v>
          </cell>
          <cell r="N105">
            <v>3.4779452975343753E-4</v>
          </cell>
        </row>
        <row r="106">
          <cell r="A106">
            <v>105</v>
          </cell>
          <cell r="N106">
            <v>3.4910347614121144E-4</v>
          </cell>
        </row>
        <row r="107">
          <cell r="A107">
            <v>106</v>
          </cell>
          <cell r="N107">
            <v>5.035370122641325E-5</v>
          </cell>
        </row>
        <row r="108">
          <cell r="A108">
            <v>107</v>
          </cell>
          <cell r="N108">
            <v>2.8054787804027755E-4</v>
          </cell>
        </row>
        <row r="109">
          <cell r="A109">
            <v>108</v>
          </cell>
          <cell r="N109">
            <v>4.1574403261600279E-4</v>
          </cell>
        </row>
        <row r="110">
          <cell r="A110">
            <v>109</v>
          </cell>
          <cell r="N110">
            <v>5.2195979431998024E-4</v>
          </cell>
        </row>
        <row r="111">
          <cell r="A111">
            <v>110</v>
          </cell>
          <cell r="N111">
            <v>6.083320562573491E-4</v>
          </cell>
        </row>
        <row r="112">
          <cell r="A112">
            <v>111</v>
          </cell>
          <cell r="N112">
            <v>7.1135603492740104E-4</v>
          </cell>
        </row>
        <row r="113">
          <cell r="A113">
            <v>112</v>
          </cell>
          <cell r="N113">
            <v>7.7093093891776251E-4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3"/>
  <sheetViews>
    <sheetView tabSelected="1" topLeftCell="I83" zoomScaleNormal="100" workbookViewId="0">
      <selection activeCell="Z96" sqref="Z96"/>
    </sheetView>
  </sheetViews>
  <sheetFormatPr defaultRowHeight="13.5" x14ac:dyDescent="0.15"/>
  <sheetData>
    <row r="1" spans="1:42" x14ac:dyDescent="0.15">
      <c r="A1" t="s">
        <v>0</v>
      </c>
      <c r="B1" t="s">
        <v>1</v>
      </c>
      <c r="F1" t="s">
        <v>14</v>
      </c>
      <c r="H1" t="s">
        <v>2</v>
      </c>
      <c r="I1" t="s">
        <v>3</v>
      </c>
      <c r="J1" t="s">
        <v>12</v>
      </c>
      <c r="O1" t="s">
        <v>4</v>
      </c>
      <c r="P1" s="12" t="s">
        <v>5</v>
      </c>
      <c r="Q1" s="12"/>
      <c r="R1" s="12"/>
      <c r="S1" s="12" t="s">
        <v>6</v>
      </c>
      <c r="T1" s="12"/>
      <c r="U1" s="12"/>
      <c r="V1" t="s">
        <v>7</v>
      </c>
      <c r="W1" t="s">
        <v>8</v>
      </c>
      <c r="X1" t="s">
        <v>15</v>
      </c>
      <c r="Z1" t="s">
        <v>4</v>
      </c>
      <c r="AA1" s="12" t="s">
        <v>9</v>
      </c>
      <c r="AB1" s="12"/>
      <c r="AC1" s="12"/>
      <c r="AD1" s="12" t="s">
        <v>10</v>
      </c>
      <c r="AE1" s="12"/>
      <c r="AF1" s="12"/>
      <c r="AG1" t="s">
        <v>7</v>
      </c>
      <c r="AH1" t="s">
        <v>8</v>
      </c>
      <c r="AI1" t="s">
        <v>14</v>
      </c>
      <c r="AJ1" t="s">
        <v>11</v>
      </c>
      <c r="AK1" t="s">
        <v>4</v>
      </c>
      <c r="AL1" t="s">
        <v>16</v>
      </c>
      <c r="AP1" t="s">
        <v>13</v>
      </c>
    </row>
    <row r="2" spans="1:42" x14ac:dyDescent="0.15">
      <c r="A2">
        <v>15.824175824175825</v>
      </c>
      <c r="B2">
        <v>99.38144329896906</v>
      </c>
      <c r="C2">
        <v>1</v>
      </c>
      <c r="E2">
        <v>1</v>
      </c>
      <c r="F2">
        <f>[1]soilwater_out!B2/0.42*100</f>
        <v>98.251636539186748</v>
      </c>
      <c r="H2">
        <v>1.1302982731554161</v>
      </c>
      <c r="I2">
        <v>3.1135135135135137</v>
      </c>
      <c r="J2">
        <f>I2*10</f>
        <v>31.135135135135137</v>
      </c>
      <c r="K2">
        <v>1</v>
      </c>
      <c r="L2">
        <f>J2</f>
        <v>31.135135135135137</v>
      </c>
      <c r="N2" s="1">
        <v>40357</v>
      </c>
      <c r="O2">
        <v>2</v>
      </c>
      <c r="P2" s="3">
        <v>0.46488688548007645</v>
      </c>
      <c r="Q2" s="3">
        <v>0.19504866625393807</v>
      </c>
      <c r="R2" s="3">
        <v>0.12733027326410393</v>
      </c>
      <c r="S2">
        <f>P2/1000000*10000*24</f>
        <v>0.11157285251521834</v>
      </c>
      <c r="T2">
        <f t="shared" ref="T2:U2" si="0">Q2/1000000*10000*24</f>
        <v>4.6811679900945133E-2</v>
      </c>
      <c r="U2">
        <f t="shared" si="0"/>
        <v>3.055926558338494E-2</v>
      </c>
      <c r="V2">
        <f>AVERAGE(S2:U2)</f>
        <v>6.2981265999849476E-2</v>
      </c>
      <c r="W2">
        <f>STDEV(S2:U2)/SQRT(3)</f>
        <v>2.4744642200200583E-2</v>
      </c>
      <c r="X2">
        <f>[2]organic_sumary!M2*18/14</f>
        <v>0</v>
      </c>
      <c r="Y2" s="1">
        <v>40357</v>
      </c>
      <c r="Z2">
        <v>2</v>
      </c>
      <c r="AA2" s="4">
        <v>-61.4789817291269</v>
      </c>
      <c r="AB2" s="4">
        <v>-10.003049819619381</v>
      </c>
      <c r="AC2" s="4">
        <v>-32.340752912827867</v>
      </c>
      <c r="AD2">
        <f>AA2/100000*24</f>
        <v>-1.4754955614990455E-2</v>
      </c>
      <c r="AE2">
        <f t="shared" ref="AE2:AF2" si="1">AB2/100000*24</f>
        <v>-2.4007319567086517E-3</v>
      </c>
      <c r="AF2">
        <f t="shared" si="1"/>
        <v>-7.7617806990786884E-3</v>
      </c>
      <c r="AG2">
        <f>AVERAGE(AD2:AF2)</f>
        <v>-8.3058227569259308E-3</v>
      </c>
      <c r="AH2">
        <f>STDEV(AD2:AF2)/SQRT(3)</f>
        <v>3.5767162253591612E-3</v>
      </c>
      <c r="AI2">
        <f>[4]Nbal_out!N2*44/28</f>
        <v>2.5979052329105873E-3</v>
      </c>
      <c r="AJ2" s="1">
        <v>40357</v>
      </c>
      <c r="AK2">
        <v>2</v>
      </c>
      <c r="AL2" s="3">
        <v>129.33400000000003</v>
      </c>
      <c r="AN2">
        <v>1</v>
      </c>
      <c r="AO2" s="5">
        <v>40355</v>
      </c>
      <c r="AP2" s="6">
        <v>24.262916666666666</v>
      </c>
    </row>
    <row r="3" spans="1:42" x14ac:dyDescent="0.15">
      <c r="A3">
        <v>16.954474097331243</v>
      </c>
      <c r="B3">
        <v>95.876288659793815</v>
      </c>
      <c r="C3">
        <v>2</v>
      </c>
      <c r="E3">
        <v>2</v>
      </c>
      <c r="F3">
        <f>[1]soilwater_out!B3/0.42*100</f>
        <v>98.253956862858374</v>
      </c>
      <c r="H3">
        <v>2.2605965463108322</v>
      </c>
      <c r="I3">
        <v>3.0918918918918923</v>
      </c>
      <c r="J3">
        <f t="shared" ref="J3:J59" si="2">I3*10</f>
        <v>30.918918918918923</v>
      </c>
      <c r="K3">
        <v>2</v>
      </c>
      <c r="L3">
        <f>J3</f>
        <v>30.918918918918923</v>
      </c>
      <c r="N3" s="1">
        <v>40359</v>
      </c>
      <c r="O3">
        <v>4</v>
      </c>
      <c r="P3" s="3">
        <v>0.2508511517019274</v>
      </c>
      <c r="Q3" s="3">
        <v>3.5001125433709923E-2</v>
      </c>
      <c r="R3" s="3">
        <v>0.1103475926870785</v>
      </c>
      <c r="S3">
        <f t="shared" ref="S3:S36" si="3">P3/1000000*10000*24</f>
        <v>6.020427640846257E-2</v>
      </c>
      <c r="T3">
        <f t="shared" ref="T3:T36" si="4">Q3/1000000*10000*24</f>
        <v>8.40027010409038E-3</v>
      </c>
      <c r="U3">
        <f t="shared" ref="U3:U36" si="5">R3/1000000*10000*24</f>
        <v>2.648342224489884E-2</v>
      </c>
      <c r="V3">
        <f t="shared" ref="V3:V36" si="6">AVERAGE(S3:U3)</f>
        <v>3.1695989585817264E-2</v>
      </c>
      <c r="W3">
        <f t="shared" ref="W3:W36" si="7">STDEV(S3:U3)/SQRT(3)</f>
        <v>1.5179941930154249E-2</v>
      </c>
      <c r="X3">
        <f>[2]organic_sumary!M3*18/14</f>
        <v>0</v>
      </c>
      <c r="Y3" s="1">
        <v>40359</v>
      </c>
      <c r="Z3">
        <v>4</v>
      </c>
      <c r="AA3" s="4">
        <v>-2.2290764207485823</v>
      </c>
      <c r="AB3" s="4">
        <v>42.293391692593758</v>
      </c>
      <c r="AC3" s="4">
        <v>1.4168208291462907</v>
      </c>
      <c r="AD3">
        <f t="shared" ref="AD3:AD36" si="8">AA3/100000*24</f>
        <v>-5.3497834097965974E-4</v>
      </c>
      <c r="AE3">
        <f t="shared" ref="AE3:AE36" si="9">AB3/100000*24</f>
        <v>1.0150414006222502E-2</v>
      </c>
      <c r="AF3">
        <f t="shared" ref="AF3:AF36" si="10">AC3/100000*24</f>
        <v>3.4003699899510977E-4</v>
      </c>
      <c r="AG3">
        <f t="shared" ref="AG3:AG36" si="11">AVERAGE(AD3:AF3)</f>
        <v>3.318490888079317E-3</v>
      </c>
      <c r="AH3">
        <f t="shared" ref="AH3:AH36" si="12">STDEV(AD3:AF3)/SQRT(3)</f>
        <v>3.4252879723444306E-3</v>
      </c>
      <c r="AI3">
        <f>[4]Nbal_out!N3*44/28</f>
        <v>2.8687710844574293E-3</v>
      </c>
      <c r="AJ3" s="1">
        <v>40359</v>
      </c>
      <c r="AK3">
        <v>4</v>
      </c>
      <c r="AL3" s="3">
        <v>193.74666666666667</v>
      </c>
      <c r="AN3">
        <v>2</v>
      </c>
      <c r="AO3" s="5">
        <v>40356</v>
      </c>
      <c r="AP3" s="6">
        <v>24.243541666666662</v>
      </c>
    </row>
    <row r="4" spans="1:42" x14ac:dyDescent="0.15">
      <c r="A4">
        <v>18.084772370486657</v>
      </c>
      <c r="B4">
        <v>92.164948453608247</v>
      </c>
      <c r="C4">
        <v>3</v>
      </c>
      <c r="E4">
        <v>3</v>
      </c>
      <c r="F4">
        <f>[1]soilwater_out!B4/0.42*100</f>
        <v>98.200731334232145</v>
      </c>
      <c r="H4">
        <v>3.2025117739403455</v>
      </c>
      <c r="I4">
        <v>2.291891891891892</v>
      </c>
      <c r="J4">
        <f t="shared" si="2"/>
        <v>22.918918918918919</v>
      </c>
      <c r="K4">
        <v>3</v>
      </c>
      <c r="L4">
        <f>AVERAGE(J4:J5)</f>
        <v>21.189189189189189</v>
      </c>
      <c r="N4" s="1">
        <v>40361</v>
      </c>
      <c r="O4">
        <v>6</v>
      </c>
      <c r="P4" s="3">
        <v>0.64379510836440479</v>
      </c>
      <c r="Q4" s="3">
        <v>0.25674889914938298</v>
      </c>
      <c r="R4" s="3">
        <v>0.82139442971412568</v>
      </c>
      <c r="S4">
        <f t="shared" si="3"/>
        <v>0.15451082600745716</v>
      </c>
      <c r="T4">
        <f t="shared" si="4"/>
        <v>6.1619735795851921E-2</v>
      </c>
      <c r="U4">
        <f t="shared" si="5"/>
        <v>0.19713466313139016</v>
      </c>
      <c r="V4">
        <f t="shared" si="6"/>
        <v>0.13775507497823308</v>
      </c>
      <c r="W4">
        <f t="shared" si="7"/>
        <v>4.000683390415552E-2</v>
      </c>
      <c r="X4">
        <f>[2]organic_sumary!M4*18/14</f>
        <v>1.6913243702479772E-3</v>
      </c>
      <c r="Y4" s="1">
        <v>40361</v>
      </c>
      <c r="Z4">
        <v>6</v>
      </c>
      <c r="AA4" s="4">
        <v>56.169391250473154</v>
      </c>
      <c r="AB4" s="4">
        <v>4.7802372032859211</v>
      </c>
      <c r="AC4" s="4">
        <v>32.990786343968814</v>
      </c>
      <c r="AD4">
        <f t="shared" si="8"/>
        <v>1.3480653900113557E-2</v>
      </c>
      <c r="AE4">
        <f t="shared" si="9"/>
        <v>1.147256928788621E-3</v>
      </c>
      <c r="AF4">
        <f t="shared" si="10"/>
        <v>7.9177887225525146E-3</v>
      </c>
      <c r="AG4">
        <f t="shared" si="11"/>
        <v>7.5152331838182311E-3</v>
      </c>
      <c r="AH4">
        <f t="shared" si="12"/>
        <v>3.566029932310161E-3</v>
      </c>
      <c r="AI4">
        <f>[4]Nbal_out!N4*44/28</f>
        <v>2.9713245136420469E-3</v>
      </c>
      <c r="AJ4" s="1">
        <v>40361</v>
      </c>
      <c r="AK4">
        <v>6</v>
      </c>
      <c r="AL4" s="3">
        <v>33.713333333333352</v>
      </c>
      <c r="AN4">
        <v>3</v>
      </c>
      <c r="AO4" s="5">
        <v>40357</v>
      </c>
      <c r="AP4" s="6">
        <v>24.523124999999997</v>
      </c>
    </row>
    <row r="5" spans="1:42" x14ac:dyDescent="0.15">
      <c r="A5">
        <v>19.026687598116172</v>
      </c>
      <c r="B5">
        <v>89.072164948453604</v>
      </c>
      <c r="C5">
        <v>4</v>
      </c>
      <c r="E5">
        <v>4</v>
      </c>
      <c r="F5">
        <f>[1]soilwater_out!B5/0.42*100</f>
        <v>98.216214350291665</v>
      </c>
      <c r="H5">
        <v>3.5792778649921511</v>
      </c>
      <c r="I5">
        <v>1.9459459459459461</v>
      </c>
      <c r="J5">
        <f t="shared" si="2"/>
        <v>19.45945945945946</v>
      </c>
      <c r="K5">
        <v>4</v>
      </c>
      <c r="L5">
        <f>AVERAGE(J6:J8)</f>
        <v>10.378378378378379</v>
      </c>
      <c r="N5" s="1">
        <v>40363</v>
      </c>
      <c r="O5">
        <v>8</v>
      </c>
      <c r="P5" s="3">
        <v>2.6456208322498518</v>
      </c>
      <c r="Q5" s="3">
        <v>2.1014708113539902</v>
      </c>
      <c r="R5" s="3">
        <v>2.1997058208263214</v>
      </c>
      <c r="S5">
        <f t="shared" si="3"/>
        <v>0.63494899973996444</v>
      </c>
      <c r="T5">
        <f t="shared" si="4"/>
        <v>0.50435299472495765</v>
      </c>
      <c r="U5">
        <f t="shared" si="5"/>
        <v>0.5279293969983172</v>
      </c>
      <c r="V5">
        <f t="shared" si="6"/>
        <v>0.55574379715441313</v>
      </c>
      <c r="W5">
        <f t="shared" si="7"/>
        <v>4.0183163030895155E-2</v>
      </c>
      <c r="X5">
        <f>[2]organic_sumary!M5*18/14</f>
        <v>0.10517596772738866</v>
      </c>
      <c r="Y5" s="1">
        <v>40363</v>
      </c>
      <c r="Z5">
        <v>8</v>
      </c>
      <c r="AA5" s="4">
        <v>17.200297764202382</v>
      </c>
      <c r="AB5" s="4">
        <v>33.641398321180553</v>
      </c>
      <c r="AC5" s="4">
        <v>27.058163481809494</v>
      </c>
      <c r="AD5">
        <f t="shared" si="8"/>
        <v>4.1280714634085716E-3</v>
      </c>
      <c r="AE5">
        <f t="shared" si="9"/>
        <v>8.0739355970833315E-3</v>
      </c>
      <c r="AF5">
        <f t="shared" si="10"/>
        <v>6.4939592356342783E-3</v>
      </c>
      <c r="AG5">
        <f t="shared" si="11"/>
        <v>6.2319887653753932E-3</v>
      </c>
      <c r="AH5">
        <f t="shared" si="12"/>
        <v>1.1465793090494529E-3</v>
      </c>
      <c r="AI5">
        <f>[4]Nbal_out!N5*44/28</f>
        <v>4.0200248313583186E-3</v>
      </c>
      <c r="AJ5" s="1">
        <v>40363</v>
      </c>
      <c r="AK5">
        <v>8</v>
      </c>
      <c r="AL5" s="3">
        <v>41.222000000000001</v>
      </c>
      <c r="AN5">
        <v>4</v>
      </c>
      <c r="AO5" s="5">
        <v>40358</v>
      </c>
      <c r="AP5" s="6">
        <v>25.079791666666669</v>
      </c>
    </row>
    <row r="6" spans="1:42" x14ac:dyDescent="0.15">
      <c r="A6">
        <v>19.780219780219781</v>
      </c>
      <c r="B6">
        <v>86.391752577319579</v>
      </c>
      <c r="C6">
        <v>5</v>
      </c>
      <c r="E6">
        <v>5</v>
      </c>
      <c r="F6">
        <f>[1]soilwater_out!B6/0.42*100</f>
        <v>98.257334459395636</v>
      </c>
      <c r="H6">
        <v>4.1444270015698592</v>
      </c>
      <c r="I6">
        <v>1.4486486486486487</v>
      </c>
      <c r="J6">
        <f t="shared" si="2"/>
        <v>14.486486486486488</v>
      </c>
      <c r="K6">
        <v>5</v>
      </c>
      <c r="L6">
        <f>AVERAGE(J9:J10)</f>
        <v>13.297297297297298</v>
      </c>
      <c r="N6" s="1">
        <v>40365</v>
      </c>
      <c r="O6">
        <v>10</v>
      </c>
      <c r="P6" s="3">
        <v>3.1039314272212453</v>
      </c>
      <c r="Q6" s="3">
        <v>1.1700955673944</v>
      </c>
      <c r="R6" s="3">
        <v>1.4995579636317129</v>
      </c>
      <c r="S6">
        <f t="shared" si="3"/>
        <v>0.7449435425330988</v>
      </c>
      <c r="T6">
        <f t="shared" si="4"/>
        <v>0.28082293617465603</v>
      </c>
      <c r="U6">
        <f t="shared" si="5"/>
        <v>0.35989391127161108</v>
      </c>
      <c r="V6">
        <f t="shared" si="6"/>
        <v>0.4618867966597886</v>
      </c>
      <c r="W6">
        <f t="shared" si="7"/>
        <v>0.14335724120065307</v>
      </c>
      <c r="X6">
        <f>[2]organic_sumary!M6*18/14</f>
        <v>0.33593847921916414</v>
      </c>
      <c r="Y6" s="1">
        <v>40365</v>
      </c>
      <c r="Z6">
        <v>10</v>
      </c>
      <c r="AA6" s="4">
        <v>233.18414818603117</v>
      </c>
      <c r="AB6" s="4">
        <v>87.774228014461826</v>
      </c>
      <c r="AC6" s="4">
        <v>135.31201644126361</v>
      </c>
      <c r="AD6">
        <f t="shared" si="8"/>
        <v>5.5964195564647476E-2</v>
      </c>
      <c r="AE6">
        <f t="shared" si="9"/>
        <v>2.1065814723470837E-2</v>
      </c>
      <c r="AF6">
        <f t="shared" si="10"/>
        <v>3.2474883945903268E-2</v>
      </c>
      <c r="AG6">
        <f t="shared" si="11"/>
        <v>3.6501631411340531E-2</v>
      </c>
      <c r="AH6">
        <f t="shared" si="12"/>
        <v>1.0273513967102582E-2</v>
      </c>
      <c r="AI6">
        <f>[4]Nbal_out!N6*44/28</f>
        <v>6.0132308024616653E-3</v>
      </c>
      <c r="AJ6" s="1">
        <v>40365</v>
      </c>
      <c r="AK6">
        <v>10</v>
      </c>
      <c r="AL6" s="3">
        <v>15.346666666666673</v>
      </c>
      <c r="AN6">
        <v>5</v>
      </c>
      <c r="AO6" s="5">
        <v>40359</v>
      </c>
      <c r="AP6" s="6">
        <v>27.593541666666667</v>
      </c>
    </row>
    <row r="7" spans="1:42" x14ac:dyDescent="0.15">
      <c r="A7">
        <v>20.910518053375199</v>
      </c>
      <c r="B7">
        <v>83.298969072164937</v>
      </c>
      <c r="C7">
        <v>6</v>
      </c>
      <c r="E7">
        <v>6</v>
      </c>
      <c r="F7">
        <f>[1]soilwater_out!B7/0.42*100</f>
        <v>98.201951810291845</v>
      </c>
      <c r="H7">
        <v>4.3328100470957613</v>
      </c>
      <c r="I7">
        <v>1.0810810810810811</v>
      </c>
      <c r="J7">
        <f t="shared" si="2"/>
        <v>10.810810810810811</v>
      </c>
      <c r="K7">
        <v>6</v>
      </c>
      <c r="L7">
        <f>AVERAGE(J11:J13)</f>
        <v>15.783783783783788</v>
      </c>
      <c r="N7" s="1">
        <v>40367</v>
      </c>
      <c r="O7">
        <v>12</v>
      </c>
      <c r="P7" s="3">
        <v>1.4219744080509966</v>
      </c>
      <c r="Q7" s="3">
        <v>2.5484918795997098</v>
      </c>
      <c r="R7" s="3">
        <v>2.2072011787847519</v>
      </c>
      <c r="S7">
        <f t="shared" si="3"/>
        <v>0.34127385793223919</v>
      </c>
      <c r="T7">
        <f t="shared" si="4"/>
        <v>0.61163805110393032</v>
      </c>
      <c r="U7">
        <f t="shared" si="5"/>
        <v>0.52972828290834051</v>
      </c>
      <c r="V7">
        <f t="shared" si="6"/>
        <v>0.49421339731483666</v>
      </c>
      <c r="W7">
        <f t="shared" si="7"/>
        <v>8.0042029712280138E-2</v>
      </c>
      <c r="X7">
        <f>[2]organic_sumary!M7*18/14</f>
        <v>0.59782040119171143</v>
      </c>
      <c r="Y7" s="1">
        <v>40367</v>
      </c>
      <c r="Z7">
        <v>12</v>
      </c>
      <c r="AA7" s="4">
        <v>128.39262680120683</v>
      </c>
      <c r="AB7" s="4">
        <v>28.60327847652907</v>
      </c>
      <c r="AC7" s="4">
        <v>113.06659584249462</v>
      </c>
      <c r="AD7">
        <f t="shared" si="8"/>
        <v>3.081423043228964E-2</v>
      </c>
      <c r="AE7">
        <f t="shared" si="9"/>
        <v>6.8647868343669769E-3</v>
      </c>
      <c r="AF7">
        <f t="shared" si="10"/>
        <v>2.7135983002198709E-2</v>
      </c>
      <c r="AG7">
        <f t="shared" si="11"/>
        <v>2.160500008961844E-2</v>
      </c>
      <c r="AH7">
        <f t="shared" si="12"/>
        <v>7.4462024134668995E-3</v>
      </c>
      <c r="AI7">
        <f>[4]Nbal_out!N7*44/28</f>
        <v>7.3389928744106913E-3</v>
      </c>
      <c r="AJ7" s="1">
        <v>40367</v>
      </c>
      <c r="AK7">
        <v>12</v>
      </c>
      <c r="AL7" s="3">
        <v>-2.87</v>
      </c>
      <c r="AN7">
        <v>6</v>
      </c>
      <c r="AO7" s="5">
        <v>40360</v>
      </c>
      <c r="AP7" s="7">
        <v>28.893124999999998</v>
      </c>
    </row>
    <row r="8" spans="1:42" x14ac:dyDescent="0.15">
      <c r="A8">
        <v>20.910518053375199</v>
      </c>
      <c r="B8">
        <v>100</v>
      </c>
      <c r="C8">
        <v>7</v>
      </c>
      <c r="E8">
        <v>7</v>
      </c>
      <c r="F8">
        <f>[1]soilwater_out!B8/0.42*100</f>
        <v>98.292799223036994</v>
      </c>
      <c r="H8">
        <v>4.5211930926216644</v>
      </c>
      <c r="I8">
        <v>0.58378378378378382</v>
      </c>
      <c r="J8">
        <f t="shared" si="2"/>
        <v>5.8378378378378386</v>
      </c>
      <c r="K8">
        <v>7</v>
      </c>
      <c r="L8">
        <f>AVERAGE(J14)</f>
        <v>21.621621621621621</v>
      </c>
      <c r="N8" s="1">
        <v>40369</v>
      </c>
      <c r="O8">
        <v>14</v>
      </c>
      <c r="P8" s="3">
        <v>3.7025502445356597</v>
      </c>
      <c r="Q8" s="3">
        <v>2.66394722244091</v>
      </c>
      <c r="R8" s="3">
        <v>2.2298432914174544</v>
      </c>
      <c r="S8">
        <f t="shared" si="3"/>
        <v>0.88861205868855819</v>
      </c>
      <c r="T8">
        <f t="shared" si="4"/>
        <v>0.63934733338581839</v>
      </c>
      <c r="U8">
        <f t="shared" si="5"/>
        <v>0.53516238994018905</v>
      </c>
      <c r="V8">
        <f t="shared" si="6"/>
        <v>0.68770726067152188</v>
      </c>
      <c r="W8">
        <f t="shared" si="7"/>
        <v>0.10485812480027765</v>
      </c>
      <c r="X8">
        <f>[2]organic_sumary!M8*18/14</f>
        <v>0.8986506419522422</v>
      </c>
      <c r="Y8" s="1">
        <v>40369</v>
      </c>
      <c r="Z8">
        <v>14</v>
      </c>
      <c r="AA8" s="4">
        <v>131.515725149193</v>
      </c>
      <c r="AB8" s="4">
        <v>20.814940302250694</v>
      </c>
      <c r="AC8" s="4">
        <v>40.778149746731096</v>
      </c>
      <c r="AD8">
        <f t="shared" si="8"/>
        <v>3.1563774035806319E-2</v>
      </c>
      <c r="AE8">
        <f t="shared" si="9"/>
        <v>4.9955856725401662E-3</v>
      </c>
      <c r="AF8">
        <f t="shared" si="10"/>
        <v>9.7867559392154635E-3</v>
      </c>
      <c r="AG8">
        <f t="shared" si="11"/>
        <v>1.5448705215853982E-2</v>
      </c>
      <c r="AH8">
        <f t="shared" si="12"/>
        <v>8.1753778798478883E-3</v>
      </c>
      <c r="AI8">
        <f>[4]Nbal_out!N8*44/28</f>
        <v>8.4414186464145825E-3</v>
      </c>
      <c r="AJ8" s="1">
        <v>40369</v>
      </c>
      <c r="AK8">
        <v>14</v>
      </c>
      <c r="AL8" s="3">
        <v>-2.6666666666666643</v>
      </c>
      <c r="AN8">
        <v>7</v>
      </c>
      <c r="AO8" s="5">
        <v>40361</v>
      </c>
      <c r="AP8" s="8">
        <v>29.455208333333331</v>
      </c>
    </row>
    <row r="9" spans="1:42" x14ac:dyDescent="0.15">
      <c r="A9">
        <v>24.866562009419155</v>
      </c>
      <c r="B9">
        <v>100</v>
      </c>
      <c r="C9">
        <v>8</v>
      </c>
      <c r="E9">
        <v>8</v>
      </c>
      <c r="F9">
        <f>[1]soilwater_out!B9/0.42*100</f>
        <v>98.22388490041098</v>
      </c>
      <c r="H9">
        <v>5.0863422291993725</v>
      </c>
      <c r="I9">
        <v>2.1621621621621623E-2</v>
      </c>
      <c r="J9">
        <f t="shared" si="2"/>
        <v>0.21621621621621623</v>
      </c>
      <c r="K9">
        <v>8</v>
      </c>
      <c r="L9">
        <f>AVERAGE(J15:J16)</f>
        <v>9.8378378378378386</v>
      </c>
      <c r="N9" s="1">
        <v>40371</v>
      </c>
      <c r="O9">
        <v>16</v>
      </c>
      <c r="P9" s="3">
        <v>5.1192310022231187</v>
      </c>
      <c r="Q9" s="3">
        <v>5.4515725258360099</v>
      </c>
      <c r="R9" s="3">
        <v>5.2843013883352956</v>
      </c>
      <c r="S9">
        <f t="shared" si="3"/>
        <v>1.2286154405335483</v>
      </c>
      <c r="T9">
        <f t="shared" si="4"/>
        <v>1.3083774062006426</v>
      </c>
      <c r="U9">
        <f t="shared" si="5"/>
        <v>1.268232333200471</v>
      </c>
      <c r="V9">
        <f t="shared" si="6"/>
        <v>1.268408393311554</v>
      </c>
      <c r="W9">
        <f t="shared" si="7"/>
        <v>2.3025464451643655E-2</v>
      </c>
      <c r="X9">
        <f>[2]organic_sumary!M9*18/14</f>
        <v>0.55883391840117314</v>
      </c>
      <c r="Y9" s="1">
        <v>40371</v>
      </c>
      <c r="Z9">
        <v>16</v>
      </c>
      <c r="AA9" s="4">
        <v>103.70697791471811</v>
      </c>
      <c r="AB9" s="4">
        <v>33.411789237628817</v>
      </c>
      <c r="AC9" s="4">
        <v>130.10612009806778</v>
      </c>
      <c r="AD9">
        <f t="shared" si="8"/>
        <v>2.4889674699532346E-2</v>
      </c>
      <c r="AE9">
        <f t="shared" si="9"/>
        <v>8.0188294170309166E-3</v>
      </c>
      <c r="AF9">
        <f t="shared" si="10"/>
        <v>3.1225468823536266E-2</v>
      </c>
      <c r="AG9">
        <f t="shared" si="11"/>
        <v>2.1377990980033179E-2</v>
      </c>
      <c r="AH9">
        <f t="shared" si="12"/>
        <v>6.9254595526274916E-3</v>
      </c>
      <c r="AI9">
        <f>[4]Nbal_out!N9*44/28</f>
        <v>3.5573030808277901E-2</v>
      </c>
      <c r="AJ9" s="1">
        <v>40371</v>
      </c>
      <c r="AK9">
        <v>16</v>
      </c>
      <c r="AL9" s="3">
        <v>-37.726666666666659</v>
      </c>
      <c r="AN9">
        <v>8</v>
      </c>
      <c r="AO9" s="5">
        <v>40362</v>
      </c>
      <c r="AP9" s="8">
        <v>29.225208333333327</v>
      </c>
    </row>
    <row r="10" spans="1:42" x14ac:dyDescent="0.15">
      <c r="A10">
        <v>26.185243328100473</v>
      </c>
      <c r="B10">
        <v>98.969072164948443</v>
      </c>
      <c r="C10">
        <v>9</v>
      </c>
      <c r="E10">
        <v>9</v>
      </c>
      <c r="F10">
        <f>[1]soilwater_out!B10/0.42*100</f>
        <v>98.252594470977783</v>
      </c>
      <c r="H10">
        <v>5.0863422291993725</v>
      </c>
      <c r="I10">
        <v>2.637837837837838</v>
      </c>
      <c r="J10">
        <f t="shared" si="2"/>
        <v>26.378378378378379</v>
      </c>
      <c r="K10">
        <v>9</v>
      </c>
      <c r="L10">
        <f>AVERAGE(J17)</f>
        <v>22.486486486486488</v>
      </c>
      <c r="N10" s="1">
        <v>40373</v>
      </c>
      <c r="O10">
        <v>18</v>
      </c>
      <c r="P10" s="3">
        <v>2.5906769277258292</v>
      </c>
      <c r="Q10" s="3">
        <v>2.7671642666620877</v>
      </c>
      <c r="R10" s="3">
        <v>2.6685888016863548</v>
      </c>
      <c r="S10">
        <f t="shared" si="3"/>
        <v>0.62176246265419899</v>
      </c>
      <c r="T10">
        <f t="shared" si="4"/>
        <v>0.664119423998901</v>
      </c>
      <c r="U10">
        <f t="shared" si="5"/>
        <v>0.64046131240472515</v>
      </c>
      <c r="V10">
        <f t="shared" si="6"/>
        <v>0.64211439968594175</v>
      </c>
      <c r="W10">
        <f t="shared" si="7"/>
        <v>1.2255305881652993E-2</v>
      </c>
      <c r="X10">
        <f>[2]organic_sumary!M10*18/14</f>
        <v>0.34466929946626934</v>
      </c>
      <c r="Y10" s="1">
        <v>40373</v>
      </c>
      <c r="Z10">
        <v>18</v>
      </c>
      <c r="AA10" s="4">
        <v>605.5306522678186</v>
      </c>
      <c r="AB10" s="4">
        <v>229.97275177433264</v>
      </c>
      <c r="AC10" s="4">
        <v>316.29677753779703</v>
      </c>
      <c r="AD10">
        <f t="shared" si="8"/>
        <v>0.14532735654427648</v>
      </c>
      <c r="AE10">
        <f t="shared" si="9"/>
        <v>5.5193460425839828E-2</v>
      </c>
      <c r="AF10">
        <f t="shared" si="10"/>
        <v>7.5911226609071292E-2</v>
      </c>
      <c r="AG10">
        <f t="shared" si="11"/>
        <v>9.2144014526395868E-2</v>
      </c>
      <c r="AH10">
        <f t="shared" si="12"/>
        <v>2.7255931220249472E-2</v>
      </c>
      <c r="AI10">
        <f>[4]Nbal_out!N10*44/28</f>
        <v>6.4646704540102795E-3</v>
      </c>
      <c r="AJ10" s="1">
        <v>40376</v>
      </c>
      <c r="AK10">
        <v>21</v>
      </c>
      <c r="AL10" s="3">
        <v>185.8133333333333</v>
      </c>
      <c r="AN10">
        <v>9</v>
      </c>
      <c r="AO10" s="5">
        <v>40363</v>
      </c>
      <c r="AP10" s="8">
        <v>28.472083333333334</v>
      </c>
    </row>
    <row r="11" spans="1:42" x14ac:dyDescent="0.15">
      <c r="A11">
        <v>27.127158555729984</v>
      </c>
      <c r="B11">
        <v>94.432989690721655</v>
      </c>
      <c r="C11">
        <v>10</v>
      </c>
      <c r="E11">
        <v>10</v>
      </c>
      <c r="F11">
        <f>[1]soilwater_out!B11/0.42*100</f>
        <v>98.245661883127127</v>
      </c>
      <c r="H11">
        <v>6.0282574568288858</v>
      </c>
      <c r="I11">
        <v>1.1675675675675676</v>
      </c>
      <c r="J11">
        <f t="shared" si="2"/>
        <v>11.675675675675677</v>
      </c>
      <c r="K11">
        <v>10</v>
      </c>
      <c r="L11">
        <f>J18</f>
        <v>13.837837837837839</v>
      </c>
      <c r="N11" s="1">
        <v>40376</v>
      </c>
      <c r="O11">
        <v>21</v>
      </c>
      <c r="P11" s="3">
        <v>6.2122853228539589E-2</v>
      </c>
      <c r="Q11" s="3">
        <v>8.2756007488165695E-2</v>
      </c>
      <c r="R11" s="3">
        <v>5.2876215037414277E-2</v>
      </c>
      <c r="S11">
        <f t="shared" si="3"/>
        <v>1.4909484774849501E-2</v>
      </c>
      <c r="T11">
        <f t="shared" si="4"/>
        <v>1.9861441797159766E-2</v>
      </c>
      <c r="U11">
        <f t="shared" si="5"/>
        <v>1.2690291608979425E-2</v>
      </c>
      <c r="V11">
        <f t="shared" si="6"/>
        <v>1.5820406060329566E-2</v>
      </c>
      <c r="W11">
        <f t="shared" si="7"/>
        <v>2.1196447773636682E-3</v>
      </c>
      <c r="X11">
        <f>[2]organic_sumary!M11*18/14</f>
        <v>0.22248450560229166</v>
      </c>
      <c r="Y11" s="1">
        <v>40376</v>
      </c>
      <c r="Z11">
        <v>21</v>
      </c>
      <c r="AA11" s="4">
        <v>2377.3724506321601</v>
      </c>
      <c r="AB11" s="4">
        <v>311.14812023785447</v>
      </c>
      <c r="AC11" s="4">
        <v>555.7117499690429</v>
      </c>
      <c r="AD11">
        <f t="shared" si="8"/>
        <v>0.57056938815171843</v>
      </c>
      <c r="AE11">
        <f t="shared" si="9"/>
        <v>7.4675548857085078E-2</v>
      </c>
      <c r="AF11">
        <f t="shared" si="10"/>
        <v>0.13337081999257031</v>
      </c>
      <c r="AG11">
        <f t="shared" si="11"/>
        <v>0.25953858566712457</v>
      </c>
      <c r="AH11">
        <f t="shared" si="12"/>
        <v>0.15643572032848388</v>
      </c>
      <c r="AI11">
        <f>[4]Nbal_out!N11*44/28</f>
        <v>5.8618091226709801E-3</v>
      </c>
      <c r="AJ11" s="1">
        <v>40378</v>
      </c>
      <c r="AK11">
        <v>23</v>
      </c>
      <c r="AL11" s="3">
        <v>39.446666666666687</v>
      </c>
      <c r="AN11">
        <v>10</v>
      </c>
      <c r="AO11" s="5">
        <v>40364</v>
      </c>
      <c r="AP11" s="8">
        <v>27.797708333333336</v>
      </c>
    </row>
    <row r="12" spans="1:42" x14ac:dyDescent="0.15">
      <c r="A12">
        <v>27.50392464678179</v>
      </c>
      <c r="B12">
        <v>88.865979381443296</v>
      </c>
      <c r="C12">
        <v>11</v>
      </c>
      <c r="E12">
        <v>11</v>
      </c>
      <c r="F12">
        <f>[1]soilwater_out!B12/0.42*100</f>
        <v>98.292799223036994</v>
      </c>
      <c r="H12">
        <v>6.2166405023547888</v>
      </c>
      <c r="I12">
        <v>2.3783783783783785</v>
      </c>
      <c r="J12">
        <f t="shared" si="2"/>
        <v>23.783783783783786</v>
      </c>
      <c r="K12">
        <v>11</v>
      </c>
      <c r="L12">
        <f>AVERAGE(J19:J20)</f>
        <v>13.405405405405405</v>
      </c>
      <c r="N12" s="1">
        <v>40378</v>
      </c>
      <c r="O12">
        <v>23</v>
      </c>
      <c r="P12" s="3">
        <v>0.45783963895981733</v>
      </c>
      <c r="Q12" s="3">
        <v>2.8334412974884683E-2</v>
      </c>
      <c r="R12" s="3">
        <v>0.15031775829208224</v>
      </c>
      <c r="S12">
        <f t="shared" si="3"/>
        <v>0.10988151335035616</v>
      </c>
      <c r="T12">
        <f t="shared" si="4"/>
        <v>6.8002591139723232E-3</v>
      </c>
      <c r="U12">
        <f t="shared" si="5"/>
        <v>3.6076261990099737E-2</v>
      </c>
      <c r="V12">
        <f t="shared" si="6"/>
        <v>5.0919344818142732E-2</v>
      </c>
      <c r="W12">
        <f t="shared" si="7"/>
        <v>3.0668518465556883E-2</v>
      </c>
      <c r="X12">
        <f>[2]organic_sumary!M12*18/14</f>
        <v>0.23727115988731384</v>
      </c>
      <c r="Y12" s="1">
        <v>40378</v>
      </c>
      <c r="Z12">
        <v>23</v>
      </c>
      <c r="AA12" s="4">
        <v>1017.9087127863884</v>
      </c>
      <c r="AB12" s="4">
        <v>192.33004681492457</v>
      </c>
      <c r="AC12" s="4">
        <v>449.98998157113147</v>
      </c>
      <c r="AD12">
        <f t="shared" si="8"/>
        <v>0.24429809106873324</v>
      </c>
      <c r="AE12">
        <f t="shared" si="9"/>
        <v>4.6159211235581893E-2</v>
      </c>
      <c r="AF12">
        <f t="shared" si="10"/>
        <v>0.10799759557707155</v>
      </c>
      <c r="AG12">
        <f t="shared" si="11"/>
        <v>0.13281829929379554</v>
      </c>
      <c r="AH12">
        <f t="shared" si="12"/>
        <v>5.8528638076099267E-2</v>
      </c>
      <c r="AI12">
        <f>[4]Nbal_out!N12*44/28</f>
        <v>6.3052292248927944E-3</v>
      </c>
      <c r="AJ12" s="1">
        <v>40380</v>
      </c>
      <c r="AK12">
        <v>25</v>
      </c>
      <c r="AL12" s="3">
        <v>24.416666666666668</v>
      </c>
      <c r="AN12">
        <v>11</v>
      </c>
      <c r="AO12" s="5">
        <v>40365</v>
      </c>
      <c r="AP12" s="8">
        <v>28.039375000000007</v>
      </c>
    </row>
    <row r="13" spans="1:42" x14ac:dyDescent="0.15">
      <c r="A13">
        <v>28.069073783359499</v>
      </c>
      <c r="B13">
        <v>83.711340206185568</v>
      </c>
      <c r="C13">
        <v>12</v>
      </c>
      <c r="E13">
        <v>12</v>
      </c>
      <c r="F13">
        <f>[1]soilwater_out!B13/0.42*100</f>
        <v>98.244526556559975</v>
      </c>
      <c r="H13">
        <v>6.9701726844583991</v>
      </c>
      <c r="I13">
        <v>1.1891891891891893</v>
      </c>
      <c r="J13">
        <f t="shared" si="2"/>
        <v>11.891891891891893</v>
      </c>
      <c r="K13">
        <v>12</v>
      </c>
      <c r="N13" s="1">
        <v>40380</v>
      </c>
      <c r="O13">
        <v>25</v>
      </c>
      <c r="P13" s="3">
        <v>1.1882635837844715</v>
      </c>
      <c r="Q13" s="3">
        <v>0.20761944052693962</v>
      </c>
      <c r="R13" s="3">
        <v>0.51171314833214676</v>
      </c>
      <c r="S13">
        <f t="shared" si="3"/>
        <v>0.28518326010827322</v>
      </c>
      <c r="T13">
        <f t="shared" si="4"/>
        <v>4.9828665726465507E-2</v>
      </c>
      <c r="U13">
        <f t="shared" si="5"/>
        <v>0.12281115559971523</v>
      </c>
      <c r="V13">
        <f t="shared" si="6"/>
        <v>0.15260769381148465</v>
      </c>
      <c r="W13">
        <f t="shared" si="7"/>
        <v>6.9555305431985529E-2</v>
      </c>
      <c r="X13">
        <f>[2]organic_sumary!M13*18/14</f>
        <v>0.36559646895953585</v>
      </c>
      <c r="Y13" s="1">
        <v>40380</v>
      </c>
      <c r="Z13">
        <v>25</v>
      </c>
      <c r="AA13" s="4">
        <v>697.87687785229741</v>
      </c>
      <c r="AB13" s="4">
        <v>258.63728994000559</v>
      </c>
      <c r="AC13" s="4">
        <v>103.17376706202964</v>
      </c>
      <c r="AD13">
        <f t="shared" si="8"/>
        <v>0.16749045068455137</v>
      </c>
      <c r="AE13">
        <f t="shared" si="9"/>
        <v>6.2072949585601334E-2</v>
      </c>
      <c r="AF13">
        <f t="shared" si="10"/>
        <v>2.4761704094887111E-2</v>
      </c>
      <c r="AG13">
        <f t="shared" si="11"/>
        <v>8.4775034788346595E-2</v>
      </c>
      <c r="AH13">
        <f t="shared" si="12"/>
        <v>4.2737229204284639E-2</v>
      </c>
      <c r="AI13">
        <f>[4]Nbal_out!N13*44/28</f>
        <v>7.5012454416856621E-3</v>
      </c>
      <c r="AJ13" s="1">
        <v>40382</v>
      </c>
      <c r="AK13">
        <v>27</v>
      </c>
      <c r="AL13" s="3">
        <v>-45.78666666666664</v>
      </c>
      <c r="AN13">
        <v>12</v>
      </c>
      <c r="AO13" s="5">
        <v>40366</v>
      </c>
      <c r="AP13" s="8">
        <v>28.641028645833327</v>
      </c>
    </row>
    <row r="14" spans="1:42" x14ac:dyDescent="0.15">
      <c r="A14">
        <v>29.010989010989015</v>
      </c>
      <c r="B14">
        <v>78.144329896907209</v>
      </c>
      <c r="C14">
        <v>13</v>
      </c>
      <c r="D14">
        <v>100</v>
      </c>
      <c r="E14">
        <v>13</v>
      </c>
      <c r="F14">
        <f>[1]soilwater_out!B14/0.42*100</f>
        <v>98.245661883127127</v>
      </c>
      <c r="H14">
        <v>7.1585557299843021</v>
      </c>
      <c r="I14">
        <v>2.1621621621621623</v>
      </c>
      <c r="J14">
        <f t="shared" si="2"/>
        <v>21.621621621621621</v>
      </c>
      <c r="K14">
        <v>13</v>
      </c>
      <c r="N14" s="1">
        <v>40382</v>
      </c>
      <c r="O14">
        <v>27</v>
      </c>
      <c r="P14" s="3">
        <v>2.5358385155430305</v>
      </c>
      <c r="Q14" s="3">
        <v>0.56246622832125748</v>
      </c>
      <c r="R14" s="3">
        <v>2.5093119933098866</v>
      </c>
      <c r="S14">
        <f t="shared" si="3"/>
        <v>0.60860124373032742</v>
      </c>
      <c r="T14">
        <f t="shared" si="4"/>
        <v>0.1349918947971018</v>
      </c>
      <c r="U14">
        <f t="shared" si="5"/>
        <v>0.60223487839437273</v>
      </c>
      <c r="V14">
        <f t="shared" si="6"/>
        <v>0.44860933897393401</v>
      </c>
      <c r="W14">
        <f t="shared" si="7"/>
        <v>0.15681949137028428</v>
      </c>
      <c r="X14">
        <f>[2]organic_sumary!M14*18/14</f>
        <v>0.55925778406006954</v>
      </c>
      <c r="Y14" s="1">
        <v>40382</v>
      </c>
      <c r="Z14">
        <v>27</v>
      </c>
      <c r="AA14" s="4">
        <v>260.4989519402987</v>
      </c>
      <c r="AB14" s="4">
        <v>29.325702686249777</v>
      </c>
      <c r="AC14" s="4">
        <v>1999.2464387954651</v>
      </c>
      <c r="AD14">
        <f t="shared" si="8"/>
        <v>6.2519748465671682E-2</v>
      </c>
      <c r="AE14">
        <f t="shared" si="9"/>
        <v>7.0381686446999454E-3</v>
      </c>
      <c r="AF14">
        <f t="shared" si="10"/>
        <v>0.47981914531091163</v>
      </c>
      <c r="AG14">
        <f t="shared" si="11"/>
        <v>0.1831256874737611</v>
      </c>
      <c r="AH14">
        <f t="shared" si="12"/>
        <v>0.14920881047197079</v>
      </c>
      <c r="AI14">
        <f>[4]Nbal_out!N14*44/28</f>
        <v>6.5793372710197251E-3</v>
      </c>
      <c r="AJ14" s="1">
        <v>40384</v>
      </c>
      <c r="AK14">
        <v>29</v>
      </c>
      <c r="AL14" s="3">
        <v>216.47666666666669</v>
      </c>
      <c r="AN14">
        <v>13</v>
      </c>
      <c r="AO14" s="5">
        <v>40367</v>
      </c>
      <c r="AP14" s="7">
        <v>28.059583333333332</v>
      </c>
    </row>
    <row r="15" spans="1:42" x14ac:dyDescent="0.15">
      <c r="A15">
        <v>29.764521193092623</v>
      </c>
      <c r="B15">
        <v>75.051546391752566</v>
      </c>
      <c r="C15">
        <v>14</v>
      </c>
      <c r="D15">
        <v>100</v>
      </c>
      <c r="E15">
        <v>14</v>
      </c>
      <c r="F15">
        <f>[1]soilwater_out!B15/0.42*100</f>
        <v>98.292799223036994</v>
      </c>
      <c r="H15">
        <v>8.1004709576138154</v>
      </c>
      <c r="I15">
        <v>1.4054054054054055</v>
      </c>
      <c r="J15">
        <f t="shared" si="2"/>
        <v>14.054054054054054</v>
      </c>
      <c r="K15">
        <v>14</v>
      </c>
      <c r="N15" s="1">
        <v>40384</v>
      </c>
      <c r="O15">
        <v>29</v>
      </c>
      <c r="P15" s="3">
        <v>0.11927645822078976</v>
      </c>
      <c r="Q15" s="3">
        <v>-8.834869809657005E-3</v>
      </c>
      <c r="R15" s="3">
        <v>2.8922917079643073E-2</v>
      </c>
      <c r="S15">
        <f t="shared" si="3"/>
        <v>2.8626349972989542E-2</v>
      </c>
      <c r="T15">
        <f t="shared" si="4"/>
        <v>-2.1203687543176813E-3</v>
      </c>
      <c r="U15">
        <f t="shared" si="5"/>
        <v>6.9415000991143372E-3</v>
      </c>
      <c r="V15">
        <f t="shared" si="6"/>
        <v>1.1149160439262064E-2</v>
      </c>
      <c r="W15">
        <f t="shared" si="7"/>
        <v>9.1217411034950884E-3</v>
      </c>
      <c r="X15">
        <f>[2]organic_sumary!M15*18/14</f>
        <v>0.85978041376386372</v>
      </c>
      <c r="Y15" s="1">
        <v>40384</v>
      </c>
      <c r="Z15">
        <v>29</v>
      </c>
      <c r="AA15" s="4">
        <v>3484.1362662306601</v>
      </c>
      <c r="AB15" s="4">
        <v>3915.8565555744899</v>
      </c>
      <c r="AC15" s="4">
        <v>144.13597559457818</v>
      </c>
      <c r="AD15">
        <f t="shared" si="8"/>
        <v>0.83619270389535838</v>
      </c>
      <c r="AE15">
        <f t="shared" si="9"/>
        <v>0.93980557333787762</v>
      </c>
      <c r="AF15">
        <f t="shared" si="10"/>
        <v>3.4592634142698767E-2</v>
      </c>
      <c r="AG15">
        <f t="shared" si="11"/>
        <v>0.60353030379197825</v>
      </c>
      <c r="AH15">
        <f t="shared" si="12"/>
        <v>0.2860369793330883</v>
      </c>
      <c r="AI15">
        <f>[4]Nbal_out!N15*44/28</f>
        <v>7.0109945245822747E-3</v>
      </c>
      <c r="AJ15" s="1">
        <v>40386</v>
      </c>
      <c r="AK15">
        <v>31</v>
      </c>
      <c r="AL15" s="3">
        <v>535.18533333333335</v>
      </c>
      <c r="AN15">
        <v>14</v>
      </c>
      <c r="AO15" s="5">
        <v>40368</v>
      </c>
      <c r="AP15" s="7">
        <v>28.417083333333327</v>
      </c>
    </row>
    <row r="16" spans="1:42" x14ac:dyDescent="0.15">
      <c r="A16">
        <v>30.518053375196235</v>
      </c>
      <c r="B16">
        <v>70.515463917525778</v>
      </c>
      <c r="C16">
        <v>15</v>
      </c>
      <c r="D16">
        <f>B2</f>
        <v>99.38144329896906</v>
      </c>
      <c r="E16">
        <v>15</v>
      </c>
      <c r="F16">
        <f>[1]soilwater_out!B16/0.42*100</f>
        <v>98.233428739366076</v>
      </c>
      <c r="H16">
        <v>8.8540031397174257</v>
      </c>
      <c r="I16">
        <v>0.56216216216216219</v>
      </c>
      <c r="J16">
        <f t="shared" si="2"/>
        <v>5.6216216216216219</v>
      </c>
      <c r="K16">
        <v>15</v>
      </c>
      <c r="N16" s="1">
        <v>40386</v>
      </c>
      <c r="O16">
        <v>31</v>
      </c>
      <c r="P16" s="3">
        <v>-7.4461541850518093E-2</v>
      </c>
      <c r="Q16" s="3">
        <v>-6.9778832632183575E-3</v>
      </c>
      <c r="R16" s="3">
        <v>4.1832707081929911E-2</v>
      </c>
      <c r="S16">
        <f t="shared" si="3"/>
        <v>-1.7870770044124344E-2</v>
      </c>
      <c r="T16">
        <f t="shared" si="4"/>
        <v>-1.6746919831724058E-3</v>
      </c>
      <c r="U16">
        <f t="shared" si="5"/>
        <v>1.0039849699663178E-2</v>
      </c>
      <c r="V16">
        <f t="shared" si="6"/>
        <v>-3.1685374425445244E-3</v>
      </c>
      <c r="W16">
        <f t="shared" si="7"/>
        <v>8.0916490761142237E-3</v>
      </c>
      <c r="X16">
        <f>[2]organic_sumary!M16*18/14</f>
        <v>1.2030374152319772</v>
      </c>
      <c r="Y16" s="1">
        <v>40386</v>
      </c>
      <c r="Z16">
        <v>31</v>
      </c>
      <c r="AA16" s="4">
        <v>1273.9775015488547</v>
      </c>
      <c r="AB16" s="4">
        <v>1127.6382229454634</v>
      </c>
      <c r="AC16" s="4">
        <v>957.7065591572217</v>
      </c>
      <c r="AD16">
        <f t="shared" si="8"/>
        <v>0.30575460037172508</v>
      </c>
      <c r="AE16">
        <f t="shared" si="9"/>
        <v>0.27063317350691118</v>
      </c>
      <c r="AF16">
        <f t="shared" si="10"/>
        <v>0.22984957419773322</v>
      </c>
      <c r="AG16">
        <f t="shared" si="11"/>
        <v>0.26874578269212318</v>
      </c>
      <c r="AH16">
        <f t="shared" si="12"/>
        <v>2.1932205639837776E-2</v>
      </c>
      <c r="AI16">
        <f>[4]Nbal_out!N16*44/28</f>
        <v>6.869590256617113E-3</v>
      </c>
      <c r="AJ16" s="1">
        <v>40390</v>
      </c>
      <c r="AK16">
        <v>35</v>
      </c>
      <c r="AL16" s="3">
        <v>193.54</v>
      </c>
      <c r="AN16">
        <v>15</v>
      </c>
      <c r="AO16" s="5">
        <v>40369</v>
      </c>
      <c r="AP16" s="7">
        <v>28.565000000000001</v>
      </c>
    </row>
    <row r="17" spans="1:42" x14ac:dyDescent="0.15">
      <c r="A17">
        <v>31.836734693877553</v>
      </c>
      <c r="B17">
        <v>66.804123711340196</v>
      </c>
      <c r="C17">
        <v>16</v>
      </c>
      <c r="D17">
        <f>B3</f>
        <v>95.876288659793815</v>
      </c>
      <c r="E17">
        <v>16</v>
      </c>
      <c r="F17">
        <f>[1]soilwater_out!B17/0.42*100</f>
        <v>98.243852456410735</v>
      </c>
      <c r="H17">
        <v>9.0423861852433287</v>
      </c>
      <c r="I17">
        <v>2.2486486486486488</v>
      </c>
      <c r="J17">
        <f t="shared" si="2"/>
        <v>22.486486486486488</v>
      </c>
      <c r="K17">
        <v>16</v>
      </c>
      <c r="N17" s="1">
        <v>40390</v>
      </c>
      <c r="O17">
        <v>35</v>
      </c>
      <c r="P17" s="3">
        <v>0.20299144166971281</v>
      </c>
      <c r="Q17" s="3">
        <v>4.0462019804411227E-2</v>
      </c>
      <c r="R17" s="3">
        <v>0.17785336539848112</v>
      </c>
      <c r="S17">
        <f t="shared" si="3"/>
        <v>4.8717946000731073E-2</v>
      </c>
      <c r="T17">
        <f t="shared" si="4"/>
        <v>9.7108847530586948E-3</v>
      </c>
      <c r="U17">
        <f t="shared" si="5"/>
        <v>4.2684807695635464E-2</v>
      </c>
      <c r="V17">
        <f t="shared" si="6"/>
        <v>3.3704546149808411E-2</v>
      </c>
      <c r="W17">
        <f t="shared" si="7"/>
        <v>1.2122589518037687E-2</v>
      </c>
      <c r="X17">
        <f>[2]organic_sumary!M17*18/14</f>
        <v>1.4331943988800049</v>
      </c>
      <c r="Y17" s="1">
        <v>40390</v>
      </c>
      <c r="Z17">
        <v>35</v>
      </c>
      <c r="AA17" s="4">
        <v>-8.7867805423177998</v>
      </c>
      <c r="AB17" s="4">
        <v>-7.826054933391994</v>
      </c>
      <c r="AC17" s="4">
        <v>60.294236533331635</v>
      </c>
      <c r="AD17">
        <f t="shared" si="8"/>
        <v>-2.1088273301562719E-3</v>
      </c>
      <c r="AE17">
        <f t="shared" si="9"/>
        <v>-1.8782531840140786E-3</v>
      </c>
      <c r="AF17">
        <f t="shared" si="10"/>
        <v>1.4470616767999591E-2</v>
      </c>
      <c r="AG17">
        <f t="shared" si="11"/>
        <v>3.4945120846097467E-3</v>
      </c>
      <c r="AH17">
        <f t="shared" si="12"/>
        <v>5.4884559645607279E-3</v>
      </c>
      <c r="AI17">
        <f>[4]Nbal_out!N17*44/28</f>
        <v>6.3671236232885299E-3</v>
      </c>
      <c r="AJ17" s="1">
        <v>40396</v>
      </c>
      <c r="AK17">
        <v>41</v>
      </c>
      <c r="AL17" s="3">
        <v>234.72266666666667</v>
      </c>
      <c r="AN17">
        <v>16</v>
      </c>
      <c r="AO17" s="5">
        <v>40370</v>
      </c>
      <c r="AP17" s="7">
        <v>27.521041666666665</v>
      </c>
    </row>
    <row r="18" spans="1:42" x14ac:dyDescent="0.15">
      <c r="A18">
        <v>31.836734693877553</v>
      </c>
      <c r="B18">
        <v>100</v>
      </c>
      <c r="C18">
        <v>17</v>
      </c>
      <c r="D18">
        <f>AVERAGE(B3:B4)</f>
        <v>94.020618556701038</v>
      </c>
      <c r="E18">
        <v>17</v>
      </c>
      <c r="F18">
        <f>[1]soilwater_out!B18/0.42*100</f>
        <v>98.245661883127127</v>
      </c>
      <c r="H18">
        <v>10.172684458398745</v>
      </c>
      <c r="I18">
        <v>1.3837837837837839</v>
      </c>
      <c r="J18">
        <f t="shared" si="2"/>
        <v>13.837837837837839</v>
      </c>
      <c r="K18">
        <v>17</v>
      </c>
      <c r="N18" s="1">
        <v>40396</v>
      </c>
      <c r="O18">
        <v>41</v>
      </c>
      <c r="P18" s="3">
        <v>-4.0962884612669712E-2</v>
      </c>
      <c r="Q18" s="3">
        <v>-2.7343986488042645E-2</v>
      </c>
      <c r="R18" s="3">
        <v>6.8210768977527772E-3</v>
      </c>
      <c r="S18">
        <f t="shared" si="3"/>
        <v>-9.831092307040731E-3</v>
      </c>
      <c r="T18">
        <f t="shared" si="4"/>
        <v>-6.5625567571302341E-3</v>
      </c>
      <c r="U18">
        <f t="shared" si="5"/>
        <v>1.6370584554606664E-3</v>
      </c>
      <c r="V18">
        <f t="shared" si="6"/>
        <v>-4.9188635362367658E-3</v>
      </c>
      <c r="W18">
        <f t="shared" si="7"/>
        <v>3.4110563383979121E-3</v>
      </c>
      <c r="X18">
        <f>[2]organic_sumary!M18*18/14</f>
        <v>1.4418220307145799</v>
      </c>
      <c r="Y18" s="1">
        <v>40396</v>
      </c>
      <c r="Z18">
        <v>41</v>
      </c>
      <c r="AA18" s="4">
        <v>43.47310287714896</v>
      </c>
      <c r="AB18" s="4">
        <v>42.36041427497593</v>
      </c>
      <c r="AC18" s="4">
        <v>19.243662312335967</v>
      </c>
      <c r="AD18">
        <f t="shared" si="8"/>
        <v>1.043354469051575E-2</v>
      </c>
      <c r="AE18">
        <f t="shared" si="9"/>
        <v>1.0166499425994223E-2</v>
      </c>
      <c r="AF18">
        <f t="shared" si="10"/>
        <v>4.6184789549606319E-3</v>
      </c>
      <c r="AG18">
        <f t="shared" si="11"/>
        <v>8.4061743571568689E-3</v>
      </c>
      <c r="AH18">
        <f t="shared" si="12"/>
        <v>1.8954160175002669E-3</v>
      </c>
      <c r="AI18">
        <f>[4]Nbal_out!N18*44/28</f>
        <v>5.4121500321209926E-3</v>
      </c>
      <c r="AJ18" s="1">
        <v>40399</v>
      </c>
      <c r="AK18">
        <v>44</v>
      </c>
      <c r="AL18" s="3">
        <v>306.69666666666666</v>
      </c>
      <c r="AN18">
        <v>17</v>
      </c>
      <c r="AO18" s="5">
        <v>40371</v>
      </c>
      <c r="AP18" s="7">
        <v>26.671458333333334</v>
      </c>
    </row>
    <row r="19" spans="1:42" x14ac:dyDescent="0.15">
      <c r="A19">
        <v>33.908948194662486</v>
      </c>
      <c r="B19">
        <v>100</v>
      </c>
      <c r="C19">
        <v>18</v>
      </c>
      <c r="D19">
        <f>B4</f>
        <v>92.164948453608247</v>
      </c>
      <c r="E19">
        <v>18</v>
      </c>
      <c r="F19">
        <f>[1]soilwater_out!B19/0.42*100</f>
        <v>98.292799223036994</v>
      </c>
      <c r="H19">
        <v>11.114599686028258</v>
      </c>
      <c r="I19">
        <v>0.41081081081081083</v>
      </c>
      <c r="J19">
        <f t="shared" si="2"/>
        <v>4.1081081081081088</v>
      </c>
      <c r="K19">
        <v>18</v>
      </c>
      <c r="N19" s="1">
        <v>40399</v>
      </c>
      <c r="O19">
        <v>44</v>
      </c>
      <c r="P19" s="3">
        <v>2.4788200751030706E-2</v>
      </c>
      <c r="Q19" s="3">
        <v>9.0045129840842612E-3</v>
      </c>
      <c r="R19" s="3">
        <v>0.18237057889671732</v>
      </c>
      <c r="S19">
        <f t="shared" si="3"/>
        <v>5.9491681802473703E-3</v>
      </c>
      <c r="T19">
        <f t="shared" si="4"/>
        <v>2.1610831161802228E-3</v>
      </c>
      <c r="U19">
        <f t="shared" si="5"/>
        <v>4.3768938935212158E-2</v>
      </c>
      <c r="V19">
        <f t="shared" si="6"/>
        <v>1.7293063410546584E-2</v>
      </c>
      <c r="W19">
        <f t="shared" si="7"/>
        <v>1.3283026584220698E-2</v>
      </c>
      <c r="X19">
        <f>[2]organic_sumary!M19*18/14</f>
        <v>0.79782165374074665</v>
      </c>
      <c r="Y19" s="1">
        <v>40399</v>
      </c>
      <c r="Z19">
        <v>44</v>
      </c>
      <c r="AA19" s="4">
        <v>31.14703417663236</v>
      </c>
      <c r="AB19" s="4">
        <v>33.294752115620071</v>
      </c>
      <c r="AC19" s="4">
        <v>23.742480276969008</v>
      </c>
      <c r="AD19">
        <f t="shared" si="8"/>
        <v>7.4752882023917657E-3</v>
      </c>
      <c r="AE19">
        <f t="shared" si="9"/>
        <v>7.9907405077488166E-3</v>
      </c>
      <c r="AF19">
        <f t="shared" si="10"/>
        <v>5.6981952664725615E-3</v>
      </c>
      <c r="AG19">
        <f t="shared" si="11"/>
        <v>7.0547413255377146E-3</v>
      </c>
      <c r="AH19">
        <f t="shared" si="12"/>
        <v>6.9440278358418007E-4</v>
      </c>
      <c r="AI19">
        <f>[4]Nbal_out!N19*44/28</f>
        <v>7.2789294875181499E-3</v>
      </c>
      <c r="AJ19" s="1">
        <v>40402</v>
      </c>
      <c r="AK19">
        <v>47</v>
      </c>
      <c r="AL19" s="3">
        <v>251.52866666666668</v>
      </c>
      <c r="AN19">
        <v>18</v>
      </c>
      <c r="AO19" s="5">
        <v>40372</v>
      </c>
      <c r="AP19" s="7">
        <v>26.509999999999994</v>
      </c>
    </row>
    <row r="20" spans="1:42" x14ac:dyDescent="0.15">
      <c r="A20">
        <v>34.850863422291994</v>
      </c>
      <c r="B20">
        <v>98.969072164948443</v>
      </c>
      <c r="C20">
        <v>19</v>
      </c>
      <c r="D20">
        <f>AVERAGE(B5:B6)</f>
        <v>87.731958762886592</v>
      </c>
      <c r="E20">
        <v>19</v>
      </c>
      <c r="F20">
        <f>[1]soilwater_out!B20/0.42*100</f>
        <v>96.049493267422633</v>
      </c>
      <c r="H20">
        <v>11.302982731554161</v>
      </c>
      <c r="I20">
        <v>2.2702702702702702</v>
      </c>
      <c r="J20">
        <f t="shared" si="2"/>
        <v>22.702702702702702</v>
      </c>
      <c r="K20">
        <v>19</v>
      </c>
      <c r="N20" s="1">
        <v>40402</v>
      </c>
      <c r="O20">
        <v>47</v>
      </c>
      <c r="P20" s="3">
        <v>-8.2173735101399817E-2</v>
      </c>
      <c r="Q20" s="3">
        <v>4.2170685808145737E-2</v>
      </c>
      <c r="R20" s="3">
        <v>1.1116847456340687E-2</v>
      </c>
      <c r="S20">
        <f t="shared" si="3"/>
        <v>-1.9721696424335956E-2</v>
      </c>
      <c r="T20">
        <f t="shared" si="4"/>
        <v>1.0120964593954977E-2</v>
      </c>
      <c r="U20">
        <f t="shared" si="5"/>
        <v>2.6680433895217648E-3</v>
      </c>
      <c r="V20">
        <f t="shared" si="6"/>
        <v>-2.3108961469530715E-3</v>
      </c>
      <c r="W20">
        <f t="shared" si="7"/>
        <v>8.9673199887900269E-3</v>
      </c>
      <c r="X20">
        <f>[2]organic_sumary!M20*18/14</f>
        <v>0.35571264369147165</v>
      </c>
      <c r="Y20" s="1">
        <v>40402</v>
      </c>
      <c r="Z20">
        <v>47</v>
      </c>
      <c r="AA20" s="4">
        <v>79.070015693626885</v>
      </c>
      <c r="AB20" s="4">
        <v>67.042561427429206</v>
      </c>
      <c r="AC20" s="4">
        <v>11.401726575825412</v>
      </c>
      <c r="AD20">
        <f t="shared" si="8"/>
        <v>1.8976803766470453E-2</v>
      </c>
      <c r="AE20">
        <f t="shared" si="9"/>
        <v>1.6090214742583007E-2</v>
      </c>
      <c r="AF20">
        <f t="shared" si="10"/>
        <v>2.7364143781980991E-3</v>
      </c>
      <c r="AG20">
        <f t="shared" si="11"/>
        <v>1.2601144295750518E-2</v>
      </c>
      <c r="AH20">
        <f t="shared" si="12"/>
        <v>5.0022585334992195E-3</v>
      </c>
      <c r="AI20">
        <f>[4]Nbal_out!N20*44/28</f>
        <v>6.2028026891827168E-2</v>
      </c>
      <c r="AJ20" s="1">
        <v>40404</v>
      </c>
      <c r="AK20">
        <v>49</v>
      </c>
      <c r="AL20" s="3">
        <v>145.94933333333336</v>
      </c>
      <c r="AN20">
        <v>19</v>
      </c>
      <c r="AO20" s="5">
        <v>40373</v>
      </c>
      <c r="AP20" s="7">
        <v>26.868958333333328</v>
      </c>
    </row>
    <row r="21" spans="1:42" x14ac:dyDescent="0.15">
      <c r="A21">
        <v>35.792778649921509</v>
      </c>
      <c r="B21">
        <v>96.701030927835049</v>
      </c>
      <c r="C21">
        <v>20</v>
      </c>
      <c r="D21">
        <f>B7</f>
        <v>83.298969072164937</v>
      </c>
      <c r="E21">
        <v>20</v>
      </c>
      <c r="F21">
        <f>[1]soilwater_out!B21/0.42*100</f>
        <v>94.13932050977435</v>
      </c>
      <c r="H21">
        <v>12.056514913657772</v>
      </c>
      <c r="I21">
        <v>1.0810810810810811</v>
      </c>
      <c r="J21">
        <f t="shared" si="2"/>
        <v>10.810810810810811</v>
      </c>
      <c r="K21">
        <v>20</v>
      </c>
      <c r="L21">
        <v>0</v>
      </c>
      <c r="N21" s="1">
        <v>40404</v>
      </c>
      <c r="O21">
        <v>49</v>
      </c>
      <c r="P21" s="3">
        <v>9.3975784920005939E-2</v>
      </c>
      <c r="Q21" s="3">
        <v>7.0100554352730743E-2</v>
      </c>
      <c r="R21" s="3">
        <v>2.4103949888249761E-2</v>
      </c>
      <c r="S21">
        <f t="shared" si="3"/>
        <v>2.2554188380801424E-2</v>
      </c>
      <c r="T21">
        <f t="shared" si="4"/>
        <v>1.6824133044655378E-2</v>
      </c>
      <c r="U21">
        <f t="shared" si="5"/>
        <v>5.7849479731799432E-3</v>
      </c>
      <c r="V21">
        <f t="shared" si="6"/>
        <v>1.5054423132878915E-2</v>
      </c>
      <c r="W21">
        <f t="shared" si="7"/>
        <v>4.9210690180431053E-3</v>
      </c>
      <c r="X21">
        <f>[2]organic_sumary!M21*18/14</f>
        <v>0.10179611614772252</v>
      </c>
      <c r="Y21" s="1">
        <v>40404</v>
      </c>
      <c r="Z21">
        <v>49</v>
      </c>
      <c r="AA21" s="4">
        <v>48.34187049267522</v>
      </c>
      <c r="AB21" s="4">
        <v>49.49271681144009</v>
      </c>
      <c r="AC21" s="4">
        <v>78.772441021199029</v>
      </c>
      <c r="AD21">
        <f t="shared" si="8"/>
        <v>1.1602048918242054E-2</v>
      </c>
      <c r="AE21">
        <f t="shared" si="9"/>
        <v>1.1878252034745622E-2</v>
      </c>
      <c r="AF21">
        <f t="shared" si="10"/>
        <v>1.8905385845087767E-2</v>
      </c>
      <c r="AG21">
        <f t="shared" si="11"/>
        <v>1.4128562266025149E-2</v>
      </c>
      <c r="AH21">
        <f t="shared" si="12"/>
        <v>2.3897422922083767E-3</v>
      </c>
      <c r="AI21">
        <f>[4]Nbal_out!N21*44/28</f>
        <v>0.25062016824403638</v>
      </c>
      <c r="AJ21" s="1">
        <v>40406</v>
      </c>
      <c r="AK21">
        <v>51</v>
      </c>
      <c r="AL21" s="3">
        <v>129.47933333333336</v>
      </c>
      <c r="AN21">
        <v>20</v>
      </c>
      <c r="AO21" s="5">
        <v>40374</v>
      </c>
      <c r="AP21" s="7">
        <v>26.707916666666662</v>
      </c>
    </row>
    <row r="22" spans="1:42" x14ac:dyDescent="0.15">
      <c r="A22">
        <v>36.734693877551024</v>
      </c>
      <c r="B22">
        <v>93.19587628865979</v>
      </c>
      <c r="C22">
        <v>21</v>
      </c>
      <c r="D22">
        <f>B8</f>
        <v>100</v>
      </c>
      <c r="E22">
        <v>21</v>
      </c>
      <c r="F22">
        <f>[1]soilwater_out!B22/0.42*100</f>
        <v>94.582800354276387</v>
      </c>
      <c r="H22">
        <v>12.433281004709578</v>
      </c>
      <c r="I22">
        <v>0.71351351351351355</v>
      </c>
      <c r="J22">
        <f t="shared" si="2"/>
        <v>7.1351351351351351</v>
      </c>
      <c r="K22">
        <v>21</v>
      </c>
      <c r="L22">
        <f>J26</f>
        <v>37.405405405405403</v>
      </c>
      <c r="N22" s="1">
        <v>40406</v>
      </c>
      <c r="O22">
        <v>51</v>
      </c>
      <c r="P22" s="3">
        <v>2.0361186110053796E-2</v>
      </c>
      <c r="Q22" s="3">
        <v>6.1873885867631595E-2</v>
      </c>
      <c r="R22" s="3">
        <v>9.055242634698818E-2</v>
      </c>
      <c r="S22">
        <f t="shared" si="3"/>
        <v>4.8866846664129115E-3</v>
      </c>
      <c r="T22">
        <f t="shared" si="4"/>
        <v>1.4849732608231581E-2</v>
      </c>
      <c r="U22">
        <f t="shared" si="5"/>
        <v>2.1732582323277166E-2</v>
      </c>
      <c r="V22">
        <f t="shared" si="6"/>
        <v>1.3822999865973887E-2</v>
      </c>
      <c r="W22">
        <f t="shared" si="7"/>
        <v>4.8900137034369687E-3</v>
      </c>
      <c r="X22">
        <f>[2]organic_sumary!M22*16/12</f>
        <v>5.005757013956706E-3</v>
      </c>
      <c r="Y22" s="1">
        <v>40406</v>
      </c>
      <c r="Z22">
        <v>51</v>
      </c>
      <c r="AA22" s="4">
        <v>95.174858489759956</v>
      </c>
      <c r="AB22" s="4">
        <v>10.633718670615133</v>
      </c>
      <c r="AC22" s="4">
        <v>92.623433410787143</v>
      </c>
      <c r="AD22">
        <f t="shared" si="8"/>
        <v>2.2841966037542388E-2</v>
      </c>
      <c r="AE22">
        <f t="shared" si="9"/>
        <v>2.5520924809476321E-3</v>
      </c>
      <c r="AF22">
        <f t="shared" si="10"/>
        <v>2.2229624018588915E-2</v>
      </c>
      <c r="AG22">
        <f t="shared" si="11"/>
        <v>1.587456084569298E-2</v>
      </c>
      <c r="AH22">
        <f t="shared" si="12"/>
        <v>6.6635791980054872E-3</v>
      </c>
      <c r="AI22">
        <f>[4]Nbal_out!N22*44/28</f>
        <v>0.24926622322282213</v>
      </c>
      <c r="AJ22" s="1">
        <v>40408</v>
      </c>
      <c r="AK22">
        <v>53</v>
      </c>
      <c r="AL22" s="3">
        <v>45.485333333333337</v>
      </c>
      <c r="AN22">
        <v>21</v>
      </c>
      <c r="AO22" s="5">
        <v>40375</v>
      </c>
      <c r="AP22" s="7">
        <v>26.479791666666667</v>
      </c>
    </row>
    <row r="23" spans="1:42" x14ac:dyDescent="0.15">
      <c r="A23">
        <v>37.299843014128733</v>
      </c>
      <c r="B23">
        <v>89.896907216494839</v>
      </c>
      <c r="C23">
        <v>22</v>
      </c>
      <c r="E23">
        <v>22</v>
      </c>
      <c r="F23">
        <f>[1]soilwater_out!B23/0.42*100</f>
        <v>98.288733334768381</v>
      </c>
      <c r="H23">
        <v>12.998430141287285</v>
      </c>
      <c r="I23">
        <v>0.2810810810810811</v>
      </c>
      <c r="J23">
        <f t="shared" si="2"/>
        <v>2.810810810810811</v>
      </c>
      <c r="K23">
        <v>22</v>
      </c>
      <c r="L23">
        <f>AVERAGE(J27:J28)</f>
        <v>23.243243243243246</v>
      </c>
      <c r="N23" s="1">
        <v>40408</v>
      </c>
      <c r="O23">
        <v>53</v>
      </c>
      <c r="P23" s="3">
        <v>2.013606640998241E-2</v>
      </c>
      <c r="Q23" s="3">
        <v>9.8325676261020192E-2</v>
      </c>
      <c r="R23" s="3">
        <v>1.118759344285785E-2</v>
      </c>
      <c r="S23">
        <f t="shared" si="3"/>
        <v>4.8326559383957786E-3</v>
      </c>
      <c r="T23">
        <f t="shared" si="4"/>
        <v>2.3598162302644849E-2</v>
      </c>
      <c r="U23">
        <f t="shared" si="5"/>
        <v>2.6850224262858842E-3</v>
      </c>
      <c r="V23">
        <f t="shared" si="6"/>
        <v>1.0371946889108837E-2</v>
      </c>
      <c r="W23">
        <f t="shared" si="7"/>
        <v>6.6421046626684924E-3</v>
      </c>
      <c r="X23">
        <f>[2]organic_sumary!M23*18/14</f>
        <v>4.3573098523276191E-2</v>
      </c>
      <c r="Y23" s="1">
        <v>40408</v>
      </c>
      <c r="Z23">
        <v>53</v>
      </c>
      <c r="AA23" s="4">
        <v>188.74234154731562</v>
      </c>
      <c r="AB23" s="4">
        <v>11.949020918026594</v>
      </c>
      <c r="AC23" s="4">
        <v>229.49118942689557</v>
      </c>
      <c r="AD23">
        <f t="shared" si="8"/>
        <v>4.5298161971355749E-2</v>
      </c>
      <c r="AE23">
        <f t="shared" si="9"/>
        <v>2.8677650203263825E-3</v>
      </c>
      <c r="AF23">
        <f t="shared" si="10"/>
        <v>5.5077885462454942E-2</v>
      </c>
      <c r="AG23">
        <f t="shared" si="11"/>
        <v>3.4414604151379029E-2</v>
      </c>
      <c r="AH23">
        <f t="shared" si="12"/>
        <v>1.6024076075923741E-2</v>
      </c>
      <c r="AI23">
        <f>[4]Nbal_out!N23*44/28</f>
        <v>7.5821729225498914E-3</v>
      </c>
      <c r="AJ23" s="1">
        <v>40410</v>
      </c>
      <c r="AK23">
        <v>55</v>
      </c>
      <c r="AL23" s="3">
        <v>219.50400000000002</v>
      </c>
      <c r="AN23">
        <v>22</v>
      </c>
      <c r="AO23" s="5">
        <v>40376</v>
      </c>
      <c r="AP23" s="7">
        <v>27.342083333333324</v>
      </c>
    </row>
    <row r="24" spans="1:42" x14ac:dyDescent="0.15">
      <c r="A24">
        <v>37.864992150706442</v>
      </c>
      <c r="B24">
        <v>85.154639175257728</v>
      </c>
      <c r="C24">
        <v>23</v>
      </c>
      <c r="E24">
        <v>23</v>
      </c>
      <c r="F24">
        <f>[1]soilwater_out!B24/0.42*100</f>
        <v>98.209813946769358</v>
      </c>
      <c r="H24">
        <v>13.940345368916798</v>
      </c>
      <c r="I24">
        <v>2.1621621621621623E-2</v>
      </c>
      <c r="J24">
        <f t="shared" si="2"/>
        <v>0.21621621621621623</v>
      </c>
      <c r="K24">
        <v>23</v>
      </c>
      <c r="L24">
        <f>J29</f>
        <v>10.594594594594595</v>
      </c>
      <c r="N24" s="1">
        <v>40410</v>
      </c>
      <c r="O24">
        <v>55</v>
      </c>
      <c r="P24" s="3">
        <v>-1.7974501116084805E-2</v>
      </c>
      <c r="Q24" s="3">
        <v>0.18011909026836279</v>
      </c>
      <c r="R24" s="3">
        <v>-3.1530936350105288E-2</v>
      </c>
      <c r="S24">
        <f t="shared" si="3"/>
        <v>-4.3138802678603537E-3</v>
      </c>
      <c r="T24">
        <f t="shared" si="4"/>
        <v>4.3228581664407066E-2</v>
      </c>
      <c r="U24">
        <f t="shared" si="5"/>
        <v>-7.5674247240252682E-3</v>
      </c>
      <c r="V24">
        <f t="shared" si="6"/>
        <v>1.0449092224173817E-2</v>
      </c>
      <c r="W24">
        <f t="shared" si="7"/>
        <v>1.6416633676993919E-2</v>
      </c>
      <c r="X24">
        <f>[2]organic_sumary!M24*18/14</f>
        <v>1.2521969420569283E-2</v>
      </c>
      <c r="Y24" s="1">
        <v>40410</v>
      </c>
      <c r="Z24">
        <v>55</v>
      </c>
      <c r="AA24" s="4">
        <v>2294.7891102159801</v>
      </c>
      <c r="AB24" s="4">
        <v>1196.6657273961255</v>
      </c>
      <c r="AC24" s="4">
        <v>159.63189675007331</v>
      </c>
      <c r="AD24">
        <f t="shared" si="8"/>
        <v>0.55074938645183524</v>
      </c>
      <c r="AE24">
        <f t="shared" si="9"/>
        <v>0.28719977457507012</v>
      </c>
      <c r="AF24">
        <f t="shared" si="10"/>
        <v>3.8311655220017594E-2</v>
      </c>
      <c r="AG24">
        <f t="shared" si="11"/>
        <v>0.29208693874897435</v>
      </c>
      <c r="AH24">
        <f t="shared" si="12"/>
        <v>0.14794821208534445</v>
      </c>
      <c r="AI24">
        <f>[4]Nbal_out!N24*44/28</f>
        <v>9.77890750621359E-3</v>
      </c>
      <c r="AJ24" s="1">
        <v>40412</v>
      </c>
      <c r="AK24">
        <v>57</v>
      </c>
      <c r="AL24" s="3">
        <v>485.89333333333326</v>
      </c>
      <c r="AN24">
        <v>23</v>
      </c>
      <c r="AO24" s="5">
        <v>40377</v>
      </c>
      <c r="AP24" s="7">
        <v>29.077708333333334</v>
      </c>
    </row>
    <row r="25" spans="1:42" x14ac:dyDescent="0.15">
      <c r="A25">
        <v>37.864992150706442</v>
      </c>
      <c r="B25">
        <v>100</v>
      </c>
      <c r="C25">
        <v>24</v>
      </c>
      <c r="E25">
        <v>24</v>
      </c>
      <c r="F25">
        <f>[1]soilwater_out!B25/0.42*100</f>
        <v>98.250941151664378</v>
      </c>
      <c r="H25">
        <v>20.910518053375199</v>
      </c>
      <c r="I25">
        <v>2.1621621621621623E-2</v>
      </c>
      <c r="J25">
        <f t="shared" si="2"/>
        <v>0.21621621621621623</v>
      </c>
      <c r="K25">
        <v>24</v>
      </c>
      <c r="L25">
        <v>0</v>
      </c>
      <c r="N25" s="1">
        <v>40412</v>
      </c>
      <c r="O25">
        <v>57</v>
      </c>
      <c r="P25" s="3">
        <v>-0.48941638841237078</v>
      </c>
      <c r="Q25" s="3">
        <v>0.13556678014635654</v>
      </c>
      <c r="R25" s="3">
        <v>-0.10853188720527279</v>
      </c>
      <c r="S25">
        <f t="shared" si="3"/>
        <v>-0.11745993321896897</v>
      </c>
      <c r="T25">
        <f t="shared" si="4"/>
        <v>3.2536027235125567E-2</v>
      </c>
      <c r="U25">
        <f t="shared" si="5"/>
        <v>-2.6047652929265468E-2</v>
      </c>
      <c r="V25">
        <f t="shared" si="6"/>
        <v>-3.6990519637702952E-2</v>
      </c>
      <c r="W25">
        <f t="shared" si="7"/>
        <v>4.3644422274350801E-2</v>
      </c>
      <c r="X25">
        <f>[2]organic_sumary!M25*18/14</f>
        <v>0.10582960290568215</v>
      </c>
      <c r="Y25" s="1">
        <v>40412</v>
      </c>
      <c r="Z25">
        <v>57</v>
      </c>
      <c r="AA25" s="4">
        <v>64.810995759755301</v>
      </c>
      <c r="AB25" s="4">
        <v>179.77785556814902</v>
      </c>
      <c r="AC25" s="4">
        <v>73.247466241920321</v>
      </c>
      <c r="AD25">
        <f t="shared" si="8"/>
        <v>1.5554638982341273E-2</v>
      </c>
      <c r="AE25">
        <f t="shared" si="9"/>
        <v>4.3146685336355767E-2</v>
      </c>
      <c r="AF25">
        <f t="shared" si="10"/>
        <v>1.7579391898060879E-2</v>
      </c>
      <c r="AG25">
        <f t="shared" si="11"/>
        <v>2.5426905405585971E-2</v>
      </c>
      <c r="AH25">
        <f t="shared" si="12"/>
        <v>8.8791489210887191E-3</v>
      </c>
      <c r="AI25">
        <f>[4]Nbal_out!N25*44/28</f>
        <v>7.9991857409659195E-3</v>
      </c>
      <c r="AJ25" s="1">
        <v>40414</v>
      </c>
      <c r="AK25">
        <v>59</v>
      </c>
      <c r="AL25" s="3">
        <v>151.55399999999997</v>
      </c>
      <c r="AN25">
        <v>24</v>
      </c>
      <c r="AO25" s="5">
        <v>40378</v>
      </c>
      <c r="AP25" s="7">
        <v>30.073333333333327</v>
      </c>
    </row>
    <row r="26" spans="1:42" x14ac:dyDescent="0.15">
      <c r="A26">
        <v>38.80690737833595</v>
      </c>
      <c r="B26">
        <v>92.577319587628864</v>
      </c>
      <c r="C26">
        <v>25</v>
      </c>
      <c r="D26">
        <f>B9</f>
        <v>100</v>
      </c>
      <c r="E26">
        <v>25</v>
      </c>
      <c r="F26">
        <f>[1]soilwater_out!B26/0.42*100</f>
        <v>98.20089453742618</v>
      </c>
      <c r="H26">
        <v>21.098901098901102</v>
      </c>
      <c r="I26">
        <v>3.7405405405405405</v>
      </c>
      <c r="J26">
        <f t="shared" si="2"/>
        <v>37.405405405405403</v>
      </c>
      <c r="K26">
        <v>25</v>
      </c>
      <c r="N26" s="1">
        <v>40414</v>
      </c>
      <c r="O26">
        <v>59</v>
      </c>
      <c r="P26" s="3">
        <v>0.64181940052126196</v>
      </c>
      <c r="Q26" s="3">
        <v>-6.2655507410734265E-2</v>
      </c>
      <c r="R26" s="3">
        <v>8.5025710165719665E-2</v>
      </c>
      <c r="S26">
        <f t="shared" si="3"/>
        <v>0.15403665612510287</v>
      </c>
      <c r="T26">
        <f t="shared" si="4"/>
        <v>-1.5037321778576224E-2</v>
      </c>
      <c r="U26">
        <f t="shared" si="5"/>
        <v>2.0406170439772723E-2</v>
      </c>
      <c r="V26">
        <f t="shared" si="6"/>
        <v>5.313516826209979E-2</v>
      </c>
      <c r="W26">
        <f t="shared" si="7"/>
        <v>5.1477804197161393E-2</v>
      </c>
      <c r="X26">
        <f>[2]organic_sumary!M26*18/14</f>
        <v>0.3003461403506143</v>
      </c>
      <c r="Y26" s="1">
        <v>40414</v>
      </c>
      <c r="Z26">
        <v>59</v>
      </c>
      <c r="AA26" s="4">
        <v>50.042237423183458</v>
      </c>
      <c r="AB26" s="4">
        <v>27.220940457110601</v>
      </c>
      <c r="AC26" s="4">
        <v>41.929910496277657</v>
      </c>
      <c r="AD26">
        <f t="shared" si="8"/>
        <v>1.2010136981564029E-2</v>
      </c>
      <c r="AE26">
        <f t="shared" si="9"/>
        <v>6.5330257097065431E-3</v>
      </c>
      <c r="AF26">
        <f t="shared" si="10"/>
        <v>1.0063178519106639E-2</v>
      </c>
      <c r="AG26">
        <f t="shared" si="11"/>
        <v>9.5354470701257358E-3</v>
      </c>
      <c r="AH26">
        <f t="shared" si="12"/>
        <v>1.6029724818556819E-3</v>
      </c>
      <c r="AI26">
        <f>[4]Nbal_out!N26*44/28</f>
        <v>9.841183118878891E-3</v>
      </c>
      <c r="AJ26" s="1">
        <v>40418</v>
      </c>
      <c r="AK26">
        <v>63</v>
      </c>
      <c r="AL26" s="3">
        <v>513.46</v>
      </c>
      <c r="AN26">
        <v>25</v>
      </c>
      <c r="AO26" s="5">
        <v>40379</v>
      </c>
      <c r="AP26" s="7">
        <v>30.706734693877554</v>
      </c>
    </row>
    <row r="27" spans="1:42" x14ac:dyDescent="0.15">
      <c r="A27">
        <v>39.372056514913659</v>
      </c>
      <c r="B27">
        <v>84.742268041237111</v>
      </c>
      <c r="C27">
        <v>26</v>
      </c>
      <c r="D27">
        <f>AVERAGE(B10:B11)</f>
        <v>96.701030927835049</v>
      </c>
      <c r="E27">
        <v>26</v>
      </c>
      <c r="F27">
        <f>[1]soilwater_out!B27/0.42*100</f>
        <v>98.209813946769358</v>
      </c>
      <c r="H27">
        <v>22.040816326530614</v>
      </c>
      <c r="I27">
        <v>2.6594594594594598</v>
      </c>
      <c r="J27">
        <f t="shared" si="2"/>
        <v>26.594594594594597</v>
      </c>
      <c r="K27">
        <v>26</v>
      </c>
      <c r="N27" s="1">
        <v>40418</v>
      </c>
      <c r="O27">
        <v>63</v>
      </c>
      <c r="P27" s="3">
        <v>-0.71398766609822983</v>
      </c>
      <c r="Q27" s="3">
        <v>-0.22366216795056632</v>
      </c>
      <c r="R27" s="3">
        <v>0.65267235282417313</v>
      </c>
      <c r="S27">
        <f t="shared" si="3"/>
        <v>-0.17135703986357514</v>
      </c>
      <c r="T27">
        <f t="shared" si="4"/>
        <v>-5.3678920308135925E-2</v>
      </c>
      <c r="U27">
        <f t="shared" si="5"/>
        <v>0.15664136467780154</v>
      </c>
      <c r="V27">
        <f t="shared" si="6"/>
        <v>-2.2798198497969841E-2</v>
      </c>
      <c r="W27">
        <f t="shared" si="7"/>
        <v>9.593566000200307E-2</v>
      </c>
      <c r="X27">
        <f>[2]organic_sumary!M27*18/14</f>
        <v>0.58151594230106896</v>
      </c>
      <c r="Y27" s="1">
        <v>40418</v>
      </c>
      <c r="Z27">
        <v>63</v>
      </c>
      <c r="AA27" s="4">
        <v>-50.161432107679587</v>
      </c>
      <c r="AB27" s="4">
        <v>18.919916915291484</v>
      </c>
      <c r="AC27" s="4">
        <v>19.363119746067689</v>
      </c>
      <c r="AD27">
        <f t="shared" si="8"/>
        <v>-1.20387437058431E-2</v>
      </c>
      <c r="AE27">
        <f t="shared" si="9"/>
        <v>4.5407800596699559E-3</v>
      </c>
      <c r="AF27">
        <f t="shared" si="10"/>
        <v>4.6471487390562453E-3</v>
      </c>
      <c r="AG27">
        <f t="shared" si="11"/>
        <v>-9.5027163570563303E-4</v>
      </c>
      <c r="AH27">
        <f t="shared" si="12"/>
        <v>5.544321064887104E-3</v>
      </c>
      <c r="AI27">
        <f>[4]Nbal_out!N27*44/28</f>
        <v>9.8381502643215234E-3</v>
      </c>
      <c r="AJ27" s="1">
        <v>40422</v>
      </c>
      <c r="AK27">
        <v>67</v>
      </c>
      <c r="AL27" s="3">
        <v>221.48</v>
      </c>
      <c r="AN27">
        <v>26</v>
      </c>
      <c r="AO27" s="5">
        <v>40380</v>
      </c>
      <c r="AP27" s="7">
        <v>31.026458333333327</v>
      </c>
    </row>
    <row r="28" spans="1:42" x14ac:dyDescent="0.15">
      <c r="A28">
        <v>40.125588697017271</v>
      </c>
      <c r="B28">
        <v>80.618556701030926</v>
      </c>
      <c r="C28">
        <v>27</v>
      </c>
      <c r="D28">
        <f>AVERAGE(B11:B12)</f>
        <v>91.649484536082468</v>
      </c>
      <c r="E28">
        <v>27</v>
      </c>
      <c r="F28">
        <f>[1]soilwater_out!B28/0.42*100</f>
        <v>98.231094224112383</v>
      </c>
      <c r="H28">
        <v>22.605965463108323</v>
      </c>
      <c r="I28">
        <v>1.9891891891891893</v>
      </c>
      <c r="J28">
        <f t="shared" si="2"/>
        <v>19.891891891891895</v>
      </c>
      <c r="K28">
        <v>27</v>
      </c>
      <c r="N28" s="1">
        <v>40422</v>
      </c>
      <c r="O28">
        <v>67</v>
      </c>
      <c r="P28" s="3">
        <v>-0.24723752932982712</v>
      </c>
      <c r="Q28" s="3">
        <v>-0.11097621871063568</v>
      </c>
      <c r="R28" s="3">
        <v>0.39753408041525973</v>
      </c>
      <c r="S28">
        <f t="shared" si="3"/>
        <v>-5.9337007039158507E-2</v>
      </c>
      <c r="T28">
        <f t="shared" si="4"/>
        <v>-2.6634292490552561E-2</v>
      </c>
      <c r="U28">
        <f t="shared" si="5"/>
        <v>9.5408179299662332E-2</v>
      </c>
      <c r="V28">
        <f t="shared" si="6"/>
        <v>3.1456265899837549E-3</v>
      </c>
      <c r="W28">
        <f t="shared" si="7"/>
        <v>4.7087333254608101E-2</v>
      </c>
      <c r="X28">
        <f>[2]organic_sumary!M28*18/14</f>
        <v>0.31522339582443237</v>
      </c>
      <c r="Y28" s="1">
        <v>40422</v>
      </c>
      <c r="Z28">
        <v>67</v>
      </c>
      <c r="AA28" s="4">
        <v>-17.34684629899937</v>
      </c>
      <c r="AB28" s="4">
        <v>76.02723142982974</v>
      </c>
      <c r="AC28" s="4">
        <v>30.915759342873876</v>
      </c>
      <c r="AD28">
        <f t="shared" si="8"/>
        <v>-4.1632431117598484E-3</v>
      </c>
      <c r="AE28">
        <f t="shared" si="9"/>
        <v>1.8246535543159137E-2</v>
      </c>
      <c r="AF28">
        <f t="shared" si="10"/>
        <v>7.4197822422897306E-3</v>
      </c>
      <c r="AG28">
        <f t="shared" si="11"/>
        <v>7.1676915578963397E-3</v>
      </c>
      <c r="AH28">
        <f t="shared" si="12"/>
        <v>6.4703736915648624E-3</v>
      </c>
      <c r="AI28">
        <f>[4]Nbal_out!N28*44/28</f>
        <v>1.2995532117436006E-2</v>
      </c>
      <c r="AJ28" s="1">
        <v>40427</v>
      </c>
      <c r="AK28">
        <v>72</v>
      </c>
      <c r="AL28" s="3">
        <v>215.08</v>
      </c>
      <c r="AN28">
        <v>27</v>
      </c>
      <c r="AO28" s="5">
        <v>40381</v>
      </c>
      <c r="AP28" s="7">
        <v>31.192083333333333</v>
      </c>
    </row>
    <row r="29" spans="1:42" x14ac:dyDescent="0.15">
      <c r="A29">
        <v>40.69073783359498</v>
      </c>
      <c r="B29">
        <v>76.701030927835049</v>
      </c>
      <c r="C29">
        <v>28</v>
      </c>
      <c r="D29">
        <f>B13</f>
        <v>83.711340206185568</v>
      </c>
      <c r="E29">
        <v>28</v>
      </c>
      <c r="F29">
        <f>[1]soilwater_out!B29/0.42*100</f>
        <v>94.776536737169536</v>
      </c>
      <c r="H29">
        <v>23.547880690737834</v>
      </c>
      <c r="I29">
        <v>1.0594594594594595</v>
      </c>
      <c r="J29">
        <f t="shared" si="2"/>
        <v>10.594594594594595</v>
      </c>
      <c r="K29">
        <v>28</v>
      </c>
      <c r="N29" s="1">
        <v>40427</v>
      </c>
      <c r="O29">
        <v>72</v>
      </c>
      <c r="P29" s="3">
        <v>0.81842817473925555</v>
      </c>
      <c r="Q29" s="3">
        <v>-0.30537137790600422</v>
      </c>
      <c r="R29" s="3">
        <v>0.43588165206505641</v>
      </c>
      <c r="S29">
        <f t="shared" si="3"/>
        <v>0.19642276193742134</v>
      </c>
      <c r="T29">
        <f t="shared" si="4"/>
        <v>-7.3289130697441016E-2</v>
      </c>
      <c r="U29">
        <f t="shared" si="5"/>
        <v>0.10461159649561354</v>
      </c>
      <c r="V29">
        <f t="shared" si="6"/>
        <v>7.5915075911864624E-2</v>
      </c>
      <c r="W29">
        <f t="shared" si="7"/>
        <v>7.917016268220417E-2</v>
      </c>
      <c r="X29">
        <f>[2]organic_sumary!M29*18/14</f>
        <v>4.3586509568350654E-2</v>
      </c>
      <c r="Y29" s="1">
        <v>40427</v>
      </c>
      <c r="Z29">
        <v>72</v>
      </c>
      <c r="AA29" s="4">
        <v>21.121227809328417</v>
      </c>
      <c r="AB29" s="4">
        <v>40.349386617202988</v>
      </c>
      <c r="AC29" s="4">
        <v>64.542706522315328</v>
      </c>
      <c r="AD29">
        <f t="shared" si="8"/>
        <v>5.0690946742388198E-3</v>
      </c>
      <c r="AE29">
        <f t="shared" si="9"/>
        <v>9.6838527881287165E-3</v>
      </c>
      <c r="AF29">
        <f t="shared" si="10"/>
        <v>1.5490249565355677E-2</v>
      </c>
      <c r="AG29">
        <f t="shared" si="11"/>
        <v>1.0081065675907738E-2</v>
      </c>
      <c r="AH29">
        <f t="shared" si="12"/>
        <v>3.0148770497222333E-3</v>
      </c>
      <c r="AI29">
        <f>[4]Nbal_out!N29*44/28</f>
        <v>0.12181424446335119</v>
      </c>
      <c r="AJ29" s="1">
        <v>40435</v>
      </c>
      <c r="AK29">
        <v>80</v>
      </c>
      <c r="AL29" s="3">
        <v>57.963999999999999</v>
      </c>
      <c r="AN29">
        <v>28</v>
      </c>
      <c r="AO29" s="5">
        <v>40382</v>
      </c>
      <c r="AP29" s="7">
        <v>30.937083333333337</v>
      </c>
    </row>
    <row r="30" spans="1:42" x14ac:dyDescent="0.15">
      <c r="A30">
        <v>41.444270015698592</v>
      </c>
      <c r="B30">
        <v>72.989690721649481</v>
      </c>
      <c r="C30">
        <v>29</v>
      </c>
      <c r="D30">
        <f>AVERAGE(B14:B15)</f>
        <v>76.597938144329888</v>
      </c>
      <c r="E30">
        <v>29</v>
      </c>
      <c r="F30">
        <f>[1]soilwater_out!B30/0.42*100</f>
        <v>88.929335276285812</v>
      </c>
      <c r="H30">
        <v>25.054945054945058</v>
      </c>
      <c r="I30">
        <v>-2.1621621621621623E-2</v>
      </c>
      <c r="J30">
        <f t="shared" si="2"/>
        <v>-0.21621621621621623</v>
      </c>
      <c r="K30">
        <v>29</v>
      </c>
      <c r="N30" s="1">
        <v>40435</v>
      </c>
      <c r="O30">
        <v>80</v>
      </c>
      <c r="P30" s="3">
        <v>-0.24357093603525201</v>
      </c>
      <c r="Q30" s="3">
        <v>-0.19775955520984756</v>
      </c>
      <c r="R30" s="3">
        <v>-0.15622752801717371</v>
      </c>
      <c r="S30">
        <f t="shared" si="3"/>
        <v>-5.8457024648460476E-2</v>
      </c>
      <c r="T30">
        <f t="shared" si="4"/>
        <v>-4.7462293250363413E-2</v>
      </c>
      <c r="U30">
        <f t="shared" si="5"/>
        <v>-3.7494606724121693E-2</v>
      </c>
      <c r="V30">
        <f t="shared" si="6"/>
        <v>-4.7804641540981858E-2</v>
      </c>
      <c r="W30">
        <f t="shared" si="7"/>
        <v>6.0537493360926717E-3</v>
      </c>
      <c r="X30">
        <f>[2]organic_sumary!M30*18/14</f>
        <v>0</v>
      </c>
      <c r="Y30" s="1">
        <v>40435</v>
      </c>
      <c r="Z30">
        <v>80</v>
      </c>
      <c r="AA30" s="4">
        <v>143.00310099684484</v>
      </c>
      <c r="AB30" s="4">
        <v>145.35424405740031</v>
      </c>
      <c r="AC30" s="4">
        <v>49.456095457687205</v>
      </c>
      <c r="AD30">
        <f t="shared" si="8"/>
        <v>3.4320744239242765E-2</v>
      </c>
      <c r="AE30">
        <f t="shared" si="9"/>
        <v>3.4885018573776072E-2</v>
      </c>
      <c r="AF30">
        <f t="shared" si="10"/>
        <v>1.1869462909844929E-2</v>
      </c>
      <c r="AG30">
        <f t="shared" si="11"/>
        <v>2.7025075240954589E-2</v>
      </c>
      <c r="AH30">
        <f t="shared" si="12"/>
        <v>7.5795567203127689E-3</v>
      </c>
      <c r="AI30">
        <f>[4]Nbal_out!N30*44/28</f>
        <v>0.59001618946519785</v>
      </c>
      <c r="AJ30" s="1">
        <v>40441</v>
      </c>
      <c r="AK30">
        <v>86</v>
      </c>
      <c r="AL30" s="3">
        <v>469.44</v>
      </c>
      <c r="AN30">
        <v>29</v>
      </c>
      <c r="AO30" s="5">
        <v>40383</v>
      </c>
      <c r="AP30" s="7">
        <v>29.980416666666674</v>
      </c>
    </row>
    <row r="31" spans="1:42" x14ac:dyDescent="0.15">
      <c r="A31">
        <v>42.3861852433281</v>
      </c>
      <c r="B31">
        <v>69.072164948453604</v>
      </c>
      <c r="C31">
        <v>30</v>
      </c>
      <c r="D31">
        <f>B16</f>
        <v>70.515463917525778</v>
      </c>
      <c r="E31">
        <v>30</v>
      </c>
      <c r="F31">
        <f>[1]soilwater_out!B31/0.42*100</f>
        <v>81.580359311330881</v>
      </c>
      <c r="H31">
        <v>32.025117739403456</v>
      </c>
      <c r="I31">
        <v>0</v>
      </c>
      <c r="J31">
        <f t="shared" si="2"/>
        <v>0</v>
      </c>
      <c r="K31">
        <v>30</v>
      </c>
      <c r="N31" s="1">
        <v>40441</v>
      </c>
      <c r="O31">
        <v>86</v>
      </c>
      <c r="P31" s="3">
        <v>0.22080495422422736</v>
      </c>
      <c r="Q31" s="3">
        <v>0.13984976270329261</v>
      </c>
      <c r="R31" s="3">
        <v>-0.12625516642400286</v>
      </c>
      <c r="S31">
        <f t="shared" si="3"/>
        <v>5.2993189013814557E-2</v>
      </c>
      <c r="T31">
        <f t="shared" si="4"/>
        <v>3.3563943048790228E-2</v>
      </c>
      <c r="U31">
        <f t="shared" si="5"/>
        <v>-3.0301239941760687E-2</v>
      </c>
      <c r="V31">
        <f t="shared" si="6"/>
        <v>1.8751964040281368E-2</v>
      </c>
      <c r="W31">
        <f t="shared" si="7"/>
        <v>2.5159733142266719E-2</v>
      </c>
      <c r="X31">
        <f>[2]organic_sumary!M31*18/14</f>
        <v>0</v>
      </c>
      <c r="Y31" s="1">
        <v>40441</v>
      </c>
      <c r="Z31">
        <v>86</v>
      </c>
      <c r="AA31" s="4">
        <v>376.15237744294461</v>
      </c>
      <c r="AB31" s="4">
        <v>-5.9408350484834296</v>
      </c>
      <c r="AC31" s="4">
        <v>30.24582689366002</v>
      </c>
      <c r="AD31">
        <f t="shared" si="8"/>
        <v>9.0276570586306698E-2</v>
      </c>
      <c r="AE31">
        <f t="shared" si="9"/>
        <v>-1.4258004116360231E-3</v>
      </c>
      <c r="AF31">
        <f t="shared" si="10"/>
        <v>7.2589984544784037E-3</v>
      </c>
      <c r="AG31">
        <f t="shared" si="11"/>
        <v>3.2036589543049693E-2</v>
      </c>
      <c r="AH31">
        <f t="shared" si="12"/>
        <v>2.9227715025157298E-2</v>
      </c>
      <c r="AI31">
        <f>[4]Nbal_out!N31*44/28</f>
        <v>0.38246207011060446</v>
      </c>
      <c r="AJ31" s="1">
        <v>40449</v>
      </c>
      <c r="AK31">
        <v>94</v>
      </c>
      <c r="AL31" s="3">
        <v>227.328</v>
      </c>
      <c r="AN31">
        <v>30</v>
      </c>
      <c r="AO31" s="5">
        <v>40384</v>
      </c>
      <c r="AP31" s="7">
        <v>29.584375000000005</v>
      </c>
    </row>
    <row r="32" spans="1:42" x14ac:dyDescent="0.15">
      <c r="A32">
        <v>42.762951334379906</v>
      </c>
      <c r="B32">
        <v>66.391752577319579</v>
      </c>
      <c r="C32">
        <v>31</v>
      </c>
      <c r="D32">
        <f>B17</f>
        <v>66.804123711340196</v>
      </c>
      <c r="E32">
        <v>31</v>
      </c>
      <c r="F32">
        <f>[1]soilwater_out!B32/0.42*100</f>
        <v>73.803081398918508</v>
      </c>
      <c r="H32">
        <v>32.778649921507068</v>
      </c>
      <c r="I32">
        <v>1.2540540540540541</v>
      </c>
      <c r="J32">
        <f t="shared" si="2"/>
        <v>12.54054054054054</v>
      </c>
      <c r="K32">
        <v>31</v>
      </c>
      <c r="L32">
        <v>0</v>
      </c>
      <c r="N32" s="1">
        <v>40449</v>
      </c>
      <c r="O32">
        <v>94</v>
      </c>
      <c r="P32" s="3">
        <v>0.31646155286470179</v>
      </c>
      <c r="Q32" s="3">
        <v>3.7261596203388918E-2</v>
      </c>
      <c r="R32" s="3">
        <v>0.24240107168871838</v>
      </c>
      <c r="S32">
        <f t="shared" si="3"/>
        <v>7.5950772687528423E-2</v>
      </c>
      <c r="T32">
        <f t="shared" si="4"/>
        <v>8.9427830888133414E-3</v>
      </c>
      <c r="U32">
        <f t="shared" si="5"/>
        <v>5.8176257205292403E-2</v>
      </c>
      <c r="V32">
        <f t="shared" si="6"/>
        <v>4.7689937660544725E-2</v>
      </c>
      <c r="W32">
        <f t="shared" si="7"/>
        <v>2.0041538868986544E-2</v>
      </c>
      <c r="X32">
        <f>[2]organic_sumary!M32*18/14</f>
        <v>0</v>
      </c>
      <c r="Y32" s="1">
        <v>40449</v>
      </c>
      <c r="Z32">
        <v>94</v>
      </c>
      <c r="AA32" s="4">
        <v>45.926007948198347</v>
      </c>
      <c r="AB32" s="4">
        <v>-28.57258175851058</v>
      </c>
      <c r="AC32" s="4">
        <v>76.190302325857147</v>
      </c>
      <c r="AD32">
        <f t="shared" si="8"/>
        <v>1.1022241907567603E-2</v>
      </c>
      <c r="AE32">
        <f t="shared" si="9"/>
        <v>-6.857419622042539E-3</v>
      </c>
      <c r="AF32">
        <f t="shared" si="10"/>
        <v>1.8285672558205714E-2</v>
      </c>
      <c r="AG32">
        <f t="shared" si="11"/>
        <v>7.4834982812435925E-3</v>
      </c>
      <c r="AH32">
        <f t="shared" si="12"/>
        <v>7.4707384939676907E-3</v>
      </c>
      <c r="AI32">
        <f>[4]Nbal_out!N32*44/28</f>
        <v>0.21164304541316709</v>
      </c>
      <c r="AJ32" s="1">
        <v>40462</v>
      </c>
      <c r="AK32">
        <v>107</v>
      </c>
      <c r="AL32" s="3">
        <v>272.05</v>
      </c>
      <c r="AN32">
        <v>31</v>
      </c>
      <c r="AO32" s="5">
        <v>40385</v>
      </c>
      <c r="AP32" s="7">
        <v>28.876666666666662</v>
      </c>
    </row>
    <row r="33" spans="1:42" x14ac:dyDescent="0.15">
      <c r="A33">
        <v>43.704866562009421</v>
      </c>
      <c r="B33">
        <v>62.886597938144334</v>
      </c>
      <c r="C33">
        <v>32</v>
      </c>
      <c r="D33">
        <f>B19</f>
        <v>100</v>
      </c>
      <c r="E33">
        <v>32</v>
      </c>
      <c r="F33">
        <f>[1]soilwater_out!B33/0.42*100</f>
        <v>98.234840801783974</v>
      </c>
      <c r="H33">
        <v>33.908948194662486</v>
      </c>
      <c r="I33">
        <v>4.3243243243243246E-2</v>
      </c>
      <c r="J33">
        <f t="shared" si="2"/>
        <v>0.43243243243243246</v>
      </c>
      <c r="K33">
        <v>32</v>
      </c>
      <c r="L33">
        <f>AVERAGE(J32)</f>
        <v>12.54054054054054</v>
      </c>
      <c r="N33" s="1">
        <v>40462</v>
      </c>
      <c r="O33">
        <v>107</v>
      </c>
      <c r="P33" s="3">
        <v>0.1323663408660386</v>
      </c>
      <c r="Q33" s="3">
        <v>0.15121228355969132</v>
      </c>
      <c r="R33" s="3">
        <v>9.9274755649528951E-2</v>
      </c>
      <c r="S33">
        <f t="shared" si="3"/>
        <v>3.1767921807849264E-2</v>
      </c>
      <c r="T33">
        <f t="shared" si="4"/>
        <v>3.6290948054325922E-2</v>
      </c>
      <c r="U33">
        <f t="shared" si="5"/>
        <v>2.3825941355886948E-2</v>
      </c>
      <c r="V33">
        <f t="shared" si="6"/>
        <v>3.0628270406020713E-2</v>
      </c>
      <c r="W33">
        <f t="shared" si="7"/>
        <v>3.6431763607370471E-3</v>
      </c>
      <c r="X33">
        <f>[2]organic_sumary!M33*18/14</f>
        <v>0</v>
      </c>
      <c r="Y33" s="1">
        <v>40462</v>
      </c>
      <c r="Z33">
        <v>107</v>
      </c>
      <c r="AA33" s="4">
        <v>114.17116973381326</v>
      </c>
      <c r="AB33" s="4">
        <v>-35.32724880543072</v>
      </c>
      <c r="AC33" s="4">
        <v>-29.706978827785576</v>
      </c>
      <c r="AD33">
        <f t="shared" si="8"/>
        <v>2.7401080736115184E-2</v>
      </c>
      <c r="AE33">
        <f t="shared" si="9"/>
        <v>-8.4785397133033732E-3</v>
      </c>
      <c r="AF33">
        <f t="shared" si="10"/>
        <v>-7.1296749186685379E-3</v>
      </c>
      <c r="AG33">
        <f t="shared" si="11"/>
        <v>3.9309553680477571E-3</v>
      </c>
      <c r="AH33">
        <f t="shared" si="12"/>
        <v>1.1741521020906292E-2</v>
      </c>
      <c r="AI33">
        <f>[4]Nbal_out!N33*44/28</f>
        <v>6.7631069017039368E-3</v>
      </c>
      <c r="AJ33" s="1">
        <v>40465</v>
      </c>
      <c r="AK33">
        <v>110</v>
      </c>
      <c r="AL33" s="3">
        <v>191.38333333333333</v>
      </c>
      <c r="AN33">
        <v>32</v>
      </c>
      <c r="AO33" s="5">
        <v>40386</v>
      </c>
      <c r="AP33" s="7">
        <v>28.325833333333335</v>
      </c>
    </row>
    <row r="34" spans="1:42" x14ac:dyDescent="0.15">
      <c r="A34">
        <v>43.893249607535324</v>
      </c>
      <c r="B34">
        <v>99.587628865979383</v>
      </c>
      <c r="C34">
        <v>33</v>
      </c>
      <c r="D34">
        <f>100</f>
        <v>100</v>
      </c>
      <c r="E34">
        <v>33</v>
      </c>
      <c r="F34">
        <f>[1]soilwater_out!B34/0.42*100</f>
        <v>98.197580803008307</v>
      </c>
      <c r="H34">
        <v>46.907378335949765</v>
      </c>
      <c r="I34">
        <v>0</v>
      </c>
      <c r="J34">
        <f t="shared" si="2"/>
        <v>0</v>
      </c>
      <c r="K34">
        <v>33</v>
      </c>
      <c r="L34">
        <f>J33</f>
        <v>0.43243243243243246</v>
      </c>
      <c r="N34" s="1">
        <v>40465</v>
      </c>
      <c r="O34">
        <v>110</v>
      </c>
      <c r="P34" s="3">
        <v>-0.13465203080063767</v>
      </c>
      <c r="Q34" s="3">
        <v>3.3694691886409243E-2</v>
      </c>
      <c r="R34" s="3">
        <v>2.8898473391130001E-2</v>
      </c>
      <c r="S34">
        <f t="shared" si="3"/>
        <v>-3.2316487392153044E-2</v>
      </c>
      <c r="T34">
        <f t="shared" si="4"/>
        <v>8.086726052738219E-3</v>
      </c>
      <c r="U34">
        <f t="shared" si="5"/>
        <v>6.9356336138712005E-3</v>
      </c>
      <c r="V34">
        <f t="shared" si="6"/>
        <v>-5.7647092418478749E-3</v>
      </c>
      <c r="W34">
        <f t="shared" si="7"/>
        <v>1.3280047008676481E-2</v>
      </c>
      <c r="X34">
        <f>[2]organic_sumary!M34*18/14</f>
        <v>0</v>
      </c>
      <c r="Y34" s="1">
        <v>40465</v>
      </c>
      <c r="Z34">
        <v>110</v>
      </c>
      <c r="AA34" s="4">
        <v>-81.377708817871465</v>
      </c>
      <c r="AB34" s="4">
        <v>19.227863974123785</v>
      </c>
      <c r="AC34" s="4">
        <v>20.311364522603824</v>
      </c>
      <c r="AD34">
        <f t="shared" si="8"/>
        <v>-1.9530650116289152E-2</v>
      </c>
      <c r="AE34">
        <f t="shared" si="9"/>
        <v>4.6146873537897086E-3</v>
      </c>
      <c r="AF34">
        <f t="shared" si="10"/>
        <v>4.8747274854249178E-3</v>
      </c>
      <c r="AG34">
        <f t="shared" si="11"/>
        <v>-3.3470784256915084E-3</v>
      </c>
      <c r="AH34">
        <f t="shared" si="12"/>
        <v>8.0921340348936045E-3</v>
      </c>
      <c r="AI34">
        <f>[4]Nbal_out!N34*44/28</f>
        <v>8.3332268521213448E-3</v>
      </c>
      <c r="AJ34" s="1"/>
      <c r="AN34">
        <v>33</v>
      </c>
      <c r="AO34" s="5">
        <v>40387</v>
      </c>
      <c r="AP34" s="7">
        <v>28.930000000000003</v>
      </c>
    </row>
    <row r="35" spans="1:42" x14ac:dyDescent="0.15">
      <c r="A35">
        <v>45.023547880690742</v>
      </c>
      <c r="B35">
        <v>94.432989690721655</v>
      </c>
      <c r="C35">
        <v>34</v>
      </c>
      <c r="D35">
        <f>B20</f>
        <v>98.969072164948443</v>
      </c>
      <c r="E35">
        <v>34</v>
      </c>
      <c r="F35">
        <f>[1]soilwater_out!B35/0.42*100</f>
        <v>98.265601055962705</v>
      </c>
      <c r="H35">
        <v>47.095761381475668</v>
      </c>
      <c r="I35">
        <v>2.9621621621621621</v>
      </c>
      <c r="J35">
        <f t="shared" si="2"/>
        <v>29.621621621621621</v>
      </c>
      <c r="K35">
        <v>34</v>
      </c>
      <c r="L35">
        <v>0</v>
      </c>
      <c r="N35" s="1">
        <v>40476</v>
      </c>
      <c r="O35">
        <v>121</v>
      </c>
      <c r="P35" s="3">
        <v>-7.7634217516738213E-2</v>
      </c>
      <c r="Q35" s="3">
        <v>1.4574014214524974E-2</v>
      </c>
      <c r="R35" s="3">
        <v>1.4563952761839766E-2</v>
      </c>
      <c r="S35">
        <f t="shared" si="3"/>
        <v>-1.8632212204017173E-2</v>
      </c>
      <c r="T35">
        <f t="shared" si="4"/>
        <v>3.4977634114859938E-3</v>
      </c>
      <c r="U35">
        <f t="shared" si="5"/>
        <v>3.4953486628415435E-3</v>
      </c>
      <c r="V35">
        <f t="shared" si="6"/>
        <v>-3.8797000432298791E-3</v>
      </c>
      <c r="W35">
        <f t="shared" si="7"/>
        <v>7.3762561133316022E-3</v>
      </c>
      <c r="X35">
        <f>[2]organic_sumary!M35*18/14</f>
        <v>0</v>
      </c>
      <c r="Y35" s="1">
        <v>40476</v>
      </c>
      <c r="Z35">
        <v>121</v>
      </c>
      <c r="AA35" s="4">
        <v>101.64952038497583</v>
      </c>
      <c r="AB35" s="4">
        <v>14.607459971903578</v>
      </c>
      <c r="AC35" s="4">
        <v>26.987718201340726</v>
      </c>
      <c r="AD35">
        <f t="shared" si="8"/>
        <v>2.43958848923942E-2</v>
      </c>
      <c r="AE35">
        <f t="shared" si="9"/>
        <v>3.5057903932568593E-3</v>
      </c>
      <c r="AF35">
        <f t="shared" si="10"/>
        <v>6.4770523683217738E-3</v>
      </c>
      <c r="AG35">
        <f t="shared" si="11"/>
        <v>1.1459575884657611E-2</v>
      </c>
      <c r="AH35">
        <f t="shared" si="12"/>
        <v>6.5247775821313577E-3</v>
      </c>
      <c r="AI35">
        <f>[4]Nbal_out!N35*44/28</f>
        <v>1.403134865205004E-2</v>
      </c>
      <c r="AJ35" s="1"/>
      <c r="AN35">
        <v>34</v>
      </c>
      <c r="AO35" s="5">
        <v>40388</v>
      </c>
      <c r="AP35" s="7">
        <v>29.716458333333335</v>
      </c>
    </row>
    <row r="36" spans="1:42" x14ac:dyDescent="0.15">
      <c r="A36">
        <v>45.400313971742548</v>
      </c>
      <c r="B36">
        <v>89.072164948453604</v>
      </c>
      <c r="C36">
        <v>35</v>
      </c>
      <c r="D36">
        <f>B21</f>
        <v>96.701030927835049</v>
      </c>
      <c r="E36">
        <v>35</v>
      </c>
      <c r="F36">
        <f>[1]soilwater_out!B36/0.42*100</f>
        <v>94.231203908012034</v>
      </c>
      <c r="H36">
        <v>48.037676609105183</v>
      </c>
      <c r="I36">
        <v>2.1837837837837837</v>
      </c>
      <c r="J36">
        <f t="shared" si="2"/>
        <v>21.837837837837839</v>
      </c>
      <c r="K36">
        <v>35</v>
      </c>
      <c r="N36" s="1">
        <v>40479</v>
      </c>
      <c r="O36">
        <v>124</v>
      </c>
      <c r="P36" s="3">
        <v>-0.41340301865468432</v>
      </c>
      <c r="Q36" s="3">
        <v>-0.12171490942579068</v>
      </c>
      <c r="R36" s="3">
        <v>-3.7708048508129983E-2</v>
      </c>
      <c r="S36">
        <f t="shared" si="3"/>
        <v>-9.9216724477124235E-2</v>
      </c>
      <c r="T36">
        <f t="shared" si="4"/>
        <v>-2.9211578262189758E-2</v>
      </c>
      <c r="U36">
        <f t="shared" si="5"/>
        <v>-9.0499316419511942E-3</v>
      </c>
      <c r="V36">
        <f t="shared" si="6"/>
        <v>-4.5826078127088395E-2</v>
      </c>
      <c r="W36">
        <f t="shared" si="7"/>
        <v>2.7322419590669434E-2</v>
      </c>
      <c r="X36">
        <f>[2]organic_sumary!M36*18/14</f>
        <v>0</v>
      </c>
      <c r="Y36" s="1">
        <v>40479</v>
      </c>
      <c r="Z36">
        <v>124</v>
      </c>
      <c r="AA36" s="4">
        <v>65.08614751664426</v>
      </c>
      <c r="AB36" s="4">
        <v>-3.7117138867118862</v>
      </c>
      <c r="AC36" s="4">
        <v>-3.6476524792484661</v>
      </c>
      <c r="AD36">
        <f t="shared" si="8"/>
        <v>1.5620675403994623E-2</v>
      </c>
      <c r="AE36">
        <f t="shared" si="9"/>
        <v>-8.9081133281085269E-4</v>
      </c>
      <c r="AF36">
        <f t="shared" si="10"/>
        <v>-8.7543659501963193E-4</v>
      </c>
      <c r="AG36">
        <f t="shared" si="11"/>
        <v>4.6181424920547125E-3</v>
      </c>
      <c r="AH36">
        <f t="shared" si="12"/>
        <v>5.5012682463343923E-3</v>
      </c>
      <c r="AI36">
        <f>[4]Nbal_out!N36*44/28</f>
        <v>5.565776205746472E-2</v>
      </c>
      <c r="AN36">
        <v>35</v>
      </c>
      <c r="AO36" s="5">
        <v>40389</v>
      </c>
      <c r="AP36" s="7">
        <v>30.304166666666664</v>
      </c>
    </row>
    <row r="37" spans="1:42" x14ac:dyDescent="0.15">
      <c r="A37">
        <v>45.588697017268451</v>
      </c>
      <c r="B37">
        <v>85.567010309278345</v>
      </c>
      <c r="C37">
        <v>36</v>
      </c>
      <c r="D37">
        <f>B22</f>
        <v>93.19587628865979</v>
      </c>
      <c r="E37">
        <v>36</v>
      </c>
      <c r="F37">
        <f>[1]soilwater_out!B37/0.42*100</f>
        <v>93.719952163242155</v>
      </c>
      <c r="H37">
        <v>48.414442700156989</v>
      </c>
      <c r="I37">
        <v>1.5351351351351352</v>
      </c>
      <c r="J37">
        <f t="shared" si="2"/>
        <v>15.351351351351353</v>
      </c>
      <c r="K37">
        <v>36</v>
      </c>
      <c r="P37" s="2"/>
      <c r="Q37" s="2"/>
      <c r="R37" s="2"/>
      <c r="X37">
        <f>[2]organic_sumary!M37*18/14</f>
        <v>0</v>
      </c>
      <c r="AI37">
        <f>[4]Nbal_out!N37*44/28</f>
        <v>7.133722143750984E-2</v>
      </c>
      <c r="AN37">
        <v>36</v>
      </c>
      <c r="AO37" s="5">
        <v>40390</v>
      </c>
      <c r="AP37" s="7">
        <v>31.230833333333326</v>
      </c>
    </row>
    <row r="38" spans="1:42" x14ac:dyDescent="0.15">
      <c r="A38">
        <v>45.777080062794354</v>
      </c>
      <c r="B38">
        <v>82.474226804123703</v>
      </c>
      <c r="C38">
        <v>37</v>
      </c>
      <c r="D38">
        <f>AVERAGE(B23:B25)</f>
        <v>91.68384879725086</v>
      </c>
      <c r="E38">
        <v>37</v>
      </c>
      <c r="F38">
        <f>[1]soilwater_out!B38/0.42*100</f>
        <v>92.572548559733804</v>
      </c>
      <c r="H38">
        <v>48.791208791208796</v>
      </c>
      <c r="I38">
        <v>0.8</v>
      </c>
      <c r="J38">
        <f t="shared" si="2"/>
        <v>8</v>
      </c>
      <c r="K38">
        <v>37</v>
      </c>
      <c r="X38">
        <f>[2]organic_sumary!M38*18/14</f>
        <v>0</v>
      </c>
      <c r="AI38">
        <f>[4]Nbal_out!N38*44/28</f>
        <v>7.5592107793040028E-2</v>
      </c>
      <c r="AN38">
        <v>37</v>
      </c>
      <c r="AO38" s="5">
        <v>40391</v>
      </c>
      <c r="AP38" s="9">
        <v>31.970208333333336</v>
      </c>
    </row>
    <row r="39" spans="1:42" x14ac:dyDescent="0.15">
      <c r="A39">
        <v>46.15384615384616</v>
      </c>
      <c r="B39">
        <v>78.350515463917532</v>
      </c>
      <c r="C39">
        <v>38</v>
      </c>
      <c r="D39">
        <f>B26</f>
        <v>92.577319587628864</v>
      </c>
      <c r="E39">
        <v>38</v>
      </c>
      <c r="F39">
        <f>[1]soilwater_out!B39/0.42*100</f>
        <v>97.050787437529792</v>
      </c>
      <c r="H39">
        <v>50.109890109890117</v>
      </c>
      <c r="I39">
        <v>2.1621621621621623E-2</v>
      </c>
      <c r="J39">
        <f t="shared" si="2"/>
        <v>0.21621621621621623</v>
      </c>
      <c r="K39">
        <v>38</v>
      </c>
      <c r="X39">
        <f>[2]organic_sumary!M39*18/14</f>
        <v>0</v>
      </c>
      <c r="AI39">
        <f>[4]Nbal_out!N39*44/28</f>
        <v>5.5885057036624497E-2</v>
      </c>
      <c r="AN39">
        <v>38</v>
      </c>
      <c r="AO39" s="5">
        <v>40392</v>
      </c>
      <c r="AP39" s="9">
        <v>32.219374999999999</v>
      </c>
    </row>
    <row r="40" spans="1:42" x14ac:dyDescent="0.15">
      <c r="A40">
        <v>46.907378335949765</v>
      </c>
      <c r="B40">
        <v>72.164948453608247</v>
      </c>
      <c r="C40">
        <v>39</v>
      </c>
      <c r="D40">
        <f>B27</f>
        <v>84.742268041237111</v>
      </c>
      <c r="E40">
        <v>39</v>
      </c>
      <c r="F40">
        <f>[1]soilwater_out!B40/0.42*100</f>
        <v>89.623544897351948</v>
      </c>
      <c r="H40">
        <v>51.99372056514914</v>
      </c>
      <c r="I40">
        <v>-2.1621621621621623E-2</v>
      </c>
      <c r="J40">
        <f t="shared" si="2"/>
        <v>-0.21621621621621623</v>
      </c>
      <c r="K40">
        <v>39</v>
      </c>
      <c r="X40">
        <f>[2]organic_sumary!M40*18/14</f>
        <v>0</v>
      </c>
      <c r="AI40">
        <f>[4]Nbal_out!N40*44/28</f>
        <v>8.9899794659084709E-2</v>
      </c>
      <c r="AN40">
        <v>39</v>
      </c>
      <c r="AO40" s="5">
        <v>40393</v>
      </c>
      <c r="AP40" s="9">
        <v>32.723750000000003</v>
      </c>
    </row>
    <row r="41" spans="1:42" x14ac:dyDescent="0.15">
      <c r="A41">
        <v>47.095761381475668</v>
      </c>
      <c r="B41">
        <v>100</v>
      </c>
      <c r="C41">
        <v>40</v>
      </c>
      <c r="D41">
        <f>AVERAGE(B28:B29)</f>
        <v>78.659793814432987</v>
      </c>
      <c r="E41">
        <v>40</v>
      </c>
      <c r="F41">
        <f>[1]soilwater_out!B41/0.42*100</f>
        <v>86.357550961630693</v>
      </c>
      <c r="H41">
        <v>52.182103610675043</v>
      </c>
      <c r="I41">
        <v>1.3405405405405406</v>
      </c>
      <c r="J41">
        <f t="shared" si="2"/>
        <v>13.405405405405407</v>
      </c>
      <c r="K41">
        <v>40</v>
      </c>
      <c r="X41">
        <f>[2]organic_sumary!M41*18/14</f>
        <v>0</v>
      </c>
      <c r="AI41">
        <f>[4]Nbal_out!N41*44/28</f>
        <v>8.8655537863162853E-2</v>
      </c>
      <c r="AN41">
        <v>40</v>
      </c>
      <c r="AO41" s="5">
        <v>40394</v>
      </c>
      <c r="AP41" s="10">
        <v>31.778124999999999</v>
      </c>
    </row>
    <row r="42" spans="1:42" x14ac:dyDescent="0.15">
      <c r="A42">
        <v>52.935635792778655</v>
      </c>
      <c r="B42">
        <v>99.587628865979383</v>
      </c>
      <c r="C42">
        <v>41</v>
      </c>
      <c r="D42">
        <f>B30</f>
        <v>72.989690721649481</v>
      </c>
      <c r="E42">
        <v>41</v>
      </c>
      <c r="F42">
        <f>[1]soilwater_out!B42/0.42*100</f>
        <v>81.329189595722013</v>
      </c>
      <c r="H42">
        <v>52.558869701726849</v>
      </c>
      <c r="I42">
        <v>0.62702702702702706</v>
      </c>
      <c r="J42">
        <f t="shared" si="2"/>
        <v>6.2702702702702702</v>
      </c>
      <c r="K42">
        <v>41</v>
      </c>
      <c r="X42">
        <f>[2]organic_sumary!M42*18/14</f>
        <v>0</v>
      </c>
      <c r="AI42">
        <f>[4]Nbal_out!N42*44/28</f>
        <v>7.707060726273493E-2</v>
      </c>
      <c r="AN42">
        <v>41</v>
      </c>
      <c r="AO42" s="5">
        <v>40395</v>
      </c>
      <c r="AP42" s="9">
        <v>31.283541666666665</v>
      </c>
    </row>
    <row r="43" spans="1:42" x14ac:dyDescent="0.15">
      <c r="A43">
        <v>53.312401883830461</v>
      </c>
      <c r="B43">
        <v>96.082474226804123</v>
      </c>
      <c r="C43">
        <v>42</v>
      </c>
      <c r="D43">
        <f>AVERAGE(B31:B32)</f>
        <v>67.731958762886592</v>
      </c>
      <c r="E43">
        <v>42</v>
      </c>
      <c r="F43">
        <f>[1]soilwater_out!B43/0.42*100</f>
        <v>73.647108815965197</v>
      </c>
      <c r="H43">
        <v>52.747252747252752</v>
      </c>
      <c r="I43">
        <v>-2.1621621621621623E-2</v>
      </c>
      <c r="J43">
        <f t="shared" si="2"/>
        <v>-0.21621621621621623</v>
      </c>
      <c r="K43">
        <v>42</v>
      </c>
      <c r="X43">
        <f>[2]organic_sumary!M43*18/14</f>
        <v>0</v>
      </c>
      <c r="AI43">
        <f>[4]Nbal_out!N43*44/28</f>
        <v>7.2185946059517184E-2</v>
      </c>
      <c r="AN43">
        <v>42</v>
      </c>
      <c r="AO43" s="5">
        <v>40396</v>
      </c>
      <c r="AP43" s="9">
        <v>30.967708333333334</v>
      </c>
    </row>
    <row r="44" spans="1:42" x14ac:dyDescent="0.15">
      <c r="A44">
        <v>53.500784929356364</v>
      </c>
      <c r="B44">
        <v>91.75257731958763</v>
      </c>
      <c r="C44">
        <v>43</v>
      </c>
      <c r="D44">
        <f>AVERAGE(B33:B34)</f>
        <v>81.237113402061851</v>
      </c>
      <c r="E44">
        <v>43</v>
      </c>
      <c r="F44">
        <f>[1]soilwater_out!B44/0.42*100</f>
        <v>87.717508985882716</v>
      </c>
      <c r="H44">
        <v>61.789638932496082</v>
      </c>
      <c r="I44">
        <v>2.1621621621621623E-2</v>
      </c>
      <c r="J44">
        <f t="shared" si="2"/>
        <v>0.21621621621621623</v>
      </c>
      <c r="K44">
        <v>43</v>
      </c>
      <c r="X44">
        <f>[2]organic_sumary!M44*18/14</f>
        <v>0</v>
      </c>
      <c r="AI44">
        <f>[4]Nbal_out!N44*44/28</f>
        <v>3.8656454125672139E-2</v>
      </c>
      <c r="AN44">
        <v>43</v>
      </c>
      <c r="AO44" s="5">
        <v>40397</v>
      </c>
      <c r="AP44" s="9">
        <v>30.884791666666668</v>
      </c>
    </row>
    <row r="45" spans="1:42" x14ac:dyDescent="0.15">
      <c r="A45">
        <v>53.87755102040817</v>
      </c>
      <c r="B45">
        <v>89.484536082474222</v>
      </c>
      <c r="C45">
        <v>44</v>
      </c>
      <c r="D45">
        <f>B34</f>
        <v>99.587628865979383</v>
      </c>
      <c r="E45">
        <v>44</v>
      </c>
      <c r="F45">
        <f>[1]soilwater_out!B45/0.42*100</f>
        <v>98.271071910858154</v>
      </c>
      <c r="H45">
        <v>61.978021978021985</v>
      </c>
      <c r="I45">
        <v>1.5351351351351352</v>
      </c>
      <c r="J45">
        <f t="shared" si="2"/>
        <v>15.351351351351353</v>
      </c>
      <c r="K45">
        <v>44</v>
      </c>
      <c r="X45">
        <f>[2]organic_sumary!M45*18/14</f>
        <v>0</v>
      </c>
      <c r="AI45">
        <f>[4]Nbal_out!N45*44/28</f>
        <v>2.6339480814479527E-2</v>
      </c>
      <c r="AN45">
        <v>44</v>
      </c>
      <c r="AO45" s="5">
        <v>40398</v>
      </c>
      <c r="AP45" s="9">
        <v>30.401458333333327</v>
      </c>
    </row>
    <row r="46" spans="1:42" x14ac:dyDescent="0.15">
      <c r="A46">
        <v>53.87755102040817</v>
      </c>
      <c r="B46">
        <v>85.567010309278345</v>
      </c>
      <c r="C46">
        <v>45</v>
      </c>
      <c r="D46">
        <f>AVERAGE(B36:B38)</f>
        <v>85.704467353951884</v>
      </c>
      <c r="E46">
        <v>45</v>
      </c>
      <c r="F46">
        <f>[1]soilwater_out!B46/0.42*100</f>
        <v>90.989562727156141</v>
      </c>
      <c r="H46">
        <v>62.543171114599687</v>
      </c>
      <c r="I46">
        <v>0.92972972972972978</v>
      </c>
      <c r="J46">
        <f t="shared" si="2"/>
        <v>9.2972972972972983</v>
      </c>
      <c r="K46">
        <v>45</v>
      </c>
      <c r="X46">
        <f>[2]organic_sumary!M46*18/14</f>
        <v>0</v>
      </c>
      <c r="AI46">
        <f>[4]Nbal_out!N46*44/28</f>
        <v>4.1147800588203123E-2</v>
      </c>
      <c r="AN46">
        <v>45</v>
      </c>
      <c r="AO46" s="5">
        <v>40399</v>
      </c>
      <c r="AP46" s="9">
        <v>30.487500000000001</v>
      </c>
    </row>
    <row r="47" spans="1:42" x14ac:dyDescent="0.15">
      <c r="A47">
        <v>54.254317111459969</v>
      </c>
      <c r="B47">
        <v>82.268041237113408</v>
      </c>
      <c r="C47">
        <v>46</v>
      </c>
      <c r="D47">
        <f>AVERAGE(B39:B40)</f>
        <v>75.257731958762889</v>
      </c>
      <c r="E47">
        <v>46</v>
      </c>
      <c r="F47">
        <f>[1]soilwater_out!B47/0.42*100</f>
        <v>84.601477498099925</v>
      </c>
      <c r="H47">
        <v>62.73155416012559</v>
      </c>
      <c r="I47">
        <v>0.43243243243243246</v>
      </c>
      <c r="J47">
        <f t="shared" si="2"/>
        <v>4.3243243243243246</v>
      </c>
      <c r="K47">
        <v>46</v>
      </c>
      <c r="L47">
        <v>0</v>
      </c>
      <c r="X47">
        <f>[2]organic_sumary!M47*18/14</f>
        <v>0</v>
      </c>
      <c r="AI47">
        <f>[4]Nbal_out!N47*44/28</f>
        <v>4.072972263308252E-2</v>
      </c>
      <c r="AN47">
        <v>46</v>
      </c>
      <c r="AO47" s="5">
        <v>40400</v>
      </c>
      <c r="AP47" s="9">
        <v>31.128958333333344</v>
      </c>
    </row>
    <row r="48" spans="1:42" x14ac:dyDescent="0.15">
      <c r="A48">
        <v>54.631083202511775</v>
      </c>
      <c r="B48">
        <v>78.144329896907209</v>
      </c>
      <c r="C48">
        <v>47</v>
      </c>
      <c r="D48">
        <f>B41</f>
        <v>100</v>
      </c>
      <c r="E48">
        <v>47</v>
      </c>
      <c r="F48">
        <f>[1]soilwater_out!B48/0.42*100</f>
        <v>98.206429254441048</v>
      </c>
      <c r="H48">
        <v>62.919937205651493</v>
      </c>
      <c r="I48">
        <v>-2.1621621621621623E-2</v>
      </c>
      <c r="J48">
        <f t="shared" si="2"/>
        <v>-0.21621621621621623</v>
      </c>
      <c r="K48">
        <v>47</v>
      </c>
      <c r="L48">
        <f>J35</f>
        <v>29.621621621621621</v>
      </c>
      <c r="X48">
        <f>[2]organic_sumary!M48*18/14</f>
        <v>0</v>
      </c>
      <c r="AI48">
        <f>[4]Nbal_out!N48*44/28</f>
        <v>8.5204770533846719E-3</v>
      </c>
      <c r="AN48">
        <v>47</v>
      </c>
      <c r="AO48" s="5">
        <v>40401</v>
      </c>
      <c r="AP48" s="9">
        <v>31.671875</v>
      </c>
    </row>
    <row r="49" spans="1:42" x14ac:dyDescent="0.15">
      <c r="A49">
        <v>54.819466248037678</v>
      </c>
      <c r="B49">
        <v>76.494845360824741</v>
      </c>
      <c r="C49">
        <v>48</v>
      </c>
      <c r="E49">
        <v>48</v>
      </c>
      <c r="F49">
        <f>[1]soilwater_out!B49/0.42*100</f>
        <v>98.230001472291491</v>
      </c>
      <c r="H49">
        <v>71.962323390894824</v>
      </c>
      <c r="I49">
        <v>0</v>
      </c>
      <c r="J49">
        <f t="shared" si="2"/>
        <v>0</v>
      </c>
      <c r="K49">
        <v>48</v>
      </c>
      <c r="L49">
        <f>AVERAGE(J36:J38)</f>
        <v>15.063063063063064</v>
      </c>
      <c r="X49">
        <f>[2]organic_sumary!M49*18/14</f>
        <v>0</v>
      </c>
      <c r="AI49">
        <f>[4]Nbal_out!N49*44/28</f>
        <v>8.3778373514599158E-3</v>
      </c>
      <c r="AN49">
        <v>48</v>
      </c>
      <c r="AO49" s="5">
        <v>40402</v>
      </c>
      <c r="AP49" s="9">
        <v>32.613750000000003</v>
      </c>
    </row>
    <row r="50" spans="1:42" x14ac:dyDescent="0.15">
      <c r="A50">
        <v>55.007849293563581</v>
      </c>
      <c r="B50">
        <v>73.814432989690715</v>
      </c>
      <c r="C50">
        <v>49</v>
      </c>
      <c r="E50">
        <v>49</v>
      </c>
      <c r="F50">
        <f>[1]soilwater_out!B50/0.42*100</f>
        <v>98.209813946769358</v>
      </c>
      <c r="H50">
        <v>71.962323390894824</v>
      </c>
      <c r="I50">
        <v>2.2054054054054055</v>
      </c>
      <c r="J50">
        <f t="shared" si="2"/>
        <v>22.054054054054056</v>
      </c>
      <c r="K50">
        <v>49</v>
      </c>
      <c r="L50">
        <v>0</v>
      </c>
      <c r="X50">
        <f>[2]organic_sumary!M50*18/14</f>
        <v>0</v>
      </c>
      <c r="AI50">
        <f>[4]Nbal_out!N50*44/28</f>
        <v>9.7643586228198156E-3</v>
      </c>
      <c r="AN50">
        <v>49</v>
      </c>
      <c r="AO50" s="5">
        <v>40403</v>
      </c>
      <c r="AP50" s="9">
        <v>33.075000000000003</v>
      </c>
    </row>
    <row r="51" spans="1:42" x14ac:dyDescent="0.15">
      <c r="A51">
        <v>56.891679748822611</v>
      </c>
      <c r="B51">
        <v>71.958762886597938</v>
      </c>
      <c r="C51">
        <v>50</v>
      </c>
      <c r="E51">
        <v>50</v>
      </c>
      <c r="F51">
        <f>[1]soilwater_out!B51/0.42*100</f>
        <v>98.227844351813914</v>
      </c>
      <c r="H51">
        <v>72.715855572998436</v>
      </c>
      <c r="I51">
        <v>1.4054054054054055</v>
      </c>
      <c r="J51">
        <f t="shared" si="2"/>
        <v>14.054054054054054</v>
      </c>
      <c r="K51">
        <v>50</v>
      </c>
      <c r="X51">
        <f>[2]organic_sumary!M51*18/14</f>
        <v>0</v>
      </c>
      <c r="AI51">
        <f>[4]Nbal_out!N51*44/28</f>
        <v>4.2386478104019236E-2</v>
      </c>
      <c r="AN51">
        <v>50</v>
      </c>
      <c r="AO51" s="5">
        <v>40404</v>
      </c>
      <c r="AP51" s="9">
        <v>33.133333333333333</v>
      </c>
    </row>
    <row r="52" spans="1:42" x14ac:dyDescent="0.15">
      <c r="A52">
        <v>57.833594976452126</v>
      </c>
      <c r="B52">
        <v>69.69072164948453</v>
      </c>
      <c r="C52">
        <v>51</v>
      </c>
      <c r="E52">
        <v>51</v>
      </c>
      <c r="F52">
        <f>[1]soilwater_out!B52/0.42*100</f>
        <v>98.230185962858656</v>
      </c>
      <c r="H52">
        <v>73.281004709576138</v>
      </c>
      <c r="I52">
        <v>0.82162162162162167</v>
      </c>
      <c r="J52">
        <f t="shared" si="2"/>
        <v>8.2162162162162176</v>
      </c>
      <c r="K52">
        <v>51</v>
      </c>
      <c r="L52">
        <v>0</v>
      </c>
      <c r="X52">
        <f>[2]organic_sumary!M52*18/14</f>
        <v>0</v>
      </c>
      <c r="AI52">
        <f>[4]Nbal_out!N52*44/28</f>
        <v>8.9919117211974629E-3</v>
      </c>
      <c r="AN52">
        <v>51</v>
      </c>
      <c r="AO52" s="5">
        <v>40405</v>
      </c>
      <c r="AP52" s="9">
        <v>33.243958333333346</v>
      </c>
    </row>
    <row r="53" spans="1:42" x14ac:dyDescent="0.15">
      <c r="A53">
        <v>57.833594976452126</v>
      </c>
      <c r="B53">
        <v>99.38144329896906</v>
      </c>
      <c r="C53">
        <v>52</v>
      </c>
      <c r="D53">
        <f>B42</f>
        <v>99.587628865979383</v>
      </c>
      <c r="E53">
        <v>52</v>
      </c>
      <c r="F53">
        <f>[1]soilwater_out!B53/0.42*100</f>
        <v>98.231094224112383</v>
      </c>
      <c r="H53">
        <v>74.03453689167975</v>
      </c>
      <c r="I53">
        <v>0.19459459459459461</v>
      </c>
      <c r="J53">
        <f t="shared" si="2"/>
        <v>1.9459459459459461</v>
      </c>
      <c r="K53">
        <v>52</v>
      </c>
      <c r="L53">
        <f>AVERAGE(J41:J42)</f>
        <v>9.8378378378378386</v>
      </c>
      <c r="X53">
        <f>[2]organic_sumary!M53*18/14</f>
        <v>0</v>
      </c>
      <c r="AI53">
        <f>[4]Nbal_out!N53*44/28</f>
        <v>8.0452274329430497E-3</v>
      </c>
      <c r="AN53">
        <v>52</v>
      </c>
      <c r="AO53" s="5">
        <v>40406</v>
      </c>
      <c r="AP53" s="11">
        <v>31.880208333333329</v>
      </c>
    </row>
    <row r="54" spans="1:42" x14ac:dyDescent="0.15">
      <c r="A54">
        <v>58.398744113029828</v>
      </c>
      <c r="B54">
        <v>94.432989690721655</v>
      </c>
      <c r="C54">
        <v>53</v>
      </c>
      <c r="D54">
        <f>B43</f>
        <v>96.082474226804123</v>
      </c>
      <c r="E54">
        <v>53</v>
      </c>
      <c r="F54">
        <f>[1]soilwater_out!B54/0.42*100</f>
        <v>98.250501212619596</v>
      </c>
      <c r="H54">
        <v>75.541601255886974</v>
      </c>
      <c r="I54">
        <v>0</v>
      </c>
      <c r="J54">
        <f t="shared" si="2"/>
        <v>0</v>
      </c>
      <c r="K54">
        <v>53</v>
      </c>
      <c r="L54">
        <v>0</v>
      </c>
      <c r="X54">
        <f>[2]organic_sumary!M54*18/14</f>
        <v>6.1352561627115519E-2</v>
      </c>
      <c r="AI54">
        <f>[4]Nbal_out!N54*44/28</f>
        <v>7.2312600358719658E-3</v>
      </c>
      <c r="AN54">
        <v>53</v>
      </c>
      <c r="AO54" s="5">
        <v>40407</v>
      </c>
      <c r="AP54" s="9">
        <v>31.751874999999998</v>
      </c>
    </row>
    <row r="55" spans="1:42" x14ac:dyDescent="0.15">
      <c r="A55">
        <v>58.775510204081634</v>
      </c>
      <c r="B55">
        <v>89.484536082474222</v>
      </c>
      <c r="C55">
        <v>54</v>
      </c>
      <c r="D55">
        <f>AVERAGE(B47:B48)</f>
        <v>80.206185567010309</v>
      </c>
      <c r="E55">
        <v>54</v>
      </c>
      <c r="F55">
        <f>[1]soilwater_out!B55/0.42*100</f>
        <v>98.250508308410645</v>
      </c>
      <c r="H55">
        <v>89.858712715855575</v>
      </c>
      <c r="I55">
        <v>0</v>
      </c>
      <c r="J55">
        <f t="shared" si="2"/>
        <v>0</v>
      </c>
      <c r="K55">
        <v>54</v>
      </c>
      <c r="X55">
        <f>[2]organic_sumary!M55*18/14</f>
        <v>0.29059075457709177</v>
      </c>
      <c r="AI55">
        <f>[4]Nbal_out!N55*44/28</f>
        <v>6.7478086887683341E-3</v>
      </c>
      <c r="AN55">
        <v>54</v>
      </c>
      <c r="AO55" s="5">
        <v>40408</v>
      </c>
      <c r="AP55" s="9">
        <v>31.216041666666658</v>
      </c>
    </row>
    <row r="56" spans="1:42" x14ac:dyDescent="0.15">
      <c r="A56">
        <v>58.963893249607537</v>
      </c>
      <c r="B56">
        <v>82.88659793814432</v>
      </c>
      <c r="C56">
        <v>55</v>
      </c>
      <c r="D56">
        <f>AVERAGE(B50)</f>
        <v>73.814432989690715</v>
      </c>
      <c r="E56">
        <v>55</v>
      </c>
      <c r="F56">
        <f>[1]soilwater_out!B56/0.42*100</f>
        <v>98.021569706144788</v>
      </c>
      <c r="H56">
        <v>90.047095761381485</v>
      </c>
      <c r="I56">
        <v>1.4702702702702704</v>
      </c>
      <c r="J56">
        <f t="shared" si="2"/>
        <v>14.702702702702704</v>
      </c>
      <c r="K56">
        <v>55</v>
      </c>
      <c r="X56">
        <f>[2]organic_sumary!M56*18/14</f>
        <v>0</v>
      </c>
      <c r="AI56">
        <f>[4]Nbal_out!N56*44/28</f>
        <v>0.35368020172524373</v>
      </c>
      <c r="AN56">
        <v>55</v>
      </c>
      <c r="AO56" s="5">
        <v>40409</v>
      </c>
      <c r="AP56" s="9">
        <v>31.073125000000001</v>
      </c>
    </row>
    <row r="57" spans="1:42" x14ac:dyDescent="0.15">
      <c r="A57">
        <v>59.340659340659343</v>
      </c>
      <c r="B57">
        <v>80.206185567010309</v>
      </c>
      <c r="C57">
        <v>56</v>
      </c>
      <c r="D57">
        <f>AVERAGE(B51)</f>
        <v>71.958762886597938</v>
      </c>
      <c r="E57">
        <v>56</v>
      </c>
      <c r="F57">
        <f>[1]soilwater_out!B57/0.42*100</f>
        <v>90.055075429734728</v>
      </c>
      <c r="H57">
        <v>90.800627943485097</v>
      </c>
      <c r="I57">
        <v>0.90810810810810816</v>
      </c>
      <c r="J57">
        <f t="shared" si="2"/>
        <v>9.0810810810810807</v>
      </c>
      <c r="K57">
        <v>56</v>
      </c>
      <c r="X57">
        <f>[2]organic_sumary!M57*18/14</f>
        <v>0</v>
      </c>
      <c r="AI57">
        <f>[4]Nbal_out!N57*44/28</f>
        <v>0.14861545998994813</v>
      </c>
      <c r="AN57">
        <v>56</v>
      </c>
      <c r="AO57" s="5">
        <v>40410</v>
      </c>
      <c r="AP57" s="9">
        <v>31.404375000000002</v>
      </c>
    </row>
    <row r="58" spans="1:42" x14ac:dyDescent="0.15">
      <c r="A58">
        <v>60.094191522762955</v>
      </c>
      <c r="B58">
        <v>76.701030927835049</v>
      </c>
      <c r="C58">
        <v>57</v>
      </c>
      <c r="D58">
        <f>AVERAGE(B53)</f>
        <v>99.38144329896906</v>
      </c>
      <c r="E58">
        <v>57</v>
      </c>
      <c r="F58">
        <f>[1]soilwater_out!B58/0.42*100</f>
        <v>98.272569122768587</v>
      </c>
      <c r="H58">
        <v>91.365777080062799</v>
      </c>
      <c r="I58">
        <v>0.45405405405405408</v>
      </c>
      <c r="J58">
        <f t="shared" si="2"/>
        <v>4.5405405405405403</v>
      </c>
      <c r="K58">
        <v>57</v>
      </c>
      <c r="X58">
        <f>[2]organic_sumary!M58*18/14</f>
        <v>1.3481453061103821E-3</v>
      </c>
      <c r="AI58">
        <f>[4]Nbal_out!N58*44/28</f>
        <v>5.9627072670450643E-3</v>
      </c>
      <c r="AN58">
        <v>57</v>
      </c>
      <c r="AO58" s="5">
        <v>40411</v>
      </c>
      <c r="AP58" s="9">
        <v>31.149791666666662</v>
      </c>
    </row>
    <row r="59" spans="1:42" x14ac:dyDescent="0.15">
      <c r="A59">
        <v>60.659340659340664</v>
      </c>
      <c r="B59">
        <v>74.432989690721655</v>
      </c>
      <c r="C59">
        <v>58</v>
      </c>
      <c r="D59">
        <f>AVERAGE(B54:B56)</f>
        <v>88.934707903780065</v>
      </c>
      <c r="E59">
        <v>58</v>
      </c>
      <c r="F59">
        <f>[1]soilwater_out!B59/0.42*100</f>
        <v>90.25145144689651</v>
      </c>
      <c r="H59">
        <v>91.930926216640515</v>
      </c>
      <c r="I59">
        <v>-2.1621621621621623E-2</v>
      </c>
      <c r="J59">
        <f t="shared" si="2"/>
        <v>-0.21621621621621623</v>
      </c>
      <c r="K59">
        <v>58</v>
      </c>
      <c r="X59">
        <f>[2]organic_sumary!M59*18/14</f>
        <v>0</v>
      </c>
      <c r="AI59">
        <f>[4]Nbal_out!N59*44/28</f>
        <v>2.0125572702062999E-2</v>
      </c>
      <c r="AN59">
        <v>58</v>
      </c>
      <c r="AO59" s="5">
        <v>40412</v>
      </c>
      <c r="AP59" s="9">
        <v>31.258125</v>
      </c>
    </row>
    <row r="60" spans="1:42" x14ac:dyDescent="0.15">
      <c r="A60">
        <v>61.978021978021985</v>
      </c>
      <c r="B60">
        <v>71.134020618556704</v>
      </c>
      <c r="C60">
        <v>59</v>
      </c>
      <c r="D60">
        <f>B57</f>
        <v>80.206185567010309</v>
      </c>
      <c r="E60">
        <v>59</v>
      </c>
      <c r="F60">
        <f>[1]soilwater_out!B60/0.42*100</f>
        <v>82.586549577258879</v>
      </c>
      <c r="K60">
        <v>59</v>
      </c>
      <c r="X60">
        <f>[2]organic_sumary!M60*18/14</f>
        <v>0</v>
      </c>
      <c r="AI60">
        <f>[4]Nbal_out!N60*44/28</f>
        <v>1.1935885868982286E-2</v>
      </c>
      <c r="AN60">
        <v>59</v>
      </c>
      <c r="AO60" s="5">
        <v>40413</v>
      </c>
      <c r="AP60" s="9">
        <v>31.756250000000001</v>
      </c>
    </row>
    <row r="61" spans="1:42" x14ac:dyDescent="0.15">
      <c r="A61">
        <v>61.789638932496082</v>
      </c>
      <c r="B61">
        <v>99.587628865979383</v>
      </c>
      <c r="C61">
        <v>60</v>
      </c>
      <c r="D61">
        <f>AVERAGE(B58:B59)</f>
        <v>75.567010309278345</v>
      </c>
      <c r="E61">
        <v>60</v>
      </c>
      <c r="F61">
        <f>[1]soilwater_out!B61/0.42*100</f>
        <v>73.98333577882677</v>
      </c>
      <c r="K61">
        <v>60</v>
      </c>
      <c r="L61">
        <v>0</v>
      </c>
      <c r="X61">
        <f>[2]organic_sumary!M61*18/14</f>
        <v>0</v>
      </c>
      <c r="AI61">
        <f>[4]Nbal_out!N61*44/28</f>
        <v>1.0096080056618125E-2</v>
      </c>
      <c r="AN61">
        <v>60</v>
      </c>
      <c r="AO61" s="5">
        <v>40414</v>
      </c>
      <c r="AP61" s="9">
        <v>32.002291666666672</v>
      </c>
    </row>
    <row r="62" spans="1:42" x14ac:dyDescent="0.15">
      <c r="A62">
        <v>63.108320251177396</v>
      </c>
      <c r="B62">
        <v>99.587628865979383</v>
      </c>
      <c r="C62">
        <v>61</v>
      </c>
      <c r="D62">
        <f>B61</f>
        <v>99.587628865979383</v>
      </c>
      <c r="E62">
        <v>61</v>
      </c>
      <c r="F62">
        <f>[1]soilwater_out!B62/0.42*100</f>
        <v>98.232293412798938</v>
      </c>
      <c r="K62">
        <v>61</v>
      </c>
      <c r="L62">
        <f>J45</f>
        <v>15.351351351351353</v>
      </c>
      <c r="X62">
        <f>[2]organic_sumary!M62*18/14</f>
        <v>0</v>
      </c>
      <c r="AI62">
        <f>[4]Nbal_out!N62*44/28</f>
        <v>4.4202520455363659E-3</v>
      </c>
      <c r="AN62">
        <v>61</v>
      </c>
      <c r="AO62" s="5">
        <v>40415</v>
      </c>
      <c r="AP62" s="9">
        <v>31.884166666666669</v>
      </c>
    </row>
    <row r="63" spans="1:42" x14ac:dyDescent="0.15">
      <c r="A63">
        <v>63.673469387755105</v>
      </c>
      <c r="B63">
        <v>95.670103092783506</v>
      </c>
      <c r="C63">
        <v>62</v>
      </c>
      <c r="D63">
        <f>B61</f>
        <v>99.587628865979383</v>
      </c>
      <c r="E63">
        <v>62</v>
      </c>
      <c r="F63">
        <f>[1]soilwater_out!B63/0.42*100</f>
        <v>98.201951810291845</v>
      </c>
      <c r="K63">
        <v>62</v>
      </c>
      <c r="L63">
        <f>AVERAGE(J46:J47)</f>
        <v>6.8108108108108114</v>
      </c>
      <c r="X63">
        <f>[2]organic_sumary!M63*18/14</f>
        <v>0</v>
      </c>
      <c r="AI63">
        <f>[4]Nbal_out!N63*44/28</f>
        <v>3.4328796905167664E-3</v>
      </c>
      <c r="AN63">
        <v>62</v>
      </c>
      <c r="AO63" s="5">
        <v>40416</v>
      </c>
      <c r="AP63" s="9">
        <v>30.812916666666663</v>
      </c>
    </row>
    <row r="64" spans="1:42" x14ac:dyDescent="0.15">
      <c r="A64">
        <v>63.861852433281008</v>
      </c>
      <c r="B64">
        <v>90.721649484536073</v>
      </c>
      <c r="C64">
        <v>63</v>
      </c>
      <c r="D64">
        <f>B62</f>
        <v>99.587628865979383</v>
      </c>
      <c r="E64">
        <v>63</v>
      </c>
      <c r="F64">
        <f>[1]soilwater_out!B64/0.42*100</f>
        <v>98.215873752321514</v>
      </c>
      <c r="K64">
        <v>63</v>
      </c>
      <c r="L64">
        <v>0</v>
      </c>
      <c r="X64">
        <f>[2]organic_sumary!M64*18/14</f>
        <v>0</v>
      </c>
      <c r="AI64">
        <f>[4]Nbal_out!N64*44/28</f>
        <v>2.6908212010274208E-3</v>
      </c>
      <c r="AN64">
        <v>63</v>
      </c>
      <c r="AO64" s="5">
        <v>40417</v>
      </c>
      <c r="AP64" s="9">
        <v>30.036458333333343</v>
      </c>
    </row>
    <row r="65" spans="1:42" x14ac:dyDescent="0.15">
      <c r="A65">
        <v>64.803767660910523</v>
      </c>
      <c r="B65">
        <v>86.804123711340196</v>
      </c>
      <c r="C65">
        <v>64</v>
      </c>
      <c r="D65">
        <f>B65</f>
        <v>86.804123711340196</v>
      </c>
      <c r="E65">
        <v>64</v>
      </c>
      <c r="F65">
        <f>[1]soilwater_out!B65/0.42*100</f>
        <v>93.023138386862627</v>
      </c>
      <c r="K65">
        <v>64</v>
      </c>
      <c r="X65">
        <f>[2]organic_sumary!M65*18/14</f>
        <v>0</v>
      </c>
      <c r="AI65">
        <f>[4]Nbal_out!N65*44/28</f>
        <v>3.3743265652338588E-3</v>
      </c>
      <c r="AN65">
        <v>64</v>
      </c>
      <c r="AO65" s="5">
        <v>40418</v>
      </c>
      <c r="AP65" s="9">
        <v>29.422916666666669</v>
      </c>
    </row>
    <row r="66" spans="1:42" x14ac:dyDescent="0.15">
      <c r="A66">
        <v>65.557299843014135</v>
      </c>
      <c r="B66">
        <v>82.474226804123703</v>
      </c>
      <c r="C66">
        <v>65</v>
      </c>
      <c r="D66">
        <f>AVERAGE(B66:B67)</f>
        <v>81.030927835051543</v>
      </c>
      <c r="E66">
        <v>65</v>
      </c>
      <c r="F66">
        <f>[1]soilwater_out!B66/0.42*100</f>
        <v>86.643326850164499</v>
      </c>
      <c r="K66">
        <v>65</v>
      </c>
      <c r="X66">
        <f>[2]organic_sumary!M66*18/14</f>
        <v>0</v>
      </c>
      <c r="AI66">
        <f>[4]Nbal_out!N66*44/28</f>
        <v>3.89614709488105E-3</v>
      </c>
      <c r="AN66">
        <v>65</v>
      </c>
      <c r="AO66" s="5">
        <v>40419</v>
      </c>
      <c r="AP66" s="9">
        <v>29.571041666666673</v>
      </c>
    </row>
    <row r="67" spans="1:42" x14ac:dyDescent="0.15">
      <c r="A67">
        <v>65.745682888540031</v>
      </c>
      <c r="B67">
        <v>79.587628865979383</v>
      </c>
      <c r="C67">
        <v>66</v>
      </c>
      <c r="D67">
        <f>B67</f>
        <v>79.587628865979383</v>
      </c>
      <c r="E67">
        <v>66</v>
      </c>
      <c r="F67">
        <f>[1]soilwater_out!B67/0.42*100</f>
        <v>83.536775339217414</v>
      </c>
      <c r="K67">
        <v>66</v>
      </c>
      <c r="X67">
        <f>[2]organic_sumary!M67*18/14</f>
        <v>0</v>
      </c>
      <c r="AI67">
        <f>[4]Nbal_out!N67*44/28</f>
        <v>4.2046722845858553E-3</v>
      </c>
      <c r="AN67">
        <v>66</v>
      </c>
      <c r="AO67" s="5">
        <v>40420</v>
      </c>
      <c r="AP67" s="9">
        <v>29.864583333333332</v>
      </c>
    </row>
    <row r="68" spans="1:42" x14ac:dyDescent="0.15">
      <c r="A68">
        <v>66.875981161695449</v>
      </c>
      <c r="B68">
        <v>76.288659793814432</v>
      </c>
      <c r="C68">
        <v>67</v>
      </c>
      <c r="D68">
        <f>B69</f>
        <v>99.38144329896906</v>
      </c>
      <c r="E68">
        <v>67</v>
      </c>
      <c r="F68">
        <f>[1]soilwater_out!B68/0.42*100</f>
        <v>98.246080534798764</v>
      </c>
      <c r="K68">
        <v>67</v>
      </c>
      <c r="X68">
        <f>[2]organic_sumary!M68*18/14</f>
        <v>0</v>
      </c>
      <c r="AI68">
        <f>[4]Nbal_out!N68*44/28</f>
        <v>4.2370272453385394E-3</v>
      </c>
      <c r="AN68">
        <v>67</v>
      </c>
      <c r="AO68" s="5">
        <v>40421</v>
      </c>
      <c r="AP68" s="9">
        <v>28.732708333333331</v>
      </c>
    </row>
    <row r="69" spans="1:42" x14ac:dyDescent="0.15">
      <c r="A69">
        <v>66.875981161695449</v>
      </c>
      <c r="B69">
        <v>99.38144329896906</v>
      </c>
      <c r="C69">
        <v>68</v>
      </c>
      <c r="D69">
        <f>B70</f>
        <v>94.845360824742272</v>
      </c>
      <c r="E69">
        <v>68</v>
      </c>
      <c r="F69">
        <f>[1]soilwater_out!B69/0.42*100</f>
        <v>92.206256730215898</v>
      </c>
      <c r="K69">
        <v>68</v>
      </c>
      <c r="X69">
        <f>[2]organic_sumary!M69*18/14</f>
        <v>0</v>
      </c>
      <c r="AI69">
        <f>[4]Nbal_out!N69*44/28</f>
        <v>4.0419476863011294E-3</v>
      </c>
      <c r="AN69">
        <v>68</v>
      </c>
      <c r="AO69" s="5">
        <v>40422</v>
      </c>
      <c r="AP69" s="10">
        <v>28.373750000000001</v>
      </c>
    </row>
    <row r="70" spans="1:42" x14ac:dyDescent="0.15">
      <c r="A70">
        <v>67.817896389324972</v>
      </c>
      <c r="B70">
        <v>94.845360824742272</v>
      </c>
      <c r="C70">
        <v>69</v>
      </c>
      <c r="D70">
        <f>B71</f>
        <v>91.340206185567013</v>
      </c>
      <c r="E70">
        <v>69</v>
      </c>
      <c r="F70">
        <f>[1]soilwater_out!B70/0.42*100</f>
        <v>86.421867211659759</v>
      </c>
      <c r="K70">
        <v>69</v>
      </c>
      <c r="X70">
        <f>[2]organic_sumary!M70*18/14</f>
        <v>0</v>
      </c>
      <c r="AI70">
        <f>[4]Nbal_out!N70*44/28</f>
        <v>3.9014594707877837E-3</v>
      </c>
      <c r="AN70">
        <v>69</v>
      </c>
      <c r="AO70" s="5">
        <v>40423</v>
      </c>
      <c r="AP70" s="9">
        <v>29.012291666666659</v>
      </c>
    </row>
    <row r="71" spans="1:42" x14ac:dyDescent="0.15">
      <c r="A71">
        <v>69.136577708006286</v>
      </c>
      <c r="B71">
        <v>91.340206185567013</v>
      </c>
      <c r="C71">
        <v>70</v>
      </c>
      <c r="D71">
        <f>AVERAGE(B73:B75)</f>
        <v>84.329896907216494</v>
      </c>
      <c r="E71">
        <v>70</v>
      </c>
      <c r="F71">
        <f>[1]soilwater_out!B71/0.42*100</f>
        <v>79.992981184096564</v>
      </c>
      <c r="K71">
        <v>70</v>
      </c>
      <c r="X71">
        <f>[2]organic_sumary!M71*18/14</f>
        <v>0</v>
      </c>
      <c r="AI71">
        <f>[4]Nbal_out!N71*44/28</f>
        <v>3.6852607602227494E-3</v>
      </c>
      <c r="AN71">
        <v>70</v>
      </c>
      <c r="AO71" s="5">
        <v>40424</v>
      </c>
      <c r="AP71" s="9">
        <v>29.947916666666661</v>
      </c>
    </row>
    <row r="72" spans="1:42" x14ac:dyDescent="0.15">
      <c r="A72">
        <v>69.701726844583987</v>
      </c>
      <c r="B72">
        <v>89.072164948453604</v>
      </c>
      <c r="C72">
        <v>71</v>
      </c>
      <c r="D72">
        <f>AVERAGE(B75:B76)</f>
        <v>80.824742268041234</v>
      </c>
      <c r="E72">
        <v>71</v>
      </c>
      <c r="F72">
        <f>[1]soilwater_out!B72/0.42*100</f>
        <v>73.21964417185103</v>
      </c>
      <c r="K72">
        <v>71</v>
      </c>
      <c r="L72">
        <v>0</v>
      </c>
      <c r="X72">
        <f>[2]organic_sumary!M72*18/14</f>
        <v>0</v>
      </c>
      <c r="AI72">
        <f>[4]Nbal_out!N72*44/28</f>
        <v>3.3609156619233793E-3</v>
      </c>
      <c r="AN72">
        <v>71</v>
      </c>
      <c r="AO72" s="5">
        <v>40425</v>
      </c>
      <c r="AP72" s="9">
        <v>30.387291666666673</v>
      </c>
    </row>
    <row r="73" spans="1:42" x14ac:dyDescent="0.15">
      <c r="A73">
        <v>70.266875981161704</v>
      </c>
      <c r="B73">
        <v>86.804123711340196</v>
      </c>
      <c r="C73">
        <v>72</v>
      </c>
      <c r="D73">
        <f>B77</f>
        <v>100</v>
      </c>
      <c r="E73">
        <v>72</v>
      </c>
      <c r="F73">
        <f>[1]soilwater_out!B73/0.42*100</f>
        <v>98.224246785754261</v>
      </c>
      <c r="K73">
        <v>72</v>
      </c>
      <c r="L73">
        <f>AVERAGE(J50:J51)</f>
        <v>18.054054054054056</v>
      </c>
      <c r="X73">
        <f>[2]organic_sumary!M73*18/14</f>
        <v>0</v>
      </c>
      <c r="AI73">
        <f>[4]Nbal_out!N73*44/28</f>
        <v>1.3660527673288023E-3</v>
      </c>
      <c r="AN73">
        <v>72</v>
      </c>
      <c r="AO73" s="5">
        <v>40426</v>
      </c>
      <c r="AP73" s="9">
        <v>30.390833333333322</v>
      </c>
    </row>
    <row r="74" spans="1:42" x14ac:dyDescent="0.15">
      <c r="A74">
        <v>70.4552590266876</v>
      </c>
      <c r="B74">
        <v>84.329896907216494</v>
      </c>
      <c r="C74">
        <v>73</v>
      </c>
      <c r="D74">
        <f>100</f>
        <v>100</v>
      </c>
      <c r="E74">
        <v>73</v>
      </c>
      <c r="F74">
        <f>[1]soilwater_out!B74/0.42*100</f>
        <v>98.212716125306628</v>
      </c>
      <c r="K74">
        <v>73</v>
      </c>
      <c r="L74">
        <f>J52</f>
        <v>8.2162162162162176</v>
      </c>
      <c r="X74">
        <f>[2]organic_sumary!M74*18/14</f>
        <v>0</v>
      </c>
      <c r="AI74">
        <f>[4]Nbal_out!N74*44/28</f>
        <v>1.5525165385403292E-3</v>
      </c>
      <c r="AN74">
        <v>73</v>
      </c>
      <c r="AO74" s="5">
        <v>40427</v>
      </c>
      <c r="AP74" s="9">
        <v>30.193958333333331</v>
      </c>
    </row>
    <row r="75" spans="1:42" x14ac:dyDescent="0.15">
      <c r="A75">
        <v>70.832025117739406</v>
      </c>
      <c r="B75">
        <v>81.855670103092791</v>
      </c>
      <c r="C75">
        <v>74</v>
      </c>
      <c r="D75">
        <f t="shared" ref="D75:D86" si="13">B77</f>
        <v>100</v>
      </c>
      <c r="E75">
        <v>74</v>
      </c>
      <c r="F75">
        <f>[1]soilwater_out!B75/0.42*100</f>
        <v>98.197048618679958</v>
      </c>
      <c r="K75">
        <v>74</v>
      </c>
      <c r="L75">
        <f>J53</f>
        <v>1.9459459459459461</v>
      </c>
      <c r="X75">
        <f>[2]organic_sumary!M75*18/14</f>
        <v>1.7522315893854414E-2</v>
      </c>
      <c r="AI75">
        <f>[4]Nbal_out!N75*44/28</f>
        <v>1.510969334702027E-3</v>
      </c>
      <c r="AN75">
        <v>74</v>
      </c>
      <c r="AO75" s="5">
        <v>40428</v>
      </c>
      <c r="AP75" s="9">
        <v>30.36375</v>
      </c>
    </row>
    <row r="76" spans="1:42" x14ac:dyDescent="0.15">
      <c r="A76">
        <v>71.773940345368928</v>
      </c>
      <c r="B76">
        <v>79.793814432989691</v>
      </c>
      <c r="C76">
        <v>75</v>
      </c>
      <c r="D76">
        <f t="shared" si="13"/>
        <v>99.587628865979383</v>
      </c>
      <c r="E76">
        <v>75</v>
      </c>
      <c r="F76">
        <f>[1]soilwater_out!B76/0.42*100</f>
        <v>98.290784018380307</v>
      </c>
      <c r="K76">
        <v>75</v>
      </c>
      <c r="L76">
        <v>0</v>
      </c>
      <c r="X76">
        <f>[2]organic_sumary!M76*18/14</f>
        <v>0</v>
      </c>
      <c r="AI76">
        <f>[4]Nbal_out!N76*44/28</f>
        <v>2.6296712564591279E-3</v>
      </c>
      <c r="AN76">
        <v>75</v>
      </c>
      <c r="AO76" s="5">
        <v>40429</v>
      </c>
      <c r="AP76" s="9">
        <v>30.676458333333329</v>
      </c>
    </row>
    <row r="77" spans="1:42" x14ac:dyDescent="0.15">
      <c r="A77">
        <v>71.962323390894824</v>
      </c>
      <c r="B77">
        <v>100</v>
      </c>
      <c r="C77">
        <v>76</v>
      </c>
      <c r="D77">
        <f t="shared" si="13"/>
        <v>99.38144329896906</v>
      </c>
      <c r="E77">
        <v>76</v>
      </c>
      <c r="F77">
        <f>[1]soilwater_out!B77/0.42*100</f>
        <v>94.67896961030506</v>
      </c>
      <c r="K77">
        <v>76</v>
      </c>
      <c r="X77">
        <f>[2]organic_sumary!M77*18/14</f>
        <v>0</v>
      </c>
      <c r="AI77">
        <f>[4]Nbal_out!N77*44/28</f>
        <v>2.6659777027164644E-3</v>
      </c>
      <c r="AN77">
        <v>76</v>
      </c>
      <c r="AO77" s="5">
        <v>40430</v>
      </c>
      <c r="AP77" s="10">
        <v>30.858750000000001</v>
      </c>
    </row>
    <row r="78" spans="1:42" x14ac:dyDescent="0.15">
      <c r="A78">
        <v>74.976452119309272</v>
      </c>
      <c r="B78">
        <v>99.587628865979383</v>
      </c>
      <c r="C78">
        <v>77</v>
      </c>
      <c r="D78">
        <f t="shared" si="13"/>
        <v>95.051546391752566</v>
      </c>
      <c r="E78">
        <v>77</v>
      </c>
      <c r="F78">
        <f>[1]soilwater_out!B78/0.42*100</f>
        <v>91.139134906587145</v>
      </c>
      <c r="K78">
        <v>77</v>
      </c>
      <c r="X78">
        <f>[2]organic_sumary!M78*18/14</f>
        <v>0</v>
      </c>
      <c r="AI78">
        <f>[4]Nbal_out!N78*44/28</f>
        <v>2.3270771414140379E-3</v>
      </c>
      <c r="AN78">
        <v>77</v>
      </c>
      <c r="AO78" s="5">
        <v>40431</v>
      </c>
      <c r="AP78" s="9">
        <v>29.736875000000001</v>
      </c>
    </row>
    <row r="79" spans="1:42" x14ac:dyDescent="0.15">
      <c r="A79">
        <v>76.10675039246469</v>
      </c>
      <c r="B79">
        <v>99.38144329896906</v>
      </c>
      <c r="C79">
        <v>78</v>
      </c>
      <c r="D79">
        <f t="shared" si="13"/>
        <v>91.958762886597938</v>
      </c>
      <c r="E79">
        <v>78</v>
      </c>
      <c r="F79">
        <f>[1]soilwater_out!B79/0.42*100</f>
        <v>88.278708003816149</v>
      </c>
      <c r="K79">
        <v>78</v>
      </c>
      <c r="X79">
        <f>[2]organic_sumary!M79*18/14</f>
        <v>0</v>
      </c>
      <c r="AI79">
        <f>[4]Nbal_out!N79*44/28</f>
        <v>2.0243285766270644E-3</v>
      </c>
      <c r="AN79">
        <v>78</v>
      </c>
      <c r="AO79" s="5">
        <v>40432</v>
      </c>
      <c r="AP79" s="9">
        <v>28.444375000000001</v>
      </c>
    </row>
    <row r="80" spans="1:42" x14ac:dyDescent="0.15">
      <c r="A80">
        <v>77.6138147566719</v>
      </c>
      <c r="B80">
        <v>95.051546391752566</v>
      </c>
      <c r="C80">
        <v>79</v>
      </c>
      <c r="D80">
        <f t="shared" si="13"/>
        <v>88.453608247422679</v>
      </c>
      <c r="E80">
        <v>79</v>
      </c>
      <c r="F80">
        <f>[1]soilwater_out!B80/0.42*100</f>
        <v>86.633619808015368</v>
      </c>
      <c r="K80">
        <v>79</v>
      </c>
      <c r="X80">
        <f>[2]organic_sumary!M80*18/14</f>
        <v>0</v>
      </c>
      <c r="AI80">
        <f>[4]Nbal_out!N80*44/28</f>
        <v>1.772575550965268E-3</v>
      </c>
      <c r="AN80">
        <v>79</v>
      </c>
      <c r="AO80" s="5">
        <v>40433</v>
      </c>
      <c r="AP80" s="9">
        <v>27.622083333333325</v>
      </c>
    </row>
    <row r="81" spans="1:42" x14ac:dyDescent="0.15">
      <c r="A81">
        <v>78.367346938775512</v>
      </c>
      <c r="B81">
        <v>91.958762886597938</v>
      </c>
      <c r="C81">
        <v>80</v>
      </c>
      <c r="D81">
        <f t="shared" si="13"/>
        <v>87.422680412371136</v>
      </c>
      <c r="E81">
        <v>80</v>
      </c>
      <c r="F81">
        <f>[1]soilwater_out!B81/0.42*100</f>
        <v>84.013541539510101</v>
      </c>
      <c r="K81">
        <v>80</v>
      </c>
      <c r="X81">
        <f>[2]organic_sumary!M81*18/14</f>
        <v>0</v>
      </c>
      <c r="AI81">
        <f>[4]Nbal_out!N81*44/28</f>
        <v>1.6287753085631968E-3</v>
      </c>
      <c r="AN81">
        <v>80</v>
      </c>
      <c r="AO81" s="5">
        <v>40434</v>
      </c>
      <c r="AP81" s="9">
        <v>27.116041666666664</v>
      </c>
    </row>
    <row r="82" spans="1:42" x14ac:dyDescent="0.15">
      <c r="A82">
        <v>78.932496075353228</v>
      </c>
      <c r="B82">
        <v>88.453608247422679</v>
      </c>
      <c r="C82">
        <v>81</v>
      </c>
      <c r="D82">
        <f t="shared" si="13"/>
        <v>84.742268041237111</v>
      </c>
      <c r="E82">
        <v>81</v>
      </c>
      <c r="F82">
        <f>[1]soilwater_out!B82/0.42*100</f>
        <v>82.008788983027145</v>
      </c>
      <c r="K82">
        <v>81</v>
      </c>
      <c r="X82">
        <f>[2]organic_sumary!M82*18/14</f>
        <v>0</v>
      </c>
      <c r="AI82">
        <f>[4]Nbal_out!N82*44/28</f>
        <v>1.5595569349866592E-3</v>
      </c>
      <c r="AN82">
        <v>81</v>
      </c>
      <c r="AO82" s="5">
        <v>40435</v>
      </c>
      <c r="AP82" s="9">
        <v>27.186875000000001</v>
      </c>
    </row>
    <row r="83" spans="1:42" x14ac:dyDescent="0.15">
      <c r="A83">
        <v>80.251177394034542</v>
      </c>
      <c r="B83">
        <v>87.422680412371136</v>
      </c>
      <c r="C83">
        <v>82</v>
      </c>
      <c r="D83">
        <f t="shared" si="13"/>
        <v>84.742268041237111</v>
      </c>
      <c r="E83">
        <v>82</v>
      </c>
      <c r="F83">
        <f>[1]soilwater_out!B83/0.42*100</f>
        <v>80.673155330476305</v>
      </c>
      <c r="K83">
        <v>82</v>
      </c>
      <c r="X83">
        <f>[2]organic_sumary!M83*18/14</f>
        <v>0</v>
      </c>
      <c r="AI83">
        <f>[4]Nbal_out!N83*44/28</f>
        <v>1.503660240332936E-3</v>
      </c>
      <c r="AN83">
        <v>82</v>
      </c>
      <c r="AO83" s="5">
        <v>40436</v>
      </c>
      <c r="AP83" s="9">
        <v>27.984999999999999</v>
      </c>
    </row>
    <row r="84" spans="1:42" x14ac:dyDescent="0.15">
      <c r="A84">
        <v>80.816326530612244</v>
      </c>
      <c r="B84">
        <v>84.742268041237111</v>
      </c>
      <c r="C84">
        <v>83</v>
      </c>
      <c r="D84">
        <f t="shared" si="13"/>
        <v>82.680412371134025</v>
      </c>
      <c r="E84">
        <v>83</v>
      </c>
      <c r="F84">
        <f>[1]soilwater_out!B84/0.42*100</f>
        <v>79.156068109330675</v>
      </c>
      <c r="K84">
        <v>83</v>
      </c>
      <c r="X84">
        <f>[2]organic_sumary!M84*18/14</f>
        <v>0</v>
      </c>
      <c r="AI84">
        <f>[4]Nbal_out!N84*44/28</f>
        <v>1.4117885988160117E-3</v>
      </c>
      <c r="AN84">
        <v>83</v>
      </c>
      <c r="AO84" s="5">
        <v>40437</v>
      </c>
      <c r="AP84" s="9">
        <v>28.026875</v>
      </c>
    </row>
    <row r="85" spans="1:42" x14ac:dyDescent="0.15">
      <c r="A85">
        <v>82.135007849293572</v>
      </c>
      <c r="B85">
        <v>84.742268041237111</v>
      </c>
      <c r="C85">
        <v>84</v>
      </c>
      <c r="D85">
        <f t="shared" si="13"/>
        <v>80.412371134020617</v>
      </c>
      <c r="E85">
        <v>84</v>
      </c>
      <c r="F85">
        <f>[1]soilwater_out!B85/0.42*100</f>
        <v>77.867685329346443</v>
      </c>
      <c r="K85">
        <v>84</v>
      </c>
      <c r="X85">
        <f>[2]organic_sumary!M85*18/14</f>
        <v>0</v>
      </c>
      <c r="AI85">
        <f>[4]Nbal_out!N85*44/28</f>
        <v>1.3138934809762742E-3</v>
      </c>
      <c r="AN85">
        <v>84</v>
      </c>
      <c r="AO85" s="5">
        <v>40438</v>
      </c>
      <c r="AP85" s="9">
        <v>27.71416666666666</v>
      </c>
    </row>
    <row r="86" spans="1:42" x14ac:dyDescent="0.15">
      <c r="A86">
        <v>83.453689167974886</v>
      </c>
      <c r="B86">
        <v>82.680412371134025</v>
      </c>
      <c r="C86">
        <v>85</v>
      </c>
      <c r="D86">
        <f t="shared" si="13"/>
        <v>76.701030927835049</v>
      </c>
      <c r="E86">
        <v>85</v>
      </c>
      <c r="F86">
        <f>[1]soilwater_out!B86/0.42*100</f>
        <v>76.110845520382838</v>
      </c>
      <c r="K86">
        <v>85</v>
      </c>
      <c r="X86">
        <f>[2]organic_sumary!M86*18/14</f>
        <v>0</v>
      </c>
      <c r="AI86">
        <f>[4]Nbal_out!N86*44/28</f>
        <v>1.2327478447265391E-3</v>
      </c>
      <c r="AN86">
        <v>85</v>
      </c>
      <c r="AO86" s="5">
        <v>40439</v>
      </c>
      <c r="AP86" s="9">
        <v>27.643541666666675</v>
      </c>
    </row>
    <row r="87" spans="1:42" x14ac:dyDescent="0.15">
      <c r="A87">
        <v>84.395604395604408</v>
      </c>
      <c r="B87">
        <v>80.412371134020617</v>
      </c>
      <c r="C87">
        <v>86</v>
      </c>
      <c r="D87">
        <f>B88</f>
        <v>76.701030927835049</v>
      </c>
      <c r="E87">
        <v>86</v>
      </c>
      <c r="F87">
        <f>[1]soilwater_out!B87/0.42*100</f>
        <v>73.433057183311107</v>
      </c>
      <c r="K87">
        <v>86</v>
      </c>
      <c r="X87">
        <f>[2]organic_sumary!M87*18/14</f>
        <v>0</v>
      </c>
      <c r="AI87">
        <f>[4]Nbal_out!N87*44/28</f>
        <v>1.1889900478051485E-3</v>
      </c>
      <c r="AN87">
        <v>86</v>
      </c>
      <c r="AO87" s="5">
        <v>40440</v>
      </c>
      <c r="AP87" s="9">
        <v>28.156666666666666</v>
      </c>
    </row>
    <row r="88" spans="1:42" x14ac:dyDescent="0.15">
      <c r="A88">
        <v>85.902668759811618</v>
      </c>
      <c r="B88">
        <v>76.701030927835049</v>
      </c>
      <c r="C88">
        <v>87</v>
      </c>
      <c r="D88">
        <f>B89</f>
        <v>74.639175257731949</v>
      </c>
      <c r="E88">
        <v>87</v>
      </c>
      <c r="F88">
        <f>[1]soilwater_out!B88/0.42*100</f>
        <v>70.988500402087269</v>
      </c>
      <c r="K88">
        <v>87</v>
      </c>
      <c r="X88">
        <f>[2]organic_sumary!M88*18/14</f>
        <v>0</v>
      </c>
      <c r="AI88">
        <f>[4]Nbal_out!N88*44/28</f>
        <v>1.0991473311079542E-3</v>
      </c>
      <c r="AN88">
        <v>87</v>
      </c>
      <c r="AO88" s="5">
        <v>40441</v>
      </c>
      <c r="AP88" s="9">
        <v>28.68770833333333</v>
      </c>
    </row>
    <row r="89" spans="1:42" x14ac:dyDescent="0.15">
      <c r="A89">
        <v>87.409733124018842</v>
      </c>
      <c r="B89">
        <v>74.639175257731949</v>
      </c>
      <c r="C89">
        <v>88</v>
      </c>
      <c r="D89">
        <f>B90</f>
        <v>71.958762886597938</v>
      </c>
      <c r="E89">
        <v>88</v>
      </c>
      <c r="F89">
        <f>[1]soilwater_out!B89/0.42*100</f>
        <v>69.651518549237935</v>
      </c>
      <c r="K89">
        <v>88</v>
      </c>
      <c r="X89">
        <f>[2]organic_sumary!M89*18/14</f>
        <v>0</v>
      </c>
      <c r="AI89">
        <f>[4]Nbal_out!N89*44/28</f>
        <v>1.0271842489194781E-3</v>
      </c>
      <c r="AN89">
        <v>88</v>
      </c>
      <c r="AO89" s="5">
        <v>40442</v>
      </c>
      <c r="AP89" s="9">
        <v>29.030416666666664</v>
      </c>
    </row>
    <row r="90" spans="1:42" x14ac:dyDescent="0.15">
      <c r="A90">
        <v>88.728414442700156</v>
      </c>
      <c r="B90">
        <v>71.958762886597938</v>
      </c>
      <c r="C90">
        <v>89</v>
      </c>
      <c r="D90">
        <f>B91</f>
        <v>70.927835051546396</v>
      </c>
      <c r="E90">
        <v>89</v>
      </c>
      <c r="F90">
        <f>[1]soilwater_out!B90/0.42*100</f>
        <v>68.320482969284058</v>
      </c>
      <c r="K90">
        <v>89</v>
      </c>
      <c r="L90">
        <v>0</v>
      </c>
      <c r="X90">
        <f>[2]organic_sumary!M90*18/14</f>
        <v>0</v>
      </c>
      <c r="AI90">
        <f>[4]Nbal_out!N90*44/28</f>
        <v>8.4816567031468766E-4</v>
      </c>
      <c r="AN90">
        <v>89</v>
      </c>
      <c r="AO90" s="5">
        <v>40443</v>
      </c>
      <c r="AP90" s="9">
        <v>27.085625</v>
      </c>
    </row>
    <row r="91" spans="1:42" x14ac:dyDescent="0.15">
      <c r="A91">
        <v>89.293563579277873</v>
      </c>
      <c r="B91">
        <v>70.927835051546396</v>
      </c>
      <c r="C91">
        <v>90</v>
      </c>
      <c r="D91">
        <v>100</v>
      </c>
      <c r="E91">
        <v>90</v>
      </c>
      <c r="F91">
        <f>[1]soilwater_out!B91/0.42*100</f>
        <v>98.250593457903179</v>
      </c>
      <c r="K91">
        <v>90</v>
      </c>
      <c r="L91">
        <f>AVERAGE(J57:J58)</f>
        <v>6.8108108108108105</v>
      </c>
      <c r="X91">
        <f>[2]organic_sumary!M91*18/14</f>
        <v>0</v>
      </c>
      <c r="AI91">
        <f>[4]Nbal_out!N91*44/28</f>
        <v>2.2599841894212908E-4</v>
      </c>
      <c r="AN91">
        <v>90</v>
      </c>
      <c r="AO91" s="5">
        <v>40444</v>
      </c>
      <c r="AP91" s="9">
        <v>24.596875000000001</v>
      </c>
    </row>
    <row r="92" spans="1:42" x14ac:dyDescent="0.15">
      <c r="A92">
        <v>89.858712715855575</v>
      </c>
      <c r="B92">
        <v>70.309278350515456</v>
      </c>
      <c r="C92">
        <v>91</v>
      </c>
      <c r="D92">
        <v>100</v>
      </c>
      <c r="E92">
        <v>91</v>
      </c>
      <c r="F92">
        <f>[1]soilwater_out!B92/0.42*100</f>
        <v>98.21915200778416</v>
      </c>
      <c r="K92">
        <v>91</v>
      </c>
      <c r="L92">
        <f>J58</f>
        <v>4.5405405405405403</v>
      </c>
      <c r="X92">
        <f>[2]organic_sumary!M92*18/14</f>
        <v>0</v>
      </c>
      <c r="AI92">
        <f>[4]Nbal_out!N92*44/28</f>
        <v>1.900301179283085E-4</v>
      </c>
      <c r="AN92">
        <v>91</v>
      </c>
      <c r="AO92" s="5">
        <v>40445</v>
      </c>
      <c r="AP92" s="9">
        <v>24.36708333333333</v>
      </c>
    </row>
    <row r="93" spans="1:42" x14ac:dyDescent="0.15">
      <c r="A93">
        <v>90.047095761381485</v>
      </c>
      <c r="B93">
        <v>100</v>
      </c>
      <c r="C93">
        <v>92</v>
      </c>
      <c r="D93">
        <f>B93</f>
        <v>100</v>
      </c>
      <c r="E93">
        <v>92</v>
      </c>
      <c r="F93">
        <f>[1]soilwater_out!B93/0.42*100</f>
        <v>97.999643711816702</v>
      </c>
      <c r="K93">
        <v>92</v>
      </c>
      <c r="L93">
        <v>0</v>
      </c>
      <c r="X93">
        <f>[2]organic_sumary!M93*18/14</f>
        <v>0</v>
      </c>
      <c r="AI93">
        <f>[4]Nbal_out!N93*44/28</f>
        <v>7.3843546493669511E-4</v>
      </c>
      <c r="AN93">
        <v>92</v>
      </c>
      <c r="AO93" s="5">
        <v>40446</v>
      </c>
      <c r="AP93" s="9">
        <v>24.125</v>
      </c>
    </row>
    <row r="94" spans="1:42" x14ac:dyDescent="0.15">
      <c r="A94">
        <v>92.872841444270023</v>
      </c>
      <c r="B94">
        <v>99.38144329896906</v>
      </c>
      <c r="C94">
        <v>93</v>
      </c>
      <c r="D94">
        <f>B94</f>
        <v>99.38144329896906</v>
      </c>
      <c r="E94">
        <v>93</v>
      </c>
      <c r="F94">
        <f>[1]soilwater_out!B94/0.42*100</f>
        <v>97.767845505759837</v>
      </c>
      <c r="X94">
        <f>[2]organic_sumary!M94*18/14</f>
        <v>0</v>
      </c>
      <c r="AI94">
        <f>[4]Nbal_out!N94*44/28</f>
        <v>7.0796571288291282E-4</v>
      </c>
      <c r="AN94">
        <v>93</v>
      </c>
      <c r="AO94" s="5">
        <v>40447</v>
      </c>
      <c r="AP94" s="9">
        <v>23.096041666666661</v>
      </c>
    </row>
    <row r="95" spans="1:42" x14ac:dyDescent="0.15">
      <c r="A95">
        <v>94.191522762951337</v>
      </c>
      <c r="B95">
        <v>97.113402061855666</v>
      </c>
      <c r="C95">
        <v>94</v>
      </c>
      <c r="D95">
        <f>B95</f>
        <v>97.113402061855666</v>
      </c>
      <c r="E95">
        <v>94</v>
      </c>
      <c r="F95">
        <f>[1]soilwater_out!B95/0.42*100</f>
        <v>98.363891953513743</v>
      </c>
      <c r="X95">
        <f>[2]organic_sumary!M95*18/14</f>
        <v>0</v>
      </c>
      <c r="AI95">
        <f>[4]Nbal_out!N95*44/28</f>
        <v>6.490813369996113E-4</v>
      </c>
      <c r="AN95">
        <v>94</v>
      </c>
      <c r="AO95" s="5">
        <v>40448</v>
      </c>
      <c r="AP95" s="10">
        <v>23.004583333333333</v>
      </c>
    </row>
    <row r="96" spans="1:42" x14ac:dyDescent="0.15">
      <c r="A96">
        <v>96.075353218210367</v>
      </c>
      <c r="B96">
        <v>95.257731958762889</v>
      </c>
      <c r="C96">
        <v>95</v>
      </c>
      <c r="D96">
        <f>AVERAGE(B95:B96)</f>
        <v>96.185567010309285</v>
      </c>
      <c r="E96">
        <v>95</v>
      </c>
      <c r="F96">
        <f>[1]soilwater_out!B96/0.42*100</f>
        <v>96.637933027176643</v>
      </c>
      <c r="X96">
        <f>[2]organic_sumary!M96*18/14</f>
        <v>0</v>
      </c>
      <c r="AI96">
        <f>[4]Nbal_out!N96*44/28</f>
        <v>6.4459763099497199E-4</v>
      </c>
      <c r="AN96">
        <v>95</v>
      </c>
      <c r="AO96" s="5">
        <v>40449</v>
      </c>
      <c r="AP96" s="9">
        <v>23.06551020408163</v>
      </c>
    </row>
    <row r="97" spans="1:42" x14ac:dyDescent="0.15">
      <c r="A97">
        <v>98.524332810047099</v>
      </c>
      <c r="B97">
        <v>94.020618556701038</v>
      </c>
      <c r="C97">
        <v>96</v>
      </c>
      <c r="D97">
        <f>B96</f>
        <v>95.257731958762889</v>
      </c>
      <c r="E97">
        <v>96</v>
      </c>
      <c r="F97">
        <f>[1]soilwater_out!B97/0.42*100</f>
        <v>95.163030283791684</v>
      </c>
      <c r="X97">
        <f>[2]organic_sumary!M97*18/14</f>
        <v>0</v>
      </c>
      <c r="AI97">
        <f>[4]Nbal_out!N97*44/28</f>
        <v>6.1669893224420202E-4</v>
      </c>
      <c r="AN97">
        <v>96</v>
      </c>
      <c r="AO97" s="5">
        <v>40450</v>
      </c>
      <c r="AP97" s="9">
        <v>22.041745106205745</v>
      </c>
    </row>
    <row r="98" spans="1:42" x14ac:dyDescent="0.15">
      <c r="A98">
        <v>100.40816326530613</v>
      </c>
      <c r="B98">
        <v>92.783505154639172</v>
      </c>
      <c r="C98">
        <v>97</v>
      </c>
      <c r="D98">
        <f>AVERAGE(B96:B97)</f>
        <v>94.639175257731964</v>
      </c>
      <c r="E98">
        <v>97</v>
      </c>
      <c r="F98">
        <f>[1]soilwater_out!B98/0.42*100</f>
        <v>94.256379774638589</v>
      </c>
      <c r="X98">
        <f>[2]organic_sumary!M98*18/14</f>
        <v>0</v>
      </c>
      <c r="AI98">
        <f>[4]Nbal_out!N98*44/28</f>
        <v>6.198730597724917E-4</v>
      </c>
      <c r="AN98">
        <v>97</v>
      </c>
      <c r="AO98" s="5">
        <v>40451</v>
      </c>
      <c r="AP98" s="9">
        <v>22.720443777677666</v>
      </c>
    </row>
    <row r="99" spans="1:42" x14ac:dyDescent="0.15">
      <c r="A99">
        <v>102.10361067503925</v>
      </c>
      <c r="B99">
        <v>90.103092783505161</v>
      </c>
      <c r="C99">
        <v>98</v>
      </c>
      <c r="D99">
        <f>B97</f>
        <v>94.020618556701038</v>
      </c>
      <c r="E99">
        <v>98</v>
      </c>
      <c r="F99">
        <f>[1]soilwater_out!B99/0.42*100</f>
        <v>93.07057374999637</v>
      </c>
      <c r="X99">
        <f>[2]organic_sumary!M99*18/14</f>
        <v>0</v>
      </c>
      <c r="AI99">
        <f>[4]Nbal_out!N99*44/28</f>
        <v>6.0249659580526125E-4</v>
      </c>
      <c r="AN99">
        <v>98</v>
      </c>
      <c r="AO99" s="5">
        <v>40452</v>
      </c>
      <c r="AP99" s="9">
        <v>21.96980497505465</v>
      </c>
    </row>
    <row r="100" spans="1:42" x14ac:dyDescent="0.15">
      <c r="A100">
        <v>104.17582417582419</v>
      </c>
      <c r="B100">
        <v>88.865979381443296</v>
      </c>
      <c r="C100">
        <v>99</v>
      </c>
      <c r="D100">
        <f>AVERAGE(B97:B98)</f>
        <v>93.402061855670098</v>
      </c>
      <c r="E100">
        <v>99</v>
      </c>
      <c r="F100">
        <f>[1]soilwater_out!B100/0.42*100</f>
        <v>92.433173032034006</v>
      </c>
      <c r="X100">
        <f>[2]organic_sumary!M100*18/14</f>
        <v>0</v>
      </c>
      <c r="AI100">
        <f>[4]Nbal_out!N100*44/28</f>
        <v>5.9177153019998921E-4</v>
      </c>
      <c r="AN100">
        <v>99</v>
      </c>
      <c r="AO100" s="5">
        <v>40453</v>
      </c>
      <c r="AP100" s="9">
        <v>22.327547040307238</v>
      </c>
    </row>
    <row r="101" spans="1:42" x14ac:dyDescent="0.15">
      <c r="A101">
        <v>105.87127158555731</v>
      </c>
      <c r="B101">
        <v>88.041237113402062</v>
      </c>
      <c r="C101">
        <v>100</v>
      </c>
      <c r="D101">
        <f>B98</f>
        <v>92.783505154639172</v>
      </c>
      <c r="E101">
        <v>100</v>
      </c>
      <c r="F101">
        <f>[1]soilwater_out!B101/0.42*100</f>
        <v>91.596039987745741</v>
      </c>
      <c r="X101">
        <f>[2]organic_sumary!M101*18/14</f>
        <v>0</v>
      </c>
      <c r="AI101">
        <f>[4]Nbal_out!N101*44/28</f>
        <v>5.8293053200842457E-4</v>
      </c>
      <c r="AN101">
        <v>100</v>
      </c>
      <c r="AO101" s="5">
        <v>40454</v>
      </c>
      <c r="AP101" s="9">
        <v>22.621786674291982</v>
      </c>
    </row>
    <row r="102" spans="1:42" x14ac:dyDescent="0.15">
      <c r="A102">
        <v>107.94348508634224</v>
      </c>
      <c r="B102">
        <v>87.422680412371136</v>
      </c>
      <c r="C102">
        <v>101</v>
      </c>
      <c r="D102">
        <f>AVERAGE(B98:B99)</f>
        <v>91.443298969072174</v>
      </c>
      <c r="E102">
        <v>101</v>
      </c>
      <c r="F102">
        <f>[1]soilwater_out!B102/0.42*100</f>
        <v>90.033319734391711</v>
      </c>
      <c r="X102">
        <f>[2]organic_sumary!M102*18/14</f>
        <v>0</v>
      </c>
      <c r="AI102">
        <f>[4]Nbal_out!N102*44/28</f>
        <v>5.6709586781762613E-4</v>
      </c>
      <c r="AN102">
        <v>101</v>
      </c>
      <c r="AO102" s="5">
        <v>40455</v>
      </c>
      <c r="AP102" s="9">
        <v>21.840648707638611</v>
      </c>
    </row>
    <row r="103" spans="1:42" x14ac:dyDescent="0.15">
      <c r="A103">
        <v>109.07378335949765</v>
      </c>
      <c r="B103">
        <v>100</v>
      </c>
      <c r="C103">
        <v>102</v>
      </c>
      <c r="D103">
        <f>B99</f>
        <v>90.103092783505161</v>
      </c>
      <c r="E103">
        <v>102</v>
      </c>
      <c r="F103">
        <f>[1]soilwater_out!B103/0.42*100</f>
        <v>88.495526994977681</v>
      </c>
      <c r="X103">
        <f>[2]organic_sumary!M103*18/14</f>
        <v>0</v>
      </c>
      <c r="AI103">
        <f>[4]Nbal_out!N103*44/28</f>
        <v>5.6239037258571864E-4</v>
      </c>
      <c r="AN103">
        <v>102</v>
      </c>
      <c r="AO103" s="5">
        <v>40456</v>
      </c>
      <c r="AP103" s="9">
        <v>21.147564259339564</v>
      </c>
    </row>
    <row r="104" spans="1:42" x14ac:dyDescent="0.15">
      <c r="A104">
        <v>111.52276295133439</v>
      </c>
      <c r="B104">
        <v>99.175257731958766</v>
      </c>
      <c r="C104">
        <v>103</v>
      </c>
      <c r="E104">
        <v>103</v>
      </c>
      <c r="F104">
        <f>[1]soilwater_out!B104/0.42*100</f>
        <v>87.019056081771851</v>
      </c>
      <c r="X104">
        <f>[2]organic_sumary!M104*18/14</f>
        <v>0</v>
      </c>
      <c r="AI104">
        <f>[4]Nbal_out!N104*44/28</f>
        <v>5.5413907914257307E-4</v>
      </c>
      <c r="AN104">
        <v>103</v>
      </c>
      <c r="AO104" s="5">
        <v>40457</v>
      </c>
      <c r="AP104" s="9">
        <v>20.866889066517132</v>
      </c>
    </row>
    <row r="105" spans="1:42" x14ac:dyDescent="0.15">
      <c r="A105">
        <v>113.40659340659342</v>
      </c>
      <c r="B105">
        <v>97.731958762886592</v>
      </c>
      <c r="C105">
        <v>104</v>
      </c>
      <c r="D105">
        <f>B100</f>
        <v>88.865979381443296</v>
      </c>
      <c r="E105">
        <v>104</v>
      </c>
      <c r="F105">
        <f>[1]soilwater_out!B105/0.42*100</f>
        <v>85.610349973042815</v>
      </c>
      <c r="X105">
        <f>[2]organic_sumary!M105*18/14</f>
        <v>0</v>
      </c>
      <c r="AI105">
        <f>[4]Nbal_out!N105*44/28</f>
        <v>5.4653426104111613E-4</v>
      </c>
      <c r="AN105">
        <v>104</v>
      </c>
      <c r="AO105" s="5">
        <v>40458</v>
      </c>
      <c r="AP105" s="9">
        <v>20.955242634010556</v>
      </c>
    </row>
    <row r="106" spans="1:42" x14ac:dyDescent="0.15">
      <c r="A106">
        <v>116.04395604395606</v>
      </c>
      <c r="B106">
        <v>96.701030927835049</v>
      </c>
      <c r="C106">
        <v>105</v>
      </c>
      <c r="D106">
        <f>B101</f>
        <v>88.041237113402062</v>
      </c>
      <c r="E106">
        <v>105</v>
      </c>
      <c r="F106">
        <f>[1]soilwater_out!B106/0.42*100</f>
        <v>85.985043219157632</v>
      </c>
      <c r="X106">
        <f>[2]organic_sumary!M106*18/14</f>
        <v>0</v>
      </c>
      <c r="AI106">
        <f>[4]Nbal_out!N106*44/28</f>
        <v>5.4859117679333222E-4</v>
      </c>
      <c r="AN106">
        <v>105</v>
      </c>
      <c r="AO106" s="5">
        <v>40459</v>
      </c>
      <c r="AP106" s="9">
        <v>21.892147808857359</v>
      </c>
    </row>
    <row r="107" spans="1:42" x14ac:dyDescent="0.15">
      <c r="A107">
        <v>117.36263736263737</v>
      </c>
      <c r="B107">
        <v>96.288659793814432</v>
      </c>
      <c r="C107">
        <v>106</v>
      </c>
      <c r="E107">
        <v>106</v>
      </c>
      <c r="F107">
        <f>[1]soilwater_out!B107/0.42*100</f>
        <v>85.069075936362864</v>
      </c>
      <c r="X107">
        <f>[2]organic_sumary!M107*18/14</f>
        <v>0</v>
      </c>
      <c r="AI107">
        <f>[4]Nbal_out!N107*44/28</f>
        <v>7.912724478436368E-5</v>
      </c>
      <c r="AN107">
        <v>106</v>
      </c>
      <c r="AO107" s="5">
        <v>40460</v>
      </c>
      <c r="AP107" s="9">
        <v>22.236458333333335</v>
      </c>
    </row>
    <row r="108" spans="1:42" x14ac:dyDescent="0.15">
      <c r="A108">
        <v>118.49293563579279</v>
      </c>
      <c r="B108">
        <v>95.670103092783506</v>
      </c>
      <c r="C108">
        <v>107</v>
      </c>
      <c r="E108">
        <v>107</v>
      </c>
      <c r="F108">
        <f>[1]soilwater_out!B108/0.42*100</f>
        <v>84.584050235294157</v>
      </c>
      <c r="X108">
        <f>[2]organic_sumary!M108*18/14</f>
        <v>0</v>
      </c>
      <c r="AI108">
        <f>[4]Nbal_out!N108*44/28</f>
        <v>4.4086095120615042E-4</v>
      </c>
      <c r="AN108">
        <v>107</v>
      </c>
      <c r="AO108" s="5">
        <v>40461</v>
      </c>
      <c r="AP108" s="9">
        <v>21.696874999999999</v>
      </c>
    </row>
    <row r="109" spans="1:42" x14ac:dyDescent="0.15">
      <c r="A109">
        <v>120.00000000000001</v>
      </c>
      <c r="B109">
        <v>95.051546391752566</v>
      </c>
      <c r="C109">
        <v>108</v>
      </c>
      <c r="D109">
        <f>B102</f>
        <v>87.422680412371136</v>
      </c>
      <c r="E109">
        <v>108</v>
      </c>
      <c r="F109">
        <f>[1]soilwater_out!B109/0.42*100</f>
        <v>84.338741643088213</v>
      </c>
      <c r="X109">
        <f>[2]organic_sumary!M109*18/14</f>
        <v>0</v>
      </c>
      <c r="AI109">
        <f>[4]Nbal_out!N109*44/28</f>
        <v>6.5331205125371869E-4</v>
      </c>
      <c r="AN109">
        <v>108</v>
      </c>
      <c r="AO109" s="5">
        <v>40462</v>
      </c>
      <c r="AP109" s="9">
        <v>21.978541666666672</v>
      </c>
    </row>
    <row r="110" spans="1:42" x14ac:dyDescent="0.15">
      <c r="C110">
        <v>109</v>
      </c>
      <c r="D110">
        <f>B103</f>
        <v>100</v>
      </c>
      <c r="E110">
        <v>109</v>
      </c>
      <c r="F110">
        <f>[1]soilwater_out!B110/0.42*100</f>
        <v>98.24228428658985</v>
      </c>
      <c r="X110">
        <f>[2]organic_sumary!M110*18/14</f>
        <v>1.6783831467494436E-9</v>
      </c>
      <c r="AI110">
        <f>[4]Nbal_out!N110*44/28</f>
        <v>8.2022253393139748E-4</v>
      </c>
      <c r="AN110">
        <v>109</v>
      </c>
      <c r="AO110" s="5">
        <v>40463</v>
      </c>
      <c r="AP110" s="9">
        <v>22.0425</v>
      </c>
    </row>
    <row r="111" spans="1:42" x14ac:dyDescent="0.15">
      <c r="C111">
        <v>110</v>
      </c>
      <c r="E111">
        <v>110</v>
      </c>
      <c r="F111">
        <f>[1]soilwater_out!B111/0.42*100</f>
        <v>96.899121999740601</v>
      </c>
      <c r="X111">
        <f>[2]organic_sumary!M111*18/14</f>
        <v>0</v>
      </c>
      <c r="AI111">
        <f>[4]Nbal_out!N111*44/28</f>
        <v>9.5595037411869144E-4</v>
      </c>
      <c r="AN111">
        <v>110</v>
      </c>
      <c r="AO111" s="5">
        <v>40464</v>
      </c>
      <c r="AP111" s="9">
        <v>21.501224489795916</v>
      </c>
    </row>
    <row r="112" spans="1:42" x14ac:dyDescent="0.15">
      <c r="C112">
        <v>111</v>
      </c>
      <c r="D112">
        <f>B104</f>
        <v>99.175257731958766</v>
      </c>
      <c r="E112">
        <v>111</v>
      </c>
      <c r="F112">
        <f>[1]soilwater_out!B112/0.42*100</f>
        <v>95.991300685065141</v>
      </c>
      <c r="X112">
        <f>[2]organic_sumary!M112*18/14</f>
        <v>0</v>
      </c>
      <c r="AI112">
        <f>[4]Nbal_out!N112*44/28</f>
        <v>1.1178451977430588E-3</v>
      </c>
      <c r="AN112">
        <v>111</v>
      </c>
      <c r="AO112" s="5">
        <v>40465</v>
      </c>
      <c r="AP112" s="9">
        <v>20.731249999999999</v>
      </c>
    </row>
    <row r="113" spans="3:42" x14ac:dyDescent="0.15">
      <c r="C113">
        <v>112</v>
      </c>
      <c r="D113">
        <f>B104</f>
        <v>99.175257731958766</v>
      </c>
      <c r="E113">
        <v>112</v>
      </c>
      <c r="F113">
        <f>[1]soilwater_out!B113/0.42*100</f>
        <v>95.251464843750014</v>
      </c>
      <c r="X113">
        <f>[2]organic_sumary!M113*18/14</f>
        <v>0</v>
      </c>
      <c r="AI113">
        <f>[4]Nbal_out!N113*44/28</f>
        <v>1.2114629040136267E-3</v>
      </c>
      <c r="AN113">
        <v>112</v>
      </c>
      <c r="AO113" s="5">
        <v>40466</v>
      </c>
      <c r="AP113" s="9">
        <v>20.390625</v>
      </c>
    </row>
    <row r="114" spans="3:42" x14ac:dyDescent="0.15">
      <c r="AN114">
        <v>113</v>
      </c>
      <c r="AO114" s="5">
        <v>40467</v>
      </c>
      <c r="AP114" s="9">
        <v>20.017499999999998</v>
      </c>
    </row>
    <row r="115" spans="3:42" x14ac:dyDescent="0.15">
      <c r="AN115">
        <v>114</v>
      </c>
      <c r="AO115" s="5">
        <v>40468</v>
      </c>
      <c r="AP115" s="9">
        <v>20.276041666666661</v>
      </c>
    </row>
    <row r="116" spans="3:42" x14ac:dyDescent="0.15">
      <c r="AN116">
        <v>115</v>
      </c>
      <c r="AO116" s="5">
        <v>40469</v>
      </c>
      <c r="AP116" s="9">
        <v>19.968333333333334</v>
      </c>
    </row>
    <row r="117" spans="3:42" x14ac:dyDescent="0.15">
      <c r="AN117">
        <v>116</v>
      </c>
      <c r="AO117" s="5">
        <v>40470</v>
      </c>
      <c r="AP117" s="9">
        <v>20.657916666666662</v>
      </c>
    </row>
    <row r="118" spans="3:42" x14ac:dyDescent="0.15">
      <c r="AN118">
        <v>117</v>
      </c>
      <c r="AO118" s="5">
        <v>40471</v>
      </c>
      <c r="AP118" s="9">
        <v>20.484999999999999</v>
      </c>
    </row>
    <row r="119" spans="3:42" x14ac:dyDescent="0.15">
      <c r="AN119">
        <v>118</v>
      </c>
      <c r="AO119" s="5">
        <v>40472</v>
      </c>
      <c r="AP119" s="9">
        <v>20.265625</v>
      </c>
    </row>
    <row r="120" spans="3:42" x14ac:dyDescent="0.15">
      <c r="AN120">
        <v>119</v>
      </c>
      <c r="AO120" s="5">
        <v>40473</v>
      </c>
      <c r="AP120" s="9">
        <v>19.997291666666673</v>
      </c>
    </row>
    <row r="121" spans="3:42" x14ac:dyDescent="0.15">
      <c r="AN121">
        <v>120</v>
      </c>
      <c r="AO121" s="5">
        <v>40474</v>
      </c>
      <c r="AP121" s="9">
        <v>20.09708333333333</v>
      </c>
    </row>
    <row r="122" spans="3:42" x14ac:dyDescent="0.15">
      <c r="AN122">
        <v>121</v>
      </c>
      <c r="AO122" s="5">
        <v>40475</v>
      </c>
      <c r="AP122" s="11">
        <v>20.295000000000002</v>
      </c>
    </row>
    <row r="123" spans="3:42" x14ac:dyDescent="0.15">
      <c r="AN123">
        <v>122</v>
      </c>
      <c r="AO123" s="5">
        <v>40476</v>
      </c>
      <c r="AP123" s="9">
        <v>19.514791666666671</v>
      </c>
    </row>
  </sheetData>
  <mergeCells count="4">
    <mergeCell ref="P1:R1"/>
    <mergeCell ref="S1:U1"/>
    <mergeCell ref="AA1:AC1"/>
    <mergeCell ref="AD1:AF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2022-04-23T00:41:07Z</dcterms:modified>
</cp:coreProperties>
</file>