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baja_SAE_Instrumentation\documents\"/>
    </mc:Choice>
  </mc:AlternateContent>
  <xr:revisionPtr revIDLastSave="0" documentId="13_ncr:1_{CB5DB43A-970D-428D-AC5E-9969F9178BC4}" xr6:coauthVersionLast="47" xr6:coauthVersionMax="47" xr10:uidLastSave="{00000000-0000-0000-0000-000000000000}"/>
  <bookViews>
    <workbookView xWindow="-110" yWindow="-110" windowWidth="25820" windowHeight="16220" activeTab="2" xr2:uid="{2CFDEB00-4414-480C-A35A-F006D8DE7DA1}"/>
  </bookViews>
  <sheets>
    <sheet name="Mediciones 1 sensores VL6180X" sheetId="1" r:id="rId1"/>
    <sheet name="Mediciones 2 sensores VL6180X" sheetId="2" r:id="rId2"/>
    <sheet name="Mediciones 3 sensores VL6180X" sheetId="3" r:id="rId3"/>
    <sheet name="Postcalibracion 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7" i="4" l="1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69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41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13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97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L69" i="2"/>
  <c r="M69" i="2" s="1"/>
  <c r="N69" i="2" s="1"/>
  <c r="L70" i="2"/>
  <c r="M70" i="2" s="1"/>
  <c r="N70" i="2" s="1"/>
  <c r="L71" i="2"/>
  <c r="L72" i="2"/>
  <c r="M72" i="2" s="1"/>
  <c r="N72" i="2" s="1"/>
  <c r="L73" i="2"/>
  <c r="L74" i="2"/>
  <c r="M74" i="2" s="1"/>
  <c r="N74" i="2" s="1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68" i="2"/>
  <c r="M73" i="2"/>
  <c r="N73" i="2" s="1"/>
  <c r="M75" i="2"/>
  <c r="N75" i="2" s="1"/>
  <c r="M76" i="2"/>
  <c r="N76" i="2" s="1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40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M86" i="2"/>
  <c r="N86" i="2" s="1"/>
  <c r="M87" i="2"/>
  <c r="N87" i="2" s="1"/>
  <c r="M88" i="2"/>
  <c r="N88" i="2" s="1"/>
  <c r="M89" i="2"/>
  <c r="N89" i="2" s="1"/>
  <c r="M90" i="2"/>
  <c r="N90" i="2" s="1"/>
  <c r="M91" i="2"/>
  <c r="N91" i="2" s="1"/>
  <c r="M92" i="2"/>
  <c r="N92" i="2" s="1"/>
  <c r="L120" i="2"/>
  <c r="M120" i="2" s="1"/>
  <c r="N120" i="2" s="1"/>
  <c r="K120" i="2"/>
  <c r="L119" i="2"/>
  <c r="M119" i="2" s="1"/>
  <c r="N119" i="2" s="1"/>
  <c r="K119" i="2"/>
  <c r="L118" i="2"/>
  <c r="M118" i="2" s="1"/>
  <c r="N118" i="2" s="1"/>
  <c r="K118" i="2"/>
  <c r="L117" i="2"/>
  <c r="M117" i="2" s="1"/>
  <c r="N117" i="2" s="1"/>
  <c r="K117" i="2"/>
  <c r="L116" i="2"/>
  <c r="M116" i="2" s="1"/>
  <c r="N116" i="2" s="1"/>
  <c r="K116" i="2"/>
  <c r="L115" i="2"/>
  <c r="M115" i="2" s="1"/>
  <c r="N115" i="2" s="1"/>
  <c r="K115" i="2"/>
  <c r="L114" i="2"/>
  <c r="M114" i="2" s="1"/>
  <c r="N114" i="2" s="1"/>
  <c r="K114" i="2"/>
  <c r="L113" i="2"/>
  <c r="M113" i="2" s="1"/>
  <c r="N113" i="2" s="1"/>
  <c r="K113" i="2"/>
  <c r="L112" i="2"/>
  <c r="M112" i="2" s="1"/>
  <c r="N112" i="2" s="1"/>
  <c r="K112" i="2"/>
  <c r="L111" i="2"/>
  <c r="M111" i="2" s="1"/>
  <c r="N111" i="2" s="1"/>
  <c r="K111" i="2"/>
  <c r="L110" i="2"/>
  <c r="M110" i="2" s="1"/>
  <c r="N110" i="2" s="1"/>
  <c r="K110" i="2"/>
  <c r="L109" i="2"/>
  <c r="M109" i="2" s="1"/>
  <c r="N109" i="2" s="1"/>
  <c r="K109" i="2"/>
  <c r="L108" i="2"/>
  <c r="M108" i="2" s="1"/>
  <c r="N108" i="2" s="1"/>
  <c r="K108" i="2"/>
  <c r="L107" i="2"/>
  <c r="M107" i="2" s="1"/>
  <c r="N107" i="2" s="1"/>
  <c r="K107" i="2"/>
  <c r="L106" i="2"/>
  <c r="M106" i="2" s="1"/>
  <c r="N106" i="2" s="1"/>
  <c r="K106" i="2"/>
  <c r="L105" i="2"/>
  <c r="M105" i="2" s="1"/>
  <c r="N105" i="2" s="1"/>
  <c r="K105" i="2"/>
  <c r="L104" i="2"/>
  <c r="M104" i="2" s="1"/>
  <c r="N104" i="2" s="1"/>
  <c r="K104" i="2"/>
  <c r="L103" i="2"/>
  <c r="M103" i="2" s="1"/>
  <c r="N103" i="2" s="1"/>
  <c r="K103" i="2"/>
  <c r="L102" i="2"/>
  <c r="M102" i="2" s="1"/>
  <c r="N102" i="2" s="1"/>
  <c r="K102" i="2"/>
  <c r="L101" i="2"/>
  <c r="M101" i="2" s="1"/>
  <c r="N101" i="2" s="1"/>
  <c r="K101" i="2"/>
  <c r="L100" i="2"/>
  <c r="M100" i="2" s="1"/>
  <c r="N100" i="2" s="1"/>
  <c r="K100" i="2"/>
  <c r="L99" i="2"/>
  <c r="M99" i="2" s="1"/>
  <c r="N99" i="2" s="1"/>
  <c r="K99" i="2"/>
  <c r="L98" i="2"/>
  <c r="M98" i="2" s="1"/>
  <c r="N98" i="2" s="1"/>
  <c r="K98" i="2"/>
  <c r="L97" i="2"/>
  <c r="M97" i="2" s="1"/>
  <c r="N97" i="2" s="1"/>
  <c r="K97" i="2"/>
  <c r="L96" i="2"/>
  <c r="M96" i="2" s="1"/>
  <c r="K96" i="2"/>
  <c r="M78" i="2"/>
  <c r="N78" i="2" s="1"/>
  <c r="M80" i="2"/>
  <c r="N80" i="2" s="1"/>
  <c r="M81" i="2"/>
  <c r="N81" i="2" s="1"/>
  <c r="M82" i="2"/>
  <c r="N82" i="2" s="1"/>
  <c r="M83" i="2"/>
  <c r="N83" i="2" s="1"/>
  <c r="M84" i="2"/>
  <c r="N84" i="2" s="1"/>
  <c r="M85" i="2"/>
  <c r="N85" i="2" s="1"/>
  <c r="M79" i="2"/>
  <c r="N79" i="2" s="1"/>
  <c r="M71" i="2"/>
  <c r="N71" i="2" s="1"/>
  <c r="M77" i="2"/>
  <c r="N77" i="2" s="1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G96" i="2"/>
  <c r="G120" i="2"/>
  <c r="B120" i="2"/>
  <c r="G119" i="2"/>
  <c r="B119" i="2"/>
  <c r="G118" i="2"/>
  <c r="B118" i="2"/>
  <c r="G117" i="2"/>
  <c r="B117" i="2"/>
  <c r="G116" i="2"/>
  <c r="B116" i="2"/>
  <c r="G115" i="2"/>
  <c r="B115" i="2"/>
  <c r="G114" i="2"/>
  <c r="B114" i="2"/>
  <c r="G113" i="2"/>
  <c r="B113" i="2"/>
  <c r="G112" i="2"/>
  <c r="B112" i="2"/>
  <c r="G111" i="2"/>
  <c r="B111" i="2"/>
  <c r="G110" i="2"/>
  <c r="B110" i="2"/>
  <c r="G109" i="2"/>
  <c r="B109" i="2"/>
  <c r="G108" i="2"/>
  <c r="B108" i="2"/>
  <c r="G107" i="2"/>
  <c r="I107" i="2" s="1"/>
  <c r="B107" i="2"/>
  <c r="G106" i="2"/>
  <c r="I106" i="2" s="1"/>
  <c r="B106" i="2"/>
  <c r="G105" i="2"/>
  <c r="B105" i="2"/>
  <c r="G104" i="2"/>
  <c r="B104" i="2"/>
  <c r="G103" i="2"/>
  <c r="B103" i="2"/>
  <c r="G102" i="2"/>
  <c r="B102" i="2"/>
  <c r="G101" i="2"/>
  <c r="B101" i="2"/>
  <c r="G100" i="2"/>
  <c r="B100" i="2"/>
  <c r="G99" i="2"/>
  <c r="B99" i="2"/>
  <c r="G98" i="2"/>
  <c r="B98" i="2"/>
  <c r="G97" i="2"/>
  <c r="B97" i="2"/>
  <c r="B96" i="2"/>
  <c r="G92" i="2"/>
  <c r="B92" i="2"/>
  <c r="G91" i="2"/>
  <c r="B91" i="2"/>
  <c r="G90" i="2"/>
  <c r="B90" i="2"/>
  <c r="G89" i="2"/>
  <c r="B89" i="2"/>
  <c r="G88" i="2"/>
  <c r="B88" i="2"/>
  <c r="G87" i="2"/>
  <c r="B87" i="2"/>
  <c r="G86" i="2"/>
  <c r="B86" i="2"/>
  <c r="G85" i="2"/>
  <c r="B85" i="2"/>
  <c r="G84" i="2"/>
  <c r="B84" i="2"/>
  <c r="G83" i="2"/>
  <c r="B83" i="2"/>
  <c r="G82" i="2"/>
  <c r="B82" i="2"/>
  <c r="G81" i="2"/>
  <c r="B81" i="2"/>
  <c r="G80" i="2"/>
  <c r="B80" i="2"/>
  <c r="G79" i="2"/>
  <c r="B79" i="2"/>
  <c r="G78" i="2"/>
  <c r="B78" i="2"/>
  <c r="G77" i="2"/>
  <c r="B77" i="2"/>
  <c r="G76" i="2"/>
  <c r="B76" i="2"/>
  <c r="G75" i="2"/>
  <c r="B75" i="2"/>
  <c r="G74" i="2"/>
  <c r="B74" i="2"/>
  <c r="G73" i="2"/>
  <c r="B73" i="2"/>
  <c r="G72" i="2"/>
  <c r="B72" i="2"/>
  <c r="G71" i="2"/>
  <c r="B71" i="2"/>
  <c r="G70" i="2"/>
  <c r="B70" i="2"/>
  <c r="G69" i="2"/>
  <c r="B69" i="2"/>
  <c r="G68" i="2"/>
  <c r="B68" i="2"/>
  <c r="I51" i="2"/>
  <c r="K51" i="2" s="1"/>
  <c r="I52" i="2"/>
  <c r="K52" i="2" s="1"/>
  <c r="I58" i="2"/>
  <c r="I59" i="2"/>
  <c r="K59" i="2" s="1"/>
  <c r="I60" i="2"/>
  <c r="K60" i="2" s="1"/>
  <c r="I40" i="2"/>
  <c r="G64" i="2"/>
  <c r="I64" i="2" s="1"/>
  <c r="B64" i="2"/>
  <c r="G63" i="2"/>
  <c r="B63" i="2"/>
  <c r="G62" i="2"/>
  <c r="B62" i="2"/>
  <c r="G61" i="2"/>
  <c r="B61" i="2"/>
  <c r="G60" i="2"/>
  <c r="B60" i="2"/>
  <c r="G59" i="2"/>
  <c r="B59" i="2"/>
  <c r="G58" i="2"/>
  <c r="B58" i="2"/>
  <c r="G57" i="2"/>
  <c r="I57" i="2" s="1"/>
  <c r="B57" i="2"/>
  <c r="G56" i="2"/>
  <c r="I56" i="2" s="1"/>
  <c r="B56" i="2"/>
  <c r="G55" i="2"/>
  <c r="I55" i="2" s="1"/>
  <c r="B55" i="2"/>
  <c r="G54" i="2"/>
  <c r="I54" i="2" s="1"/>
  <c r="B54" i="2"/>
  <c r="G53" i="2"/>
  <c r="B53" i="2"/>
  <c r="G52" i="2"/>
  <c r="B52" i="2"/>
  <c r="G51" i="2"/>
  <c r="B51" i="2"/>
  <c r="G50" i="2"/>
  <c r="I50" i="2" s="1"/>
  <c r="M50" i="2" s="1"/>
  <c r="N50" i="2" s="1"/>
  <c r="B50" i="2"/>
  <c r="G49" i="2"/>
  <c r="B49" i="2"/>
  <c r="G48" i="2"/>
  <c r="B48" i="2"/>
  <c r="G47" i="2"/>
  <c r="I47" i="2" s="1"/>
  <c r="B47" i="2"/>
  <c r="G46" i="2"/>
  <c r="I46" i="2" s="1"/>
  <c r="B46" i="2"/>
  <c r="G45" i="2"/>
  <c r="I45" i="2" s="1"/>
  <c r="B45" i="2"/>
  <c r="G44" i="2"/>
  <c r="I44" i="2" s="1"/>
  <c r="B44" i="2"/>
  <c r="G43" i="2"/>
  <c r="B43" i="2"/>
  <c r="G42" i="2"/>
  <c r="B42" i="2"/>
  <c r="G41" i="2"/>
  <c r="B41" i="2"/>
  <c r="G40" i="2"/>
  <c r="I49" i="2" s="1"/>
  <c r="K49" i="2" s="1"/>
  <c r="B40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12" i="2"/>
  <c r="G13" i="2"/>
  <c r="G14" i="2"/>
  <c r="G15" i="2"/>
  <c r="G16" i="2"/>
  <c r="G17" i="2"/>
  <c r="G18" i="2"/>
  <c r="I18" i="2" s="1"/>
  <c r="G19" i="2"/>
  <c r="I19" i="2" s="1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12" i="2"/>
  <c r="I21" i="2" s="1"/>
  <c r="G117" i="1"/>
  <c r="B117" i="1"/>
  <c r="G116" i="1"/>
  <c r="B116" i="1"/>
  <c r="G115" i="1"/>
  <c r="B115" i="1"/>
  <c r="G114" i="1"/>
  <c r="B114" i="1"/>
  <c r="G113" i="1"/>
  <c r="B113" i="1"/>
  <c r="G112" i="1"/>
  <c r="B112" i="1"/>
  <c r="G111" i="1"/>
  <c r="B111" i="1"/>
  <c r="G110" i="1"/>
  <c r="B110" i="1"/>
  <c r="G109" i="1"/>
  <c r="B109" i="1"/>
  <c r="G108" i="1"/>
  <c r="B108" i="1"/>
  <c r="G107" i="1"/>
  <c r="B107" i="1"/>
  <c r="G106" i="1"/>
  <c r="B106" i="1"/>
  <c r="G105" i="1"/>
  <c r="B105" i="1"/>
  <c r="G104" i="1"/>
  <c r="B104" i="1"/>
  <c r="G103" i="1"/>
  <c r="B103" i="1"/>
  <c r="G102" i="1"/>
  <c r="B102" i="1"/>
  <c r="G101" i="1"/>
  <c r="B101" i="1"/>
  <c r="G100" i="1"/>
  <c r="B100" i="1"/>
  <c r="G99" i="1"/>
  <c r="B99" i="1"/>
  <c r="G98" i="1"/>
  <c r="B98" i="1"/>
  <c r="G97" i="1"/>
  <c r="B97" i="1"/>
  <c r="G96" i="1"/>
  <c r="B96" i="1"/>
  <c r="G95" i="1"/>
  <c r="B95" i="1"/>
  <c r="G94" i="1"/>
  <c r="B94" i="1"/>
  <c r="G93" i="1"/>
  <c r="B93" i="1"/>
  <c r="G88" i="1"/>
  <c r="B88" i="1"/>
  <c r="G87" i="1"/>
  <c r="B87" i="1"/>
  <c r="G86" i="1"/>
  <c r="B86" i="1"/>
  <c r="G85" i="1"/>
  <c r="B85" i="1"/>
  <c r="G84" i="1"/>
  <c r="B84" i="1"/>
  <c r="G83" i="1"/>
  <c r="B83" i="1"/>
  <c r="G82" i="1"/>
  <c r="B82" i="1"/>
  <c r="G81" i="1"/>
  <c r="B81" i="1"/>
  <c r="G80" i="1"/>
  <c r="B80" i="1"/>
  <c r="G79" i="1"/>
  <c r="B79" i="1"/>
  <c r="G78" i="1"/>
  <c r="B78" i="1"/>
  <c r="G77" i="1"/>
  <c r="B77" i="1"/>
  <c r="G76" i="1"/>
  <c r="B76" i="1"/>
  <c r="G75" i="1"/>
  <c r="B75" i="1"/>
  <c r="G74" i="1"/>
  <c r="B74" i="1"/>
  <c r="G73" i="1"/>
  <c r="B73" i="1"/>
  <c r="G72" i="1"/>
  <c r="B72" i="1"/>
  <c r="G71" i="1"/>
  <c r="B71" i="1"/>
  <c r="G70" i="1"/>
  <c r="B70" i="1"/>
  <c r="G69" i="1"/>
  <c r="B69" i="1"/>
  <c r="G68" i="1"/>
  <c r="B68" i="1"/>
  <c r="G67" i="1"/>
  <c r="B67" i="1"/>
  <c r="G66" i="1"/>
  <c r="B66" i="1"/>
  <c r="G65" i="1"/>
  <c r="B65" i="1"/>
  <c r="G64" i="1"/>
  <c r="B64" i="1"/>
  <c r="G58" i="1"/>
  <c r="B58" i="1"/>
  <c r="G57" i="1"/>
  <c r="B57" i="1"/>
  <c r="G56" i="1"/>
  <c r="B56" i="1"/>
  <c r="G55" i="1"/>
  <c r="B55" i="1"/>
  <c r="G54" i="1"/>
  <c r="B54" i="1"/>
  <c r="G53" i="1"/>
  <c r="B53" i="1"/>
  <c r="G52" i="1"/>
  <c r="B52" i="1"/>
  <c r="G51" i="1"/>
  <c r="B51" i="1"/>
  <c r="G50" i="1"/>
  <c r="B50" i="1"/>
  <c r="G49" i="1"/>
  <c r="B49" i="1"/>
  <c r="G48" i="1"/>
  <c r="B48" i="1"/>
  <c r="G47" i="1"/>
  <c r="B47" i="1"/>
  <c r="G46" i="1"/>
  <c r="B46" i="1"/>
  <c r="G45" i="1"/>
  <c r="B45" i="1"/>
  <c r="G44" i="1"/>
  <c r="B44" i="1"/>
  <c r="G43" i="1"/>
  <c r="B43" i="1"/>
  <c r="G42" i="1"/>
  <c r="B42" i="1"/>
  <c r="G41" i="1"/>
  <c r="B41" i="1"/>
  <c r="G40" i="1"/>
  <c r="B40" i="1"/>
  <c r="G39" i="1"/>
  <c r="B39" i="1"/>
  <c r="G38" i="1"/>
  <c r="B38" i="1"/>
  <c r="G37" i="1"/>
  <c r="B37" i="1"/>
  <c r="G36" i="1"/>
  <c r="B36" i="1"/>
  <c r="G35" i="1"/>
  <c r="B35" i="1"/>
  <c r="G34" i="1"/>
  <c r="B3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4" i="1"/>
  <c r="G2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M19" i="2" l="1"/>
  <c r="N19" i="2" s="1"/>
  <c r="O99" i="2"/>
  <c r="O102" i="2"/>
  <c r="N96" i="2"/>
  <c r="O96" i="2" s="1"/>
  <c r="M18" i="2"/>
  <c r="N18" i="2" s="1"/>
  <c r="M21" i="2"/>
  <c r="N21" i="2" s="1"/>
  <c r="M40" i="2"/>
  <c r="M55" i="2"/>
  <c r="N55" i="2" s="1"/>
  <c r="M56" i="2"/>
  <c r="N56" i="2" s="1"/>
  <c r="M58" i="2"/>
  <c r="N58" i="2" s="1"/>
  <c r="M57" i="2"/>
  <c r="N57" i="2" s="1"/>
  <c r="I48" i="2"/>
  <c r="K54" i="2"/>
  <c r="K55" i="2"/>
  <c r="K56" i="2"/>
  <c r="M54" i="2"/>
  <c r="N54" i="2" s="1"/>
  <c r="M44" i="2"/>
  <c r="N44" i="2" s="1"/>
  <c r="M64" i="2"/>
  <c r="N64" i="2" s="1"/>
  <c r="I17" i="2"/>
  <c r="M17" i="2" s="1"/>
  <c r="N17" i="2" s="1"/>
  <c r="K57" i="2"/>
  <c r="K58" i="2"/>
  <c r="M60" i="2"/>
  <c r="N60" i="2" s="1"/>
  <c r="M59" i="2"/>
  <c r="N59" i="2" s="1"/>
  <c r="I105" i="2"/>
  <c r="I43" i="2"/>
  <c r="M43" i="2" s="1"/>
  <c r="N43" i="2" s="1"/>
  <c r="I53" i="2"/>
  <c r="K53" i="2" s="1"/>
  <c r="I63" i="2"/>
  <c r="M63" i="2" s="1"/>
  <c r="N63" i="2" s="1"/>
  <c r="M48" i="2"/>
  <c r="N48" i="2" s="1"/>
  <c r="K48" i="2"/>
  <c r="M45" i="2"/>
  <c r="N45" i="2" s="1"/>
  <c r="K45" i="2"/>
  <c r="M46" i="2"/>
  <c r="N46" i="2" s="1"/>
  <c r="K46" i="2"/>
  <c r="M47" i="2"/>
  <c r="N47" i="2" s="1"/>
  <c r="K47" i="2"/>
  <c r="M49" i="2"/>
  <c r="N49" i="2" s="1"/>
  <c r="K40" i="2"/>
  <c r="K50" i="2"/>
  <c r="K44" i="2"/>
  <c r="M51" i="2"/>
  <c r="N51" i="2" s="1"/>
  <c r="K64" i="2"/>
  <c r="M52" i="2"/>
  <c r="N52" i="2" s="1"/>
  <c r="I41" i="2"/>
  <c r="I61" i="2"/>
  <c r="I42" i="2"/>
  <c r="I62" i="2"/>
  <c r="I20" i="2"/>
  <c r="M20" i="2" s="1"/>
  <c r="N20" i="2" s="1"/>
  <c r="K20" i="2"/>
  <c r="K19" i="2"/>
  <c r="K21" i="2"/>
  <c r="K18" i="2"/>
  <c r="I36" i="2"/>
  <c r="M36" i="2" s="1"/>
  <c r="N36" i="2" s="1"/>
  <c r="I15" i="2"/>
  <c r="I34" i="2"/>
  <c r="M34" i="2" s="1"/>
  <c r="N34" i="2" s="1"/>
  <c r="I13" i="2"/>
  <c r="I12" i="2"/>
  <c r="I24" i="2"/>
  <c r="M24" i="2" s="1"/>
  <c r="N24" i="2" s="1"/>
  <c r="I28" i="2"/>
  <c r="M28" i="2" s="1"/>
  <c r="N28" i="2" s="1"/>
  <c r="I30" i="2"/>
  <c r="M30" i="2" s="1"/>
  <c r="N30" i="2" s="1"/>
  <c r="I29" i="2"/>
  <c r="M29" i="2" s="1"/>
  <c r="N29" i="2" s="1"/>
  <c r="I22" i="2"/>
  <c r="M22" i="2" s="1"/>
  <c r="N22" i="2" s="1"/>
  <c r="I26" i="2"/>
  <c r="M26" i="2" s="1"/>
  <c r="N26" i="2" s="1"/>
  <c r="I16" i="2"/>
  <c r="M16" i="2" s="1"/>
  <c r="N16" i="2" s="1"/>
  <c r="I35" i="2"/>
  <c r="M35" i="2" s="1"/>
  <c r="N35" i="2" s="1"/>
  <c r="I14" i="2"/>
  <c r="I33" i="2"/>
  <c r="M33" i="2" s="1"/>
  <c r="N33" i="2" s="1"/>
  <c r="I32" i="2"/>
  <c r="M32" i="2" s="1"/>
  <c r="N32" i="2" s="1"/>
  <c r="I31" i="2"/>
  <c r="M31" i="2" s="1"/>
  <c r="N31" i="2" s="1"/>
  <c r="I25" i="2"/>
  <c r="M25" i="2" s="1"/>
  <c r="N25" i="2" s="1"/>
  <c r="I23" i="2"/>
  <c r="M23" i="2" s="1"/>
  <c r="N23" i="2" s="1"/>
  <c r="I27" i="2"/>
  <c r="M27" i="2" s="1"/>
  <c r="N27" i="2" s="1"/>
  <c r="I103" i="2"/>
  <c r="I104" i="2"/>
  <c r="I97" i="2"/>
  <c r="I110" i="2"/>
  <c r="I115" i="2"/>
  <c r="I109" i="2"/>
  <c r="I116" i="2"/>
  <c r="I114" i="2"/>
  <c r="I113" i="2"/>
  <c r="I112" i="2"/>
  <c r="I111" i="2"/>
  <c r="I108" i="2"/>
  <c r="I101" i="2"/>
  <c r="I100" i="2"/>
  <c r="I98" i="2"/>
  <c r="I102" i="2"/>
  <c r="I96" i="2"/>
  <c r="I120" i="2"/>
  <c r="I119" i="2"/>
  <c r="I99" i="2"/>
  <c r="I118" i="2"/>
  <c r="I117" i="2"/>
  <c r="I69" i="2"/>
  <c r="I88" i="2"/>
  <c r="I87" i="2"/>
  <c r="I86" i="2"/>
  <c r="I85" i="2"/>
  <c r="I83" i="2"/>
  <c r="I84" i="2"/>
  <c r="I82" i="2"/>
  <c r="I81" i="2"/>
  <c r="I80" i="2"/>
  <c r="I79" i="2"/>
  <c r="I78" i="2"/>
  <c r="I77" i="2"/>
  <c r="I76" i="2"/>
  <c r="I75" i="2"/>
  <c r="I74" i="2"/>
  <c r="I68" i="2"/>
  <c r="I73" i="2"/>
  <c r="I92" i="2"/>
  <c r="I72" i="2"/>
  <c r="I91" i="2"/>
  <c r="I71" i="2"/>
  <c r="I90" i="2"/>
  <c r="I70" i="2"/>
  <c r="I89" i="2"/>
  <c r="N40" i="2" l="1"/>
  <c r="K63" i="2"/>
  <c r="M53" i="2"/>
  <c r="N53" i="2" s="1"/>
  <c r="K17" i="2"/>
  <c r="K43" i="2"/>
  <c r="M13" i="2"/>
  <c r="N13" i="2" s="1"/>
  <c r="K13" i="2"/>
  <c r="K15" i="2"/>
  <c r="M15" i="2"/>
  <c r="N15" i="2" s="1"/>
  <c r="M41" i="2"/>
  <c r="K41" i="2"/>
  <c r="M62" i="2"/>
  <c r="N62" i="2" s="1"/>
  <c r="K62" i="2"/>
  <c r="M61" i="2"/>
  <c r="N61" i="2" s="1"/>
  <c r="K61" i="2"/>
  <c r="M12" i="2"/>
  <c r="K12" i="2"/>
  <c r="K14" i="2"/>
  <c r="M14" i="2"/>
  <c r="N14" i="2" s="1"/>
  <c r="M42" i="2"/>
  <c r="N42" i="2" s="1"/>
  <c r="K42" i="2"/>
  <c r="K22" i="2"/>
  <c r="K30" i="2"/>
  <c r="K24" i="2"/>
  <c r="K27" i="2"/>
  <c r="K23" i="2"/>
  <c r="K25" i="2"/>
  <c r="K29" i="2"/>
  <c r="K28" i="2"/>
  <c r="K34" i="2"/>
  <c r="K36" i="2"/>
  <c r="K31" i="2"/>
  <c r="K32" i="2"/>
  <c r="K33" i="2"/>
  <c r="K35" i="2"/>
  <c r="K16" i="2"/>
  <c r="K26" i="2"/>
  <c r="O18" i="2" l="1"/>
  <c r="O43" i="2"/>
  <c r="N41" i="2"/>
  <c r="O40" i="2" s="1"/>
  <c r="O46" i="2"/>
  <c r="N12" i="2"/>
  <c r="O12" i="2" s="1"/>
  <c r="O15" i="2"/>
  <c r="M68" i="2"/>
  <c r="N68" i="2" s="1"/>
  <c r="O68" i="2" s="1"/>
  <c r="O71" i="2" l="1"/>
  <c r="O74" i="2"/>
</calcChain>
</file>

<file path=xl/sharedStrings.xml><?xml version="1.0" encoding="utf-8"?>
<sst xmlns="http://schemas.openxmlformats.org/spreadsheetml/2006/main" count="178" uniqueCount="50">
  <si>
    <t>Distancia</t>
  </si>
  <si>
    <t>Cota inferior</t>
  </si>
  <si>
    <t>Cota superior</t>
  </si>
  <si>
    <t>Promedio</t>
  </si>
  <si>
    <t>Sensor 1</t>
  </si>
  <si>
    <t>Ideal</t>
  </si>
  <si>
    <t>Sensor 2</t>
  </si>
  <si>
    <t>Sensor 3</t>
  </si>
  <si>
    <t>Sensor 4</t>
  </si>
  <si>
    <t>Mejor interpolacion</t>
  </si>
  <si>
    <t>y=mx+b</t>
  </si>
  <si>
    <t>m</t>
  </si>
  <si>
    <t>b</t>
  </si>
  <si>
    <t>Sobre cota inferior</t>
  </si>
  <si>
    <t>* Notas</t>
  </si>
  <si>
    <t>No se puede medir menos de 20 mm</t>
  </si>
  <si>
    <t>Sobre cota superior</t>
  </si>
  <si>
    <t>No medir a menos de 20 mm</t>
  </si>
  <si>
    <t>y=ax^2+bx+c</t>
  </si>
  <si>
    <t>a</t>
  </si>
  <si>
    <t>c</t>
  </si>
  <si>
    <t>A partir de 70 mm, existe un desfase en las mediciones</t>
  </si>
  <si>
    <t>Preconfiguración de todos los sensores VL6180X</t>
  </si>
  <si>
    <t>0x14</t>
  </si>
  <si>
    <t>SYSRANGE__PART_TO_PART_RANGE_OFFSET</t>
  </si>
  <si>
    <t>READOUT__AVERAGING_SAMPLE_PERIOD</t>
  </si>
  <si>
    <t>SYSRANGE__MAX_CONVERGENCE_TIME</t>
  </si>
  <si>
    <t>SYSRANGE__CROSSTALK_COMPENSATION_RATE</t>
  </si>
  <si>
    <t>SYSRANGE__CROSSTALK_VALID_HEIGHT</t>
  </si>
  <si>
    <t>Valor HEX</t>
  </si>
  <si>
    <t>0x0C</t>
  </si>
  <si>
    <t>0x05</t>
  </si>
  <si>
    <t>Default (0x00)</t>
  </si>
  <si>
    <t>Default (0x14)</t>
  </si>
  <si>
    <t>Sin offset</t>
  </si>
  <si>
    <t>Modelo</t>
  </si>
  <si>
    <t>Error</t>
  </si>
  <si>
    <t>Error Cuadratico medio</t>
  </si>
  <si>
    <t>Error^2</t>
  </si>
  <si>
    <t>Varianza del error</t>
  </si>
  <si>
    <t>Aproximación</t>
  </si>
  <si>
    <t>Media Error</t>
  </si>
  <si>
    <t>Filtro promediador de 20 muestras</t>
  </si>
  <si>
    <t>0x18</t>
  </si>
  <si>
    <t>Calibración por tablas. Comparar promedio con distancia. Codificarlo en Arduino</t>
  </si>
  <si>
    <t xml:space="preserve">Postcalibración por tabla. </t>
  </si>
  <si>
    <t>Filtro promediador de 3 muestras</t>
  </si>
  <si>
    <t>Rehacer calibración sensor 2 de 0 a 40mm</t>
  </si>
  <si>
    <t>Rehacer calibración sensor 3</t>
  </si>
  <si>
    <t>Rehacer calibración sensor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</si>
</sst>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FC5D967-5C74-42F7-A110-EACEBBD2F7B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Sensor VL6180X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'Mediciones 1 sensores VL6180X'!$E$3</c:f>
              <c:strCache>
                <c:ptCount val="1"/>
                <c:pt idx="0">
                  <c:v>Cota inferior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55147814971499631"/>
                  <c:y val="-6.10317098008919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'Mediciones 1 sensores VL6180X'!$E$8:$E$28</c:f>
              <c:numCache>
                <c:formatCode>General</c:formatCode>
                <c:ptCount val="21"/>
                <c:pt idx="0">
                  <c:v>24</c:v>
                </c:pt>
                <c:pt idx="1">
                  <c:v>28</c:v>
                </c:pt>
                <c:pt idx="2">
                  <c:v>33</c:v>
                </c:pt>
                <c:pt idx="3">
                  <c:v>36</c:v>
                </c:pt>
                <c:pt idx="4">
                  <c:v>40</c:v>
                </c:pt>
                <c:pt idx="5">
                  <c:v>45</c:v>
                </c:pt>
                <c:pt idx="6">
                  <c:v>51</c:v>
                </c:pt>
                <c:pt idx="7">
                  <c:v>55</c:v>
                </c:pt>
                <c:pt idx="8">
                  <c:v>62</c:v>
                </c:pt>
                <c:pt idx="9">
                  <c:v>65</c:v>
                </c:pt>
                <c:pt idx="10">
                  <c:v>72</c:v>
                </c:pt>
                <c:pt idx="11">
                  <c:v>77</c:v>
                </c:pt>
                <c:pt idx="12">
                  <c:v>83</c:v>
                </c:pt>
                <c:pt idx="13">
                  <c:v>87</c:v>
                </c:pt>
                <c:pt idx="14">
                  <c:v>92</c:v>
                </c:pt>
                <c:pt idx="15">
                  <c:v>97</c:v>
                </c:pt>
                <c:pt idx="16">
                  <c:v>100</c:v>
                </c:pt>
                <c:pt idx="17">
                  <c:v>106</c:v>
                </c:pt>
                <c:pt idx="18">
                  <c:v>110</c:v>
                </c:pt>
                <c:pt idx="19">
                  <c:v>114</c:v>
                </c:pt>
                <c:pt idx="20">
                  <c:v>117</c:v>
                </c:pt>
              </c:numCache>
            </c:numRef>
          </c:xVal>
          <c:yVal>
            <c:numRef>
              <c:f>'Mediciones 1 sensores VL6180X'!$D$8:$D$28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E4A-4A27-B7C2-281E3FBFABC3}"/>
            </c:ext>
          </c:extLst>
        </c:ser>
        <c:ser>
          <c:idx val="1"/>
          <c:order val="1"/>
          <c:tx>
            <c:strRef>
              <c:f>'Mediciones 1 sensores VL6180X'!$F$3</c:f>
              <c:strCache>
                <c:ptCount val="1"/>
                <c:pt idx="0">
                  <c:v>Cota superior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'Mediciones 1 sensores VL6180X'!$F$4:$F$28</c:f>
              <c:numCache>
                <c:formatCode>General</c:formatCode>
                <c:ptCount val="25"/>
                <c:pt idx="0">
                  <c:v>16</c:v>
                </c:pt>
                <c:pt idx="1">
                  <c:v>28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33</c:v>
                </c:pt>
                <c:pt idx="6">
                  <c:v>37</c:v>
                </c:pt>
                <c:pt idx="7">
                  <c:v>41</c:v>
                </c:pt>
                <c:pt idx="8">
                  <c:v>46</c:v>
                </c:pt>
                <c:pt idx="9">
                  <c:v>51</c:v>
                </c:pt>
                <c:pt idx="10">
                  <c:v>57</c:v>
                </c:pt>
                <c:pt idx="11">
                  <c:v>61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89</c:v>
                </c:pt>
                <c:pt idx="17">
                  <c:v>93</c:v>
                </c:pt>
                <c:pt idx="18">
                  <c:v>97</c:v>
                </c:pt>
                <c:pt idx="19">
                  <c:v>105</c:v>
                </c:pt>
                <c:pt idx="20">
                  <c:v>106</c:v>
                </c:pt>
                <c:pt idx="21">
                  <c:v>112</c:v>
                </c:pt>
                <c:pt idx="22">
                  <c:v>116</c:v>
                </c:pt>
                <c:pt idx="23">
                  <c:v>120</c:v>
                </c:pt>
                <c:pt idx="24">
                  <c:v>122</c:v>
                </c:pt>
              </c:numCache>
            </c:numRef>
          </c:xVal>
          <c:yVal>
            <c:numRef>
              <c:f>'Mediciones 1 sensores VL6180X'!$D$4:$D$28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E4A-4A27-B7C2-281E3FBFABC3}"/>
            </c:ext>
          </c:extLst>
        </c:ser>
        <c:ser>
          <c:idx val="2"/>
          <c:order val="2"/>
          <c:tx>
            <c:strRef>
              <c:f>'Mediciones 1 sensores VL6180X'!$B$3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'Mediciones 1 sensores VL6180X'!$B$4:$B$28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xVal>
          <c:yVal>
            <c:numRef>
              <c:f>'Mediciones 1 sensores VL6180X'!$D$4:$D$28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E4A-4A27-B7C2-281E3FBFABC3}"/>
            </c:ext>
          </c:extLst>
        </c:ser>
        <c:ser>
          <c:idx val="3"/>
          <c:order val="3"/>
          <c:tx>
            <c:strRef>
              <c:f>'Mediciones 1 sensores VL6180X'!$G$3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8808540980969319"/>
                  <c:y val="-7.05557454578496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'Mediciones 1 sensores VL6180X'!$G$8:$G$28</c:f>
              <c:numCache>
                <c:formatCode>General</c:formatCode>
                <c:ptCount val="21"/>
                <c:pt idx="0">
                  <c:v>25.5</c:v>
                </c:pt>
                <c:pt idx="1">
                  <c:v>30.5</c:v>
                </c:pt>
                <c:pt idx="2">
                  <c:v>35</c:v>
                </c:pt>
                <c:pt idx="3">
                  <c:v>38.5</c:v>
                </c:pt>
                <c:pt idx="4">
                  <c:v>43</c:v>
                </c:pt>
                <c:pt idx="5">
                  <c:v>48</c:v>
                </c:pt>
                <c:pt idx="6">
                  <c:v>54</c:v>
                </c:pt>
                <c:pt idx="7">
                  <c:v>58</c:v>
                </c:pt>
                <c:pt idx="8">
                  <c:v>64.5</c:v>
                </c:pt>
                <c:pt idx="9">
                  <c:v>68.5</c:v>
                </c:pt>
                <c:pt idx="10">
                  <c:v>74.5</c:v>
                </c:pt>
                <c:pt idx="11">
                  <c:v>79.5</c:v>
                </c:pt>
                <c:pt idx="12">
                  <c:v>86</c:v>
                </c:pt>
                <c:pt idx="13">
                  <c:v>90</c:v>
                </c:pt>
                <c:pt idx="14">
                  <c:v>94.5</c:v>
                </c:pt>
                <c:pt idx="15">
                  <c:v>101</c:v>
                </c:pt>
                <c:pt idx="16">
                  <c:v>103</c:v>
                </c:pt>
                <c:pt idx="17">
                  <c:v>109</c:v>
                </c:pt>
                <c:pt idx="18">
                  <c:v>113</c:v>
                </c:pt>
                <c:pt idx="19">
                  <c:v>117</c:v>
                </c:pt>
                <c:pt idx="20">
                  <c:v>119.5</c:v>
                </c:pt>
              </c:numCache>
            </c:numRef>
          </c:xVal>
          <c:yVal>
            <c:numRef>
              <c:f>'Mediciones 1 sensores VL6180X'!$D$8:$D$28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E4A-4A27-B7C2-281E3FBFA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994256"/>
        <c:axId val="1443995216"/>
      </c:scatterChart>
      <c:valAx>
        <c:axId val="144399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3995216"/>
        <c:crosses val="autoZero"/>
        <c:crossBetween val="midCat"/>
      </c:valAx>
      <c:valAx>
        <c:axId val="14439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399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'Mediciones 2 sensores VL6180X'!$B$39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'Mediciones 2 sensores VL6180X'!$D$40:$D$64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xVal>
          <c:yVal>
            <c:numRef>
              <c:f>'Mediciones 2 sensores VL6180X'!$B$40:$B$64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2-4DD1-B930-F9B22337CD0E}"/>
            </c:ext>
          </c:extLst>
        </c:ser>
        <c:ser>
          <c:idx val="1"/>
          <c:order val="1"/>
          <c:tx>
            <c:strRef>
              <c:f>'Mediciones 2 sensores VL6180X'!$K$39</c:f>
              <c:strCache>
                <c:ptCount val="1"/>
                <c:pt idx="0">
                  <c:v>Modelo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4499908050812356"/>
                  <c:y val="-6.17709162809945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'Mediciones 2 sensores VL6180X'!$K$41:$K$64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17.5</c:v>
                </c:pt>
                <c:pt idx="5">
                  <c:v>20.5</c:v>
                </c:pt>
                <c:pt idx="6">
                  <c:v>23.5</c:v>
                </c:pt>
                <c:pt idx="7">
                  <c:v>27.5</c:v>
                </c:pt>
                <c:pt idx="8">
                  <c:v>32</c:v>
                </c:pt>
                <c:pt idx="9">
                  <c:v>37.5</c:v>
                </c:pt>
                <c:pt idx="10">
                  <c:v>42.5</c:v>
                </c:pt>
                <c:pt idx="11">
                  <c:v>46.5</c:v>
                </c:pt>
                <c:pt idx="12">
                  <c:v>51</c:v>
                </c:pt>
                <c:pt idx="13">
                  <c:v>56.5</c:v>
                </c:pt>
                <c:pt idx="14">
                  <c:v>62</c:v>
                </c:pt>
                <c:pt idx="15">
                  <c:v>67</c:v>
                </c:pt>
                <c:pt idx="16">
                  <c:v>72.5</c:v>
                </c:pt>
                <c:pt idx="17">
                  <c:v>76.5</c:v>
                </c:pt>
                <c:pt idx="18">
                  <c:v>81</c:v>
                </c:pt>
                <c:pt idx="19">
                  <c:v>85.5</c:v>
                </c:pt>
                <c:pt idx="20">
                  <c:v>90</c:v>
                </c:pt>
                <c:pt idx="21">
                  <c:v>94.5</c:v>
                </c:pt>
                <c:pt idx="22">
                  <c:v>98</c:v>
                </c:pt>
                <c:pt idx="23">
                  <c:v>100.5</c:v>
                </c:pt>
              </c:numCache>
            </c:numRef>
          </c:xVal>
          <c:yVal>
            <c:numRef>
              <c:f>'Mediciones 2 sensores VL6180X'!$D$41:$D$64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E2-4DD1-B930-F9B22337CD0E}"/>
            </c:ext>
          </c:extLst>
        </c:ser>
        <c:ser>
          <c:idx val="2"/>
          <c:order val="2"/>
          <c:tx>
            <c:strRef>
              <c:f>'Mediciones 2 sensores VL6180X'!$M$39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'Mediciones 2 sensores VL6180X'!$D$40:$D$64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xVal>
          <c:yVal>
            <c:numRef>
              <c:f>'Mediciones 2 sensores VL6180X'!$M$40:$M$64</c:f>
              <c:numCache>
                <c:formatCode>General</c:formatCode>
                <c:ptCount val="25"/>
                <c:pt idx="0">
                  <c:v>3.3340000000000001</c:v>
                </c:pt>
                <c:pt idx="1">
                  <c:v>-1.6659999999999999</c:v>
                </c:pt>
                <c:pt idx="2">
                  <c:v>-0.65440000000000076</c:v>
                </c:pt>
                <c:pt idx="3">
                  <c:v>8.1999999999998963E-2</c:v>
                </c:pt>
                <c:pt idx="4">
                  <c:v>1.8947499999999984</c:v>
                </c:pt>
                <c:pt idx="5">
                  <c:v>2.7152187499999982</c:v>
                </c:pt>
                <c:pt idx="6">
                  <c:v>1.4459062499999966</c:v>
                </c:pt>
                <c:pt idx="7">
                  <c:v>6.6343750000001478E-2</c:v>
                </c:pt>
                <c:pt idx="8">
                  <c:v>-0.26390624999999801</c:v>
                </c:pt>
                <c:pt idx="9">
                  <c:v>-0.20360000000000156</c:v>
                </c:pt>
                <c:pt idx="10">
                  <c:v>0.74196874999999807</c:v>
                </c:pt>
                <c:pt idx="11">
                  <c:v>0.95803125000000477</c:v>
                </c:pt>
                <c:pt idx="12">
                  <c:v>2.7381249999990587E-2</c:v>
                </c:pt>
                <c:pt idx="13">
                  <c:v>-0.47875000000000512</c:v>
                </c:pt>
                <c:pt idx="14">
                  <c:v>-6.8743749999995885E-2</c:v>
                </c:pt>
                <c:pt idx="15">
                  <c:v>0.29740000000001032</c:v>
                </c:pt>
                <c:pt idx="16">
                  <c:v>0.1796499999999952</c:v>
                </c:pt>
                <c:pt idx="17">
                  <c:v>0.60065625000000011</c:v>
                </c:pt>
                <c:pt idx="18">
                  <c:v>-0.39599375000000236</c:v>
                </c:pt>
                <c:pt idx="19">
                  <c:v>-0.80424999999999613</c:v>
                </c:pt>
                <c:pt idx="20">
                  <c:v>-1.0930312499999957</c:v>
                </c:pt>
                <c:pt idx="21">
                  <c:v>-1.2349999999999852</c:v>
                </c:pt>
                <c:pt idx="22">
                  <c:v>-1.2028187499999916</c:v>
                </c:pt>
                <c:pt idx="23">
                  <c:v>-2.1509999999999962</c:v>
                </c:pt>
                <c:pt idx="24">
                  <c:v>-2.175093750000002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E2-4DD1-B930-F9B22337CD0E}"/>
            </c:ext>
          </c:extLst>
        </c:ser>
        <c:ser>
          <c:idx val="3"/>
          <c:order val="3"/>
          <c:tx>
            <c:strRef>
              <c:f>'Mediciones 2 sensores VL6180X'!$L$39</c:f>
              <c:strCache>
                <c:ptCount val="1"/>
                <c:pt idx="0">
                  <c:v>Aproximación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'Mediciones 2 sensores VL6180X'!$L$40:$L$64</c:f>
              <c:numCache>
                <c:formatCode>General</c:formatCode>
                <c:ptCount val="25"/>
                <c:pt idx="0">
                  <c:v>3.3340000000000001</c:v>
                </c:pt>
                <c:pt idx="1">
                  <c:v>3.3340000000000001</c:v>
                </c:pt>
                <c:pt idx="2">
                  <c:v>9.3455999999999992</c:v>
                </c:pt>
                <c:pt idx="3">
                  <c:v>15.081999999999999</c:v>
                </c:pt>
                <c:pt idx="4">
                  <c:v>21.894749999999998</c:v>
                </c:pt>
                <c:pt idx="5">
                  <c:v>27.715218749999998</c:v>
                </c:pt>
                <c:pt idx="6">
                  <c:v>31.445906249999997</c:v>
                </c:pt>
                <c:pt idx="7">
                  <c:v>35.066343750000001</c:v>
                </c:pt>
                <c:pt idx="8">
                  <c:v>39.736093750000002</c:v>
                </c:pt>
                <c:pt idx="9">
                  <c:v>44.796399999999998</c:v>
                </c:pt>
                <c:pt idx="10">
                  <c:v>50.741968749999998</c:v>
                </c:pt>
                <c:pt idx="11">
                  <c:v>55.958031250000005</c:v>
                </c:pt>
                <c:pt idx="12">
                  <c:v>60.027381249999991</c:v>
                </c:pt>
                <c:pt idx="13">
                  <c:v>64.521249999999995</c:v>
                </c:pt>
                <c:pt idx="14">
                  <c:v>69.931256250000004</c:v>
                </c:pt>
                <c:pt idx="15">
                  <c:v>75.29740000000001</c:v>
                </c:pt>
                <c:pt idx="16">
                  <c:v>80.179649999999995</c:v>
                </c:pt>
                <c:pt idx="17">
                  <c:v>85.60065625</c:v>
                </c:pt>
                <c:pt idx="18">
                  <c:v>89.604006249999998</c:v>
                </c:pt>
                <c:pt idx="19">
                  <c:v>94.195750000000004</c:v>
                </c:pt>
                <c:pt idx="20">
                  <c:v>98.906968750000004</c:v>
                </c:pt>
                <c:pt idx="21">
                  <c:v>103.76500000000001</c:v>
                </c:pt>
                <c:pt idx="22">
                  <c:v>108.79718125000001</c:v>
                </c:pt>
                <c:pt idx="23">
                  <c:v>112.849</c:v>
                </c:pt>
                <c:pt idx="24">
                  <c:v>115.82490625</c:v>
                </c:pt>
              </c:numCache>
            </c:numRef>
          </c:xVal>
          <c:yVal>
            <c:numRef>
              <c:f>'Mediciones 2 sensores VL6180X'!$D$40:$D$64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E2-4DD1-B930-F9B22337C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599887"/>
        <c:axId val="1125588367"/>
      </c:scatterChart>
      <c:valAx>
        <c:axId val="112559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588367"/>
        <c:crosses val="autoZero"/>
        <c:crossBetween val="midCat"/>
      </c:valAx>
      <c:valAx>
        <c:axId val="11255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59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'Mediciones 2 sensores VL6180X'!$B$67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'Mediciones 2 sensores VL6180X'!$D$68:$D$92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xVal>
          <c:yVal>
            <c:numRef>
              <c:f>'Mediciones 2 sensores VL6180X'!$B$68:$B$92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F-4935-B134-EF4E0B8CAECC}"/>
            </c:ext>
          </c:extLst>
        </c:ser>
        <c:ser>
          <c:idx val="1"/>
          <c:order val="1"/>
          <c:tx>
            <c:strRef>
              <c:f>'Mediciones 2 sensores VL6180X'!$K$67</c:f>
              <c:strCache>
                <c:ptCount val="1"/>
                <c:pt idx="0">
                  <c:v>Modelo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5"/>
            <c:intercept val="0"/>
            <c:dispRSqr val="1"/>
            <c:dispEq val="1"/>
            <c:trendlineLbl>
              <c:layout>
                <c:manualLayout>
                  <c:x val="-0.38704497637229024"/>
                  <c:y val="-7.77280036604071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'Mediciones 2 sensores VL6180X'!$K$70:$K$92</c:f>
              <c:numCache>
                <c:formatCode>General</c:formatCode>
                <c:ptCount val="23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18</c:v>
                </c:pt>
                <c:pt idx="4">
                  <c:v>23</c:v>
                </c:pt>
                <c:pt idx="5">
                  <c:v>25.5</c:v>
                </c:pt>
                <c:pt idx="6">
                  <c:v>31</c:v>
                </c:pt>
                <c:pt idx="7">
                  <c:v>35.5</c:v>
                </c:pt>
                <c:pt idx="8">
                  <c:v>41.5</c:v>
                </c:pt>
                <c:pt idx="9">
                  <c:v>46.5</c:v>
                </c:pt>
                <c:pt idx="10">
                  <c:v>51.5</c:v>
                </c:pt>
                <c:pt idx="11">
                  <c:v>56.5</c:v>
                </c:pt>
                <c:pt idx="12">
                  <c:v>62.5</c:v>
                </c:pt>
                <c:pt idx="13">
                  <c:v>66.5</c:v>
                </c:pt>
                <c:pt idx="14">
                  <c:v>70.5</c:v>
                </c:pt>
                <c:pt idx="15">
                  <c:v>74.5</c:v>
                </c:pt>
                <c:pt idx="16">
                  <c:v>79.5</c:v>
                </c:pt>
                <c:pt idx="17">
                  <c:v>82.5</c:v>
                </c:pt>
                <c:pt idx="18">
                  <c:v>85.5</c:v>
                </c:pt>
                <c:pt idx="19">
                  <c:v>88.5</c:v>
                </c:pt>
                <c:pt idx="20">
                  <c:v>92</c:v>
                </c:pt>
                <c:pt idx="21">
                  <c:v>95.5</c:v>
                </c:pt>
                <c:pt idx="22">
                  <c:v>97</c:v>
                </c:pt>
              </c:numCache>
            </c:numRef>
          </c:xVal>
          <c:yVal>
            <c:numRef>
              <c:f>'Mediciones 2 sensores VL6180X'!$D$70:$D$92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F-4935-B134-EF4E0B8CAECC}"/>
            </c:ext>
          </c:extLst>
        </c:ser>
        <c:ser>
          <c:idx val="2"/>
          <c:order val="2"/>
          <c:tx>
            <c:strRef>
              <c:f>'Mediciones 2 sensores VL6180X'!$M$67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'Mediciones 2 sensores VL6180X'!$D$68:$D$92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xVal>
          <c:yVal>
            <c:numRef>
              <c:f>'Mediciones 2 sensores VL6180X'!$M$68:$M$92</c:f>
              <c:numCache>
                <c:formatCode>General</c:formatCode>
                <c:ptCount val="25"/>
                <c:pt idx="0">
                  <c:v>0</c:v>
                </c:pt>
                <c:pt idx="1">
                  <c:v>-5</c:v>
                </c:pt>
                <c:pt idx="2">
                  <c:v>-5.5296000000000003</c:v>
                </c:pt>
                <c:pt idx="3">
                  <c:v>-6.0592000000000006</c:v>
                </c:pt>
                <c:pt idx="4">
                  <c:v>-6.5888000000000009</c:v>
                </c:pt>
                <c:pt idx="5">
                  <c:v>-4.8832000000000022</c:v>
                </c:pt>
                <c:pt idx="6">
                  <c:v>-4.2952000000000012</c:v>
                </c:pt>
                <c:pt idx="7">
                  <c:v>-6.5012000000000008</c:v>
                </c:pt>
                <c:pt idx="8">
                  <c:v>-5.3544000000000054</c:v>
                </c:pt>
                <c:pt idx="9">
                  <c:v>-5.3252000000000024</c:v>
                </c:pt>
                <c:pt idx="10">
                  <c:v>-3.6196000000000055</c:v>
                </c:pt>
                <c:pt idx="11">
                  <c:v>-3.0316000000000045</c:v>
                </c:pt>
                <c:pt idx="12">
                  <c:v>-2.4436000000000035</c:v>
                </c:pt>
                <c:pt idx="13">
                  <c:v>-1.8556000000000026</c:v>
                </c:pt>
                <c:pt idx="14">
                  <c:v>-0.15000000000000568</c:v>
                </c:pt>
                <c:pt idx="15">
                  <c:v>-0.67960000000000775</c:v>
                </c:pt>
                <c:pt idx="16">
                  <c:v>-1.2092000000000098</c:v>
                </c:pt>
                <c:pt idx="17">
                  <c:v>-1.7388000000000119</c:v>
                </c:pt>
                <c:pt idx="18">
                  <c:v>-1.1508000000000038</c:v>
                </c:pt>
                <c:pt idx="19">
                  <c:v>-2.7980000000000018</c:v>
                </c:pt>
                <c:pt idx="20">
                  <c:v>-4.4451999999999998</c:v>
                </c:pt>
                <c:pt idx="21">
                  <c:v>-6.092400000000012</c:v>
                </c:pt>
                <c:pt idx="22">
                  <c:v>-7.180800000000005</c:v>
                </c:pt>
                <c:pt idx="23">
                  <c:v>-8.2692000000000121</c:v>
                </c:pt>
                <c:pt idx="24">
                  <c:v>-9.5928000000000111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0F-4935-B134-EF4E0B8CAECC}"/>
            </c:ext>
          </c:extLst>
        </c:ser>
        <c:ser>
          <c:idx val="3"/>
          <c:order val="3"/>
          <c:tx>
            <c:strRef>
              <c:f>'Mediciones 2 sensores VL6180X'!$L$67</c:f>
              <c:strCache>
                <c:ptCount val="1"/>
                <c:pt idx="0">
                  <c:v>Aproximación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'Mediciones 2 sensores VL6180X'!$L$68:$L$92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4.4703999999999997</c:v>
                </c:pt>
                <c:pt idx="3">
                  <c:v>8.9407999999999994</c:v>
                </c:pt>
                <c:pt idx="4">
                  <c:v>13.411199999999999</c:v>
                </c:pt>
                <c:pt idx="5">
                  <c:v>20.116799999999998</c:v>
                </c:pt>
                <c:pt idx="6">
                  <c:v>25.704799999999999</c:v>
                </c:pt>
                <c:pt idx="7">
                  <c:v>28.498799999999999</c:v>
                </c:pt>
                <c:pt idx="8">
                  <c:v>34.645599999999995</c:v>
                </c:pt>
                <c:pt idx="9">
                  <c:v>39.674799999999998</c:v>
                </c:pt>
                <c:pt idx="10">
                  <c:v>46.380399999999995</c:v>
                </c:pt>
                <c:pt idx="11">
                  <c:v>51.968399999999995</c:v>
                </c:pt>
                <c:pt idx="12">
                  <c:v>57.556399999999996</c:v>
                </c:pt>
                <c:pt idx="13">
                  <c:v>63.144399999999997</c:v>
                </c:pt>
                <c:pt idx="14">
                  <c:v>69.849999999999994</c:v>
                </c:pt>
                <c:pt idx="15">
                  <c:v>74.320399999999992</c:v>
                </c:pt>
                <c:pt idx="16">
                  <c:v>78.79079999999999</c:v>
                </c:pt>
                <c:pt idx="17">
                  <c:v>83.261199999999988</c:v>
                </c:pt>
                <c:pt idx="18">
                  <c:v>88.849199999999996</c:v>
                </c:pt>
                <c:pt idx="19">
                  <c:v>92.201999999999998</c:v>
                </c:pt>
                <c:pt idx="20">
                  <c:v>95.5548</c:v>
                </c:pt>
                <c:pt idx="21">
                  <c:v>98.907599999999988</c:v>
                </c:pt>
                <c:pt idx="22">
                  <c:v>102.8192</c:v>
                </c:pt>
                <c:pt idx="23">
                  <c:v>106.73079999999999</c:v>
                </c:pt>
                <c:pt idx="24">
                  <c:v>108.40719999999999</c:v>
                </c:pt>
              </c:numCache>
            </c:numRef>
          </c:xVal>
          <c:yVal>
            <c:numRef>
              <c:f>'Mediciones 2 sensores VL6180X'!$D$68:$D$92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0F-4935-B134-EF4E0B8CA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599887"/>
        <c:axId val="1125588367"/>
      </c:scatterChart>
      <c:valAx>
        <c:axId val="112559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588367"/>
        <c:crosses val="autoZero"/>
        <c:crossBetween val="midCat"/>
      </c:valAx>
      <c:valAx>
        <c:axId val="11255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59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'Mediciones 3 sensores VL6180X'!$B$40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'Mediciones 3 sensores VL6180X'!$D$41:$D$64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</c:numCache>
            </c:numRef>
          </c:xVal>
          <c:yVal>
            <c:numRef>
              <c:f>'Mediciones 3 sensores VL6180X'!$B$41:$B$64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3-46B5-A325-2ABC778B8DFB}"/>
            </c:ext>
          </c:extLst>
        </c:ser>
        <c:ser>
          <c:idx val="1"/>
          <c:order val="1"/>
          <c:tx>
            <c:strRef>
              <c:f>'Mediciones 3 sensores VL6180X'!$G$40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'Mediciones 3 sensores VL6180X'!$G$41:$G$64</c:f>
              <c:numCache>
                <c:formatCode>General</c:formatCode>
                <c:ptCount val="24"/>
                <c:pt idx="0">
                  <c:v>25</c:v>
                </c:pt>
                <c:pt idx="1">
                  <c:v>23.5</c:v>
                </c:pt>
                <c:pt idx="2">
                  <c:v>27</c:v>
                </c:pt>
                <c:pt idx="3">
                  <c:v>32.5</c:v>
                </c:pt>
                <c:pt idx="4">
                  <c:v>38</c:v>
                </c:pt>
                <c:pt idx="5">
                  <c:v>42</c:v>
                </c:pt>
                <c:pt idx="6">
                  <c:v>45.5</c:v>
                </c:pt>
                <c:pt idx="7">
                  <c:v>49</c:v>
                </c:pt>
                <c:pt idx="8">
                  <c:v>53.5</c:v>
                </c:pt>
                <c:pt idx="9">
                  <c:v>56</c:v>
                </c:pt>
                <c:pt idx="10">
                  <c:v>62</c:v>
                </c:pt>
                <c:pt idx="11">
                  <c:v>66</c:v>
                </c:pt>
                <c:pt idx="12">
                  <c:v>71.5</c:v>
                </c:pt>
                <c:pt idx="13">
                  <c:v>76</c:v>
                </c:pt>
                <c:pt idx="14">
                  <c:v>81.5</c:v>
                </c:pt>
                <c:pt idx="15">
                  <c:v>86</c:v>
                </c:pt>
                <c:pt idx="16">
                  <c:v>91</c:v>
                </c:pt>
                <c:pt idx="17">
                  <c:v>97</c:v>
                </c:pt>
                <c:pt idx="18">
                  <c:v>101</c:v>
                </c:pt>
                <c:pt idx="19">
                  <c:v>106.5</c:v>
                </c:pt>
                <c:pt idx="20">
                  <c:v>111</c:v>
                </c:pt>
                <c:pt idx="21">
                  <c:v>115</c:v>
                </c:pt>
                <c:pt idx="22">
                  <c:v>119</c:v>
                </c:pt>
                <c:pt idx="23">
                  <c:v>124</c:v>
                </c:pt>
              </c:numCache>
            </c:numRef>
          </c:xVal>
          <c:yVal>
            <c:numRef>
              <c:f>'Mediciones 3 sensores VL6180X'!$D$41:$D$64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3-46B5-A325-2ABC778B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242160"/>
        <c:axId val="1410259920"/>
      </c:scatterChart>
      <c:valAx>
        <c:axId val="141024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0259920"/>
        <c:crosses val="autoZero"/>
        <c:crossBetween val="midCat"/>
      </c:valAx>
      <c:valAx>
        <c:axId val="14102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02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'Mediciones 3 sensores VL6180X'!$B$12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'Mediciones 3 sensores VL6180X'!$D$13:$D$36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</c:numCache>
            </c:numRef>
          </c:xVal>
          <c:yVal>
            <c:numRef>
              <c:f>'Mediciones 3 sensores VL6180X'!$B$13:$B$36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5-47F7-B49E-80604F742119}"/>
            </c:ext>
          </c:extLst>
        </c:ser>
        <c:ser>
          <c:idx val="1"/>
          <c:order val="1"/>
          <c:tx>
            <c:strRef>
              <c:f>'Mediciones 3 sensores VL6180X'!$G$12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'Mediciones 3 sensores VL6180X'!$G$13:$G$36</c:f>
              <c:numCache>
                <c:formatCode>General</c:formatCode>
                <c:ptCount val="24"/>
                <c:pt idx="0">
                  <c:v>12.5</c:v>
                </c:pt>
                <c:pt idx="1">
                  <c:v>14</c:v>
                </c:pt>
                <c:pt idx="2">
                  <c:v>21.5</c:v>
                </c:pt>
                <c:pt idx="3">
                  <c:v>24</c:v>
                </c:pt>
                <c:pt idx="4">
                  <c:v>27</c:v>
                </c:pt>
                <c:pt idx="5">
                  <c:v>28.5</c:v>
                </c:pt>
                <c:pt idx="6">
                  <c:v>33.5</c:v>
                </c:pt>
                <c:pt idx="7">
                  <c:v>36</c:v>
                </c:pt>
                <c:pt idx="8">
                  <c:v>42.5</c:v>
                </c:pt>
                <c:pt idx="9">
                  <c:v>45.5</c:v>
                </c:pt>
                <c:pt idx="10">
                  <c:v>52.5</c:v>
                </c:pt>
                <c:pt idx="11">
                  <c:v>58</c:v>
                </c:pt>
                <c:pt idx="12">
                  <c:v>64</c:v>
                </c:pt>
                <c:pt idx="13">
                  <c:v>69</c:v>
                </c:pt>
                <c:pt idx="14">
                  <c:v>74.5</c:v>
                </c:pt>
                <c:pt idx="15">
                  <c:v>80</c:v>
                </c:pt>
                <c:pt idx="16">
                  <c:v>84.5</c:v>
                </c:pt>
                <c:pt idx="17">
                  <c:v>88.5</c:v>
                </c:pt>
                <c:pt idx="18">
                  <c:v>94.5</c:v>
                </c:pt>
                <c:pt idx="19">
                  <c:v>99</c:v>
                </c:pt>
                <c:pt idx="20">
                  <c:v>103</c:v>
                </c:pt>
                <c:pt idx="21">
                  <c:v>108</c:v>
                </c:pt>
                <c:pt idx="22">
                  <c:v>112.5</c:v>
                </c:pt>
                <c:pt idx="23">
                  <c:v>116</c:v>
                </c:pt>
              </c:numCache>
            </c:numRef>
          </c:xVal>
          <c:yVal>
            <c:numRef>
              <c:f>'Mediciones 3 sensores VL6180X'!$D$13:$D$36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5-47F7-B49E-80604F742119}"/>
            </c:ext>
          </c:extLst>
        </c:ser>
        <c:ser>
          <c:idx val="2"/>
          <c:order val="2"/>
          <c:tx>
            <c:strRef>
              <c:f>'Mediciones 3 sensores VL6180X'!$I$12</c:f>
              <c:strCache>
                <c:ptCount val="1"/>
                <c:pt idx="0">
                  <c:v>Sin offset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'Mediciones 3 sensores VL6180X'!$I$13:$I$36</c:f>
              <c:numCache>
                <c:formatCode>General</c:formatCode>
                <c:ptCount val="24"/>
                <c:pt idx="0">
                  <c:v>0</c:v>
                </c:pt>
                <c:pt idx="1">
                  <c:v>1.5</c:v>
                </c:pt>
                <c:pt idx="2">
                  <c:v>9</c:v>
                </c:pt>
                <c:pt idx="3">
                  <c:v>11.5</c:v>
                </c:pt>
                <c:pt idx="4">
                  <c:v>14.5</c:v>
                </c:pt>
                <c:pt idx="5">
                  <c:v>16</c:v>
                </c:pt>
                <c:pt idx="6">
                  <c:v>21</c:v>
                </c:pt>
                <c:pt idx="7">
                  <c:v>23.5</c:v>
                </c:pt>
                <c:pt idx="8">
                  <c:v>30</c:v>
                </c:pt>
                <c:pt idx="9">
                  <c:v>33</c:v>
                </c:pt>
                <c:pt idx="10">
                  <c:v>40</c:v>
                </c:pt>
                <c:pt idx="11">
                  <c:v>45.5</c:v>
                </c:pt>
                <c:pt idx="12">
                  <c:v>51.5</c:v>
                </c:pt>
                <c:pt idx="13">
                  <c:v>56.5</c:v>
                </c:pt>
                <c:pt idx="14">
                  <c:v>62</c:v>
                </c:pt>
                <c:pt idx="15">
                  <c:v>67.5</c:v>
                </c:pt>
                <c:pt idx="16">
                  <c:v>72</c:v>
                </c:pt>
                <c:pt idx="17">
                  <c:v>76</c:v>
                </c:pt>
                <c:pt idx="18">
                  <c:v>82</c:v>
                </c:pt>
                <c:pt idx="19">
                  <c:v>86.5</c:v>
                </c:pt>
                <c:pt idx="20">
                  <c:v>90.5</c:v>
                </c:pt>
                <c:pt idx="21">
                  <c:v>95.5</c:v>
                </c:pt>
                <c:pt idx="22">
                  <c:v>100</c:v>
                </c:pt>
                <c:pt idx="23">
                  <c:v>103.5</c:v>
                </c:pt>
              </c:numCache>
            </c:numRef>
          </c:xVal>
          <c:yVal>
            <c:numRef>
              <c:f>'Mediciones 3 sensores VL6180X'!$D$13:$D$36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25-47F7-B49E-80604F74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242160"/>
        <c:axId val="1410259920"/>
      </c:scatterChart>
      <c:valAx>
        <c:axId val="141024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0259920"/>
        <c:crosses val="autoZero"/>
        <c:crossBetween val="midCat"/>
      </c:valAx>
      <c:valAx>
        <c:axId val="14102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02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'Mediciones 3 sensores VL6180X'!$B$68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'Mediciones 3 sensores VL6180X'!$D$69:$D$92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</c:numCache>
            </c:numRef>
          </c:xVal>
          <c:yVal>
            <c:numRef>
              <c:f>'Mediciones 3 sensores VL6180X'!$B$69:$B$92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6-4FF4-8C88-02391F7B6734}"/>
            </c:ext>
          </c:extLst>
        </c:ser>
        <c:ser>
          <c:idx val="1"/>
          <c:order val="1"/>
          <c:tx>
            <c:strRef>
              <c:f>'Mediciones 3 sensores VL6180X'!$G$68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'Mediciones 3 sensores VL6180X'!$G$69:$G$92</c:f>
              <c:numCache>
                <c:formatCode>General</c:formatCode>
                <c:ptCount val="24"/>
                <c:pt idx="0">
                  <c:v>1.5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14.5</c:v>
                </c:pt>
                <c:pt idx="5">
                  <c:v>19.5</c:v>
                </c:pt>
                <c:pt idx="6">
                  <c:v>24</c:v>
                </c:pt>
                <c:pt idx="7">
                  <c:v>27</c:v>
                </c:pt>
                <c:pt idx="8">
                  <c:v>31.5</c:v>
                </c:pt>
                <c:pt idx="9">
                  <c:v>36.5</c:v>
                </c:pt>
                <c:pt idx="10">
                  <c:v>40</c:v>
                </c:pt>
                <c:pt idx="11">
                  <c:v>47</c:v>
                </c:pt>
                <c:pt idx="12">
                  <c:v>51</c:v>
                </c:pt>
                <c:pt idx="13">
                  <c:v>58</c:v>
                </c:pt>
                <c:pt idx="14">
                  <c:v>61</c:v>
                </c:pt>
                <c:pt idx="15">
                  <c:v>67</c:v>
                </c:pt>
                <c:pt idx="16">
                  <c:v>70</c:v>
                </c:pt>
                <c:pt idx="17">
                  <c:v>76</c:v>
                </c:pt>
                <c:pt idx="18">
                  <c:v>79</c:v>
                </c:pt>
                <c:pt idx="19">
                  <c:v>83</c:v>
                </c:pt>
                <c:pt idx="20">
                  <c:v>86</c:v>
                </c:pt>
                <c:pt idx="21">
                  <c:v>92</c:v>
                </c:pt>
                <c:pt idx="22">
                  <c:v>96</c:v>
                </c:pt>
                <c:pt idx="23">
                  <c:v>99</c:v>
                </c:pt>
              </c:numCache>
            </c:numRef>
          </c:xVal>
          <c:yVal>
            <c:numRef>
              <c:f>'Mediciones 3 sensores VL6180X'!$D$69:$D$92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C6-4FF4-8C88-02391F7B6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242160"/>
        <c:axId val="1410259920"/>
      </c:scatterChart>
      <c:valAx>
        <c:axId val="141024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0259920"/>
        <c:crosses val="autoZero"/>
        <c:crossBetween val="midCat"/>
      </c:valAx>
      <c:valAx>
        <c:axId val="14102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02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'Mediciones 3 sensores VL6180X'!$B$96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'Mediciones 3 sensores VL6180X'!$D$97:$D$120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</c:numCache>
            </c:numRef>
          </c:xVal>
          <c:yVal>
            <c:numRef>
              <c:f>'Mediciones 3 sensores VL6180X'!$B$97:$B$120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5-4B45-98A4-A35625325175}"/>
            </c:ext>
          </c:extLst>
        </c:ser>
        <c:ser>
          <c:idx val="1"/>
          <c:order val="1"/>
          <c:tx>
            <c:strRef>
              <c:f>'Mediciones 3 sensores VL6180X'!$G$96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'Mediciones 3 sensores VL6180X'!$G$97:$G$120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16</c:v>
                </c:pt>
                <c:pt idx="3">
                  <c:v>26</c:v>
                </c:pt>
                <c:pt idx="4">
                  <c:v>31</c:v>
                </c:pt>
                <c:pt idx="5">
                  <c:v>33</c:v>
                </c:pt>
                <c:pt idx="6">
                  <c:v>36</c:v>
                </c:pt>
                <c:pt idx="7">
                  <c:v>38</c:v>
                </c:pt>
                <c:pt idx="8">
                  <c:v>40</c:v>
                </c:pt>
                <c:pt idx="9">
                  <c:v>43</c:v>
                </c:pt>
                <c:pt idx="10">
                  <c:v>46</c:v>
                </c:pt>
                <c:pt idx="11">
                  <c:v>50</c:v>
                </c:pt>
                <c:pt idx="12">
                  <c:v>56</c:v>
                </c:pt>
                <c:pt idx="13">
                  <c:v>59</c:v>
                </c:pt>
                <c:pt idx="14">
                  <c:v>65</c:v>
                </c:pt>
                <c:pt idx="15">
                  <c:v>71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94</c:v>
                </c:pt>
                <c:pt idx="21">
                  <c:v>99</c:v>
                </c:pt>
                <c:pt idx="22">
                  <c:v>102</c:v>
                </c:pt>
                <c:pt idx="23">
                  <c:v>107</c:v>
                </c:pt>
              </c:numCache>
            </c:numRef>
          </c:xVal>
          <c:yVal>
            <c:numRef>
              <c:f>'Mediciones 3 sensores VL6180X'!$D$97:$D$120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5-4B45-98A4-A35625325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242160"/>
        <c:axId val="1410259920"/>
      </c:scatterChart>
      <c:valAx>
        <c:axId val="141024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0259920"/>
        <c:crosses val="autoZero"/>
        <c:crossBetween val="midCat"/>
      </c:valAx>
      <c:valAx>
        <c:axId val="14102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02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Sensor VL6180X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'Mediciones 1 sensores VL6180X'!$E$33</c:f>
              <c:strCache>
                <c:ptCount val="1"/>
                <c:pt idx="0">
                  <c:v>Cota inferior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'Mediciones 1 sensores VL6180X'!$E$34:$E$58</c:f>
              <c:numCache>
                <c:formatCode>General</c:formatCode>
                <c:ptCount val="25"/>
                <c:pt idx="0">
                  <c:v>16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22</c:v>
                </c:pt>
                <c:pt idx="5">
                  <c:v>22</c:v>
                </c:pt>
                <c:pt idx="6">
                  <c:v>26</c:v>
                </c:pt>
                <c:pt idx="7">
                  <c:v>29</c:v>
                </c:pt>
                <c:pt idx="8">
                  <c:v>34</c:v>
                </c:pt>
                <c:pt idx="9">
                  <c:v>38</c:v>
                </c:pt>
                <c:pt idx="10">
                  <c:v>43</c:v>
                </c:pt>
                <c:pt idx="11">
                  <c:v>49</c:v>
                </c:pt>
                <c:pt idx="12">
                  <c:v>55</c:v>
                </c:pt>
                <c:pt idx="13">
                  <c:v>60</c:v>
                </c:pt>
                <c:pt idx="14">
                  <c:v>64</c:v>
                </c:pt>
                <c:pt idx="15">
                  <c:v>69</c:v>
                </c:pt>
                <c:pt idx="16">
                  <c:v>75</c:v>
                </c:pt>
                <c:pt idx="17">
                  <c:v>79</c:v>
                </c:pt>
                <c:pt idx="18">
                  <c:v>84</c:v>
                </c:pt>
                <c:pt idx="19">
                  <c:v>89</c:v>
                </c:pt>
                <c:pt idx="20">
                  <c:v>94</c:v>
                </c:pt>
                <c:pt idx="21">
                  <c:v>99</c:v>
                </c:pt>
                <c:pt idx="22">
                  <c:v>102</c:v>
                </c:pt>
                <c:pt idx="23">
                  <c:v>107</c:v>
                </c:pt>
                <c:pt idx="24">
                  <c:v>109</c:v>
                </c:pt>
              </c:numCache>
            </c:numRef>
          </c:xVal>
          <c:yVal>
            <c:numRef>
              <c:f>'Mediciones 1 sensores VL6180X'!$D$34:$D$58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7C-4532-A0BD-A49B08E19116}"/>
            </c:ext>
          </c:extLst>
        </c:ser>
        <c:ser>
          <c:idx val="1"/>
          <c:order val="1"/>
          <c:tx>
            <c:strRef>
              <c:f>'Mediciones 1 sensores VL6180X'!$F$33</c:f>
              <c:strCache>
                <c:ptCount val="1"/>
                <c:pt idx="0">
                  <c:v>Cota superior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'Mediciones 1 sensores VL6180X'!$F$38:$F$58</c:f>
              <c:numCache>
                <c:formatCode>General</c:formatCode>
                <c:ptCount val="21"/>
                <c:pt idx="0">
                  <c:v>26</c:v>
                </c:pt>
                <c:pt idx="1">
                  <c:v>28</c:v>
                </c:pt>
                <c:pt idx="2">
                  <c:v>31</c:v>
                </c:pt>
                <c:pt idx="3">
                  <c:v>34</c:v>
                </c:pt>
                <c:pt idx="4">
                  <c:v>39</c:v>
                </c:pt>
                <c:pt idx="5">
                  <c:v>43</c:v>
                </c:pt>
                <c:pt idx="6">
                  <c:v>49</c:v>
                </c:pt>
                <c:pt idx="7">
                  <c:v>54</c:v>
                </c:pt>
                <c:pt idx="8">
                  <c:v>62</c:v>
                </c:pt>
                <c:pt idx="9">
                  <c:v>65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86</c:v>
                </c:pt>
                <c:pt idx="14">
                  <c:v>91</c:v>
                </c:pt>
                <c:pt idx="15">
                  <c:v>95</c:v>
                </c:pt>
                <c:pt idx="16">
                  <c:v>99</c:v>
                </c:pt>
                <c:pt idx="17">
                  <c:v>105</c:v>
                </c:pt>
                <c:pt idx="18">
                  <c:v>109</c:v>
                </c:pt>
                <c:pt idx="19">
                  <c:v>114</c:v>
                </c:pt>
                <c:pt idx="20">
                  <c:v>115</c:v>
                </c:pt>
              </c:numCache>
            </c:numRef>
          </c:xVal>
          <c:yVal>
            <c:numRef>
              <c:f>'Mediciones 1 sensores VL6180X'!$D$38:$D$58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C7C-4532-A0BD-A49B08E19116}"/>
            </c:ext>
          </c:extLst>
        </c:ser>
        <c:ser>
          <c:idx val="2"/>
          <c:order val="2"/>
          <c:tx>
            <c:strRef>
              <c:f>'Mediciones 1 sensores VL6180X'!$B$33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'Mediciones 1 sensores VL6180X'!$B$34:$B$58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xVal>
          <c:yVal>
            <c:numRef>
              <c:f>'Mediciones 1 sensores VL6180X'!$D$34:$D$58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C7C-4532-A0BD-A49B08E19116}"/>
            </c:ext>
          </c:extLst>
        </c:ser>
        <c:ser>
          <c:idx val="3"/>
          <c:order val="3"/>
          <c:tx>
            <c:strRef>
              <c:f>'Mediciones 1 sensores VL6180X'!$G$33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3062152984604143"/>
                  <c:y val="-6.65065490351214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'Mediciones 1 sensores VL6180X'!$G$38:$G$58</c:f>
              <c:numCache>
                <c:formatCode>General</c:formatCode>
                <c:ptCount val="21"/>
                <c:pt idx="0">
                  <c:v>24</c:v>
                </c:pt>
                <c:pt idx="1">
                  <c:v>25</c:v>
                </c:pt>
                <c:pt idx="2">
                  <c:v>28.5</c:v>
                </c:pt>
                <c:pt idx="3">
                  <c:v>31.5</c:v>
                </c:pt>
                <c:pt idx="4">
                  <c:v>36.5</c:v>
                </c:pt>
                <c:pt idx="5">
                  <c:v>40.5</c:v>
                </c:pt>
                <c:pt idx="6">
                  <c:v>46</c:v>
                </c:pt>
                <c:pt idx="7">
                  <c:v>51.5</c:v>
                </c:pt>
                <c:pt idx="8">
                  <c:v>58.5</c:v>
                </c:pt>
                <c:pt idx="9">
                  <c:v>62.5</c:v>
                </c:pt>
                <c:pt idx="10">
                  <c:v>67</c:v>
                </c:pt>
                <c:pt idx="11">
                  <c:v>72.5</c:v>
                </c:pt>
                <c:pt idx="12">
                  <c:v>78.5</c:v>
                </c:pt>
                <c:pt idx="13">
                  <c:v>82.5</c:v>
                </c:pt>
                <c:pt idx="14">
                  <c:v>87.5</c:v>
                </c:pt>
                <c:pt idx="15">
                  <c:v>92</c:v>
                </c:pt>
                <c:pt idx="16">
                  <c:v>96.5</c:v>
                </c:pt>
                <c:pt idx="17">
                  <c:v>102</c:v>
                </c:pt>
                <c:pt idx="18">
                  <c:v>105.5</c:v>
                </c:pt>
                <c:pt idx="19">
                  <c:v>110.5</c:v>
                </c:pt>
                <c:pt idx="20">
                  <c:v>112</c:v>
                </c:pt>
              </c:numCache>
            </c:numRef>
          </c:xVal>
          <c:yVal>
            <c:numRef>
              <c:f>'Mediciones 1 sensores VL6180X'!$D$38:$D$58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C7C-4532-A0BD-A49B08E19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994256"/>
        <c:axId val="1443995216"/>
      </c:scatterChart>
      <c:valAx>
        <c:axId val="144399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3995216"/>
        <c:crosses val="autoZero"/>
        <c:crossBetween val="midCat"/>
      </c:valAx>
      <c:valAx>
        <c:axId val="14439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399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Sensor VL6180X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'Mediciones 1 sensores VL6180X'!$E$63</c:f>
              <c:strCache>
                <c:ptCount val="1"/>
                <c:pt idx="0">
                  <c:v>Cota inferior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'Mediciones 1 sensores VL6180X'!$E$64:$E$88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13</c:v>
                </c:pt>
                <c:pt idx="5">
                  <c:v>19</c:v>
                </c:pt>
                <c:pt idx="6">
                  <c:v>23</c:v>
                </c:pt>
                <c:pt idx="7">
                  <c:v>27</c:v>
                </c:pt>
                <c:pt idx="8">
                  <c:v>31</c:v>
                </c:pt>
                <c:pt idx="9">
                  <c:v>36</c:v>
                </c:pt>
                <c:pt idx="10">
                  <c:v>42</c:v>
                </c:pt>
                <c:pt idx="11">
                  <c:v>44</c:v>
                </c:pt>
                <c:pt idx="12">
                  <c:v>53</c:v>
                </c:pt>
                <c:pt idx="13">
                  <c:v>57</c:v>
                </c:pt>
                <c:pt idx="14">
                  <c:v>63</c:v>
                </c:pt>
                <c:pt idx="15">
                  <c:v>67</c:v>
                </c:pt>
                <c:pt idx="16">
                  <c:v>70</c:v>
                </c:pt>
                <c:pt idx="17">
                  <c:v>73</c:v>
                </c:pt>
                <c:pt idx="18">
                  <c:v>78</c:v>
                </c:pt>
                <c:pt idx="19">
                  <c:v>81</c:v>
                </c:pt>
                <c:pt idx="20">
                  <c:v>84</c:v>
                </c:pt>
                <c:pt idx="21">
                  <c:v>88</c:v>
                </c:pt>
                <c:pt idx="22">
                  <c:v>91</c:v>
                </c:pt>
                <c:pt idx="23">
                  <c:v>94</c:v>
                </c:pt>
                <c:pt idx="24">
                  <c:v>95</c:v>
                </c:pt>
              </c:numCache>
            </c:numRef>
          </c:xVal>
          <c:yVal>
            <c:numRef>
              <c:f>'Mediciones 1 sensores VL6180X'!$D$64:$D$88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B3B-4FDB-B570-4635C28CC104}"/>
            </c:ext>
          </c:extLst>
        </c:ser>
        <c:ser>
          <c:idx val="1"/>
          <c:order val="1"/>
          <c:tx>
            <c:strRef>
              <c:f>'Mediciones 1 sensores VL6180X'!$F$63</c:f>
              <c:strCache>
                <c:ptCount val="1"/>
                <c:pt idx="0">
                  <c:v>Cota superior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backward val="4"/>
            <c:intercept val="0"/>
            <c:dispRSqr val="1"/>
            <c:dispEq val="1"/>
            <c:trendlineLbl>
              <c:layout>
                <c:manualLayout>
                  <c:x val="-0.35137049613690613"/>
                  <c:y val="-7.43367606370153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'Mediciones 1 sensores VL6180X'!$F$64:$F$88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23</c:v>
                </c:pt>
                <c:pt idx="6">
                  <c:v>27</c:v>
                </c:pt>
                <c:pt idx="7">
                  <c:v>31</c:v>
                </c:pt>
                <c:pt idx="8">
                  <c:v>36</c:v>
                </c:pt>
                <c:pt idx="9">
                  <c:v>43</c:v>
                </c:pt>
                <c:pt idx="10">
                  <c:v>48</c:v>
                </c:pt>
                <c:pt idx="11">
                  <c:v>52</c:v>
                </c:pt>
                <c:pt idx="12">
                  <c:v>58</c:v>
                </c:pt>
                <c:pt idx="13">
                  <c:v>64</c:v>
                </c:pt>
                <c:pt idx="14">
                  <c:v>67</c:v>
                </c:pt>
                <c:pt idx="15">
                  <c:v>72</c:v>
                </c:pt>
                <c:pt idx="16">
                  <c:v>76</c:v>
                </c:pt>
                <c:pt idx="17">
                  <c:v>79</c:v>
                </c:pt>
                <c:pt idx="18">
                  <c:v>83</c:v>
                </c:pt>
                <c:pt idx="19">
                  <c:v>87</c:v>
                </c:pt>
                <c:pt idx="20">
                  <c:v>90</c:v>
                </c:pt>
                <c:pt idx="21">
                  <c:v>94</c:v>
                </c:pt>
                <c:pt idx="22">
                  <c:v>97</c:v>
                </c:pt>
                <c:pt idx="23">
                  <c:v>101</c:v>
                </c:pt>
                <c:pt idx="24">
                  <c:v>102</c:v>
                </c:pt>
              </c:numCache>
            </c:numRef>
          </c:xVal>
          <c:yVal>
            <c:numRef>
              <c:f>'Mediciones 1 sensores VL6180X'!$D$64:$D$88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B3B-4FDB-B570-4635C28CC104}"/>
            </c:ext>
          </c:extLst>
        </c:ser>
        <c:ser>
          <c:idx val="2"/>
          <c:order val="2"/>
          <c:tx>
            <c:strRef>
              <c:f>'Mediciones 1 sensores VL6180X'!$B$63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'Mediciones 1 sensores VL6180X'!$B$64:$B$88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xVal>
          <c:yVal>
            <c:numRef>
              <c:f>'Mediciones 1 sensores VL6180X'!$D$64:$D$88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B3B-4FDB-B570-4635C28CC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994256"/>
        <c:axId val="1443995216"/>
      </c:scatterChart>
      <c:valAx>
        <c:axId val="144399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3995216"/>
        <c:crosses val="autoZero"/>
        <c:crossBetween val="midCat"/>
      </c:valAx>
      <c:valAx>
        <c:axId val="14439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399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Sensor VL6180X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'Mediciones 1 sensores VL6180X'!$E$92</c:f>
              <c:strCache>
                <c:ptCount val="1"/>
                <c:pt idx="0">
                  <c:v>Cota inferior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'Mediciones 1 sensores VL6180X'!$E$93:$E$117</c:f>
              <c:numCache>
                <c:formatCode>General</c:formatCode>
                <c:ptCount val="25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51</c:v>
                </c:pt>
                <c:pt idx="13">
                  <c:v>56</c:v>
                </c:pt>
                <c:pt idx="14">
                  <c:v>60</c:v>
                </c:pt>
                <c:pt idx="15">
                  <c:v>66</c:v>
                </c:pt>
                <c:pt idx="16">
                  <c:v>69</c:v>
                </c:pt>
                <c:pt idx="17">
                  <c:v>74</c:v>
                </c:pt>
                <c:pt idx="18">
                  <c:v>78</c:v>
                </c:pt>
                <c:pt idx="19">
                  <c:v>84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100</c:v>
                </c:pt>
              </c:numCache>
            </c:numRef>
          </c:xVal>
          <c:yVal>
            <c:numRef>
              <c:f>'Mediciones 1 sensores VL6180X'!$D$93:$D$117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14-491D-899E-65BF4B7F5C65}"/>
            </c:ext>
          </c:extLst>
        </c:ser>
        <c:ser>
          <c:idx val="1"/>
          <c:order val="1"/>
          <c:tx>
            <c:strRef>
              <c:f>'Mediciones 1 sensores VL6180X'!$F$92</c:f>
              <c:strCache>
                <c:ptCount val="1"/>
                <c:pt idx="0">
                  <c:v>Cota superior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573803136562653"/>
                  <c:y val="-6.5109582640396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'Mediciones 1 sensores VL6180X'!$F$93:$F$117</c:f>
              <c:numCache>
                <c:formatCode>General</c:formatCode>
                <c:ptCount val="25"/>
                <c:pt idx="0">
                  <c:v>6</c:v>
                </c:pt>
                <c:pt idx="1">
                  <c:v>13</c:v>
                </c:pt>
                <c:pt idx="2">
                  <c:v>19</c:v>
                </c:pt>
                <c:pt idx="3">
                  <c:v>23</c:v>
                </c:pt>
                <c:pt idx="4">
                  <c:v>25</c:v>
                </c:pt>
                <c:pt idx="5">
                  <c:v>27</c:v>
                </c:pt>
                <c:pt idx="6">
                  <c:v>31</c:v>
                </c:pt>
                <c:pt idx="7">
                  <c:v>34</c:v>
                </c:pt>
                <c:pt idx="8">
                  <c:v>38</c:v>
                </c:pt>
                <c:pt idx="9">
                  <c:v>43</c:v>
                </c:pt>
                <c:pt idx="10">
                  <c:v>45</c:v>
                </c:pt>
                <c:pt idx="11">
                  <c:v>50</c:v>
                </c:pt>
                <c:pt idx="12">
                  <c:v>57</c:v>
                </c:pt>
                <c:pt idx="13">
                  <c:v>62</c:v>
                </c:pt>
                <c:pt idx="14">
                  <c:v>66</c:v>
                </c:pt>
                <c:pt idx="15">
                  <c:v>72</c:v>
                </c:pt>
                <c:pt idx="16">
                  <c:v>75</c:v>
                </c:pt>
                <c:pt idx="17">
                  <c:v>81</c:v>
                </c:pt>
                <c:pt idx="18">
                  <c:v>85</c:v>
                </c:pt>
                <c:pt idx="19">
                  <c:v>89</c:v>
                </c:pt>
                <c:pt idx="20">
                  <c:v>93</c:v>
                </c:pt>
                <c:pt idx="21">
                  <c:v>96</c:v>
                </c:pt>
                <c:pt idx="22">
                  <c:v>101</c:v>
                </c:pt>
                <c:pt idx="23">
                  <c:v>105</c:v>
                </c:pt>
                <c:pt idx="24">
                  <c:v>106</c:v>
                </c:pt>
              </c:numCache>
            </c:numRef>
          </c:xVal>
          <c:yVal>
            <c:numRef>
              <c:f>'Mediciones 1 sensores VL6180X'!$D$93:$D$117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14-491D-899E-65BF4B7F5C65}"/>
            </c:ext>
          </c:extLst>
        </c:ser>
        <c:ser>
          <c:idx val="2"/>
          <c:order val="2"/>
          <c:tx>
            <c:strRef>
              <c:f>'Mediciones 1 sensores VL6180X'!$B$92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812210594051229"/>
                  <c:y val="-5.6395468173974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'Mediciones 1 sensores VL6180X'!$B$93:$B$117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xVal>
          <c:yVal>
            <c:numRef>
              <c:f>'Mediciones 1 sensores VL6180X'!$D$93:$D$117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14-491D-899E-65BF4B7F5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994256"/>
        <c:axId val="1443995216"/>
      </c:scatterChart>
      <c:valAx>
        <c:axId val="144399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3995216"/>
        <c:crosses val="autoZero"/>
        <c:crossBetween val="midCat"/>
      </c:valAx>
      <c:valAx>
        <c:axId val="14439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399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'Mediciones 2 sensores VL6180X'!$B$11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'Mediciones 2 sensores VL6180X'!$D$12:$D$36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xVal>
          <c:yVal>
            <c:numRef>
              <c:f>'Mediciones 2 sensores VL6180X'!$B$12:$B$36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50-494E-A56B-85A0B60D50CD}"/>
            </c:ext>
          </c:extLst>
        </c:ser>
        <c:ser>
          <c:idx val="1"/>
          <c:order val="1"/>
          <c:tx>
            <c:strRef>
              <c:f>'Mediciones 2 sensores VL6180X'!$I$11</c:f>
              <c:strCache>
                <c:ptCount val="1"/>
                <c:pt idx="0">
                  <c:v>Sin offset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'Mediciones 2 sensores VL6180X'!$I$12:$I$36</c:f>
              <c:numCache>
                <c:formatCode>General</c:formatCode>
                <c:ptCount val="25"/>
                <c:pt idx="0">
                  <c:v>0</c:v>
                </c:pt>
                <c:pt idx="1">
                  <c:v>4.5</c:v>
                </c:pt>
                <c:pt idx="2">
                  <c:v>10</c:v>
                </c:pt>
                <c:pt idx="3">
                  <c:v>11</c:v>
                </c:pt>
                <c:pt idx="4">
                  <c:v>13.5</c:v>
                </c:pt>
                <c:pt idx="5">
                  <c:v>17</c:v>
                </c:pt>
                <c:pt idx="6">
                  <c:v>21</c:v>
                </c:pt>
                <c:pt idx="7">
                  <c:v>24.5</c:v>
                </c:pt>
                <c:pt idx="8">
                  <c:v>30</c:v>
                </c:pt>
                <c:pt idx="9">
                  <c:v>35.5</c:v>
                </c:pt>
                <c:pt idx="10">
                  <c:v>38</c:v>
                </c:pt>
                <c:pt idx="11">
                  <c:v>45.5</c:v>
                </c:pt>
                <c:pt idx="12">
                  <c:v>51.5</c:v>
                </c:pt>
                <c:pt idx="13">
                  <c:v>54.5</c:v>
                </c:pt>
                <c:pt idx="14">
                  <c:v>61</c:v>
                </c:pt>
                <c:pt idx="15">
                  <c:v>67</c:v>
                </c:pt>
                <c:pt idx="16">
                  <c:v>73</c:v>
                </c:pt>
                <c:pt idx="17">
                  <c:v>79</c:v>
                </c:pt>
                <c:pt idx="18">
                  <c:v>83</c:v>
                </c:pt>
                <c:pt idx="19">
                  <c:v>87</c:v>
                </c:pt>
                <c:pt idx="20">
                  <c:v>92</c:v>
                </c:pt>
                <c:pt idx="21">
                  <c:v>96</c:v>
                </c:pt>
                <c:pt idx="22">
                  <c:v>100</c:v>
                </c:pt>
                <c:pt idx="23">
                  <c:v>103.5</c:v>
                </c:pt>
                <c:pt idx="24">
                  <c:v>105.5</c:v>
                </c:pt>
              </c:numCache>
            </c:numRef>
          </c:xVal>
          <c:yVal>
            <c:numRef>
              <c:f>'Mediciones 2 sensores VL6180X'!$D$12:$D$36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50-494E-A56B-85A0B60D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599887"/>
        <c:axId val="1125588367"/>
      </c:scatterChart>
      <c:valAx>
        <c:axId val="112559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588367"/>
        <c:crosses val="autoZero"/>
        <c:crossBetween val="midCat"/>
      </c:valAx>
      <c:valAx>
        <c:axId val="11255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59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'Mediciones 2 sensores VL6180X'!$B$39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'Mediciones 2 sensores VL6180X'!$D$40:$D$64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xVal>
          <c:yVal>
            <c:numRef>
              <c:f>'Mediciones 2 sensores VL6180X'!$B$40:$B$64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12-4FAE-96E7-038B393379D7}"/>
            </c:ext>
          </c:extLst>
        </c:ser>
        <c:ser>
          <c:idx val="1"/>
          <c:order val="1"/>
          <c:tx>
            <c:strRef>
              <c:f>'Mediciones 2 sensores VL6180X'!$I$39</c:f>
              <c:strCache>
                <c:ptCount val="1"/>
                <c:pt idx="0">
                  <c:v>Sin offset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'Mediciones 2 sensores VL6180X'!$I$40:$I$64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13</c:v>
                </c:pt>
                <c:pt idx="5">
                  <c:v>17.5</c:v>
                </c:pt>
                <c:pt idx="6">
                  <c:v>20.5</c:v>
                </c:pt>
                <c:pt idx="7">
                  <c:v>23.5</c:v>
                </c:pt>
                <c:pt idx="8">
                  <c:v>27.5</c:v>
                </c:pt>
                <c:pt idx="9">
                  <c:v>32</c:v>
                </c:pt>
                <c:pt idx="10">
                  <c:v>37.5</c:v>
                </c:pt>
                <c:pt idx="11">
                  <c:v>42.5</c:v>
                </c:pt>
                <c:pt idx="12">
                  <c:v>46.5</c:v>
                </c:pt>
                <c:pt idx="13">
                  <c:v>51</c:v>
                </c:pt>
                <c:pt idx="14">
                  <c:v>56.5</c:v>
                </c:pt>
                <c:pt idx="15">
                  <c:v>62</c:v>
                </c:pt>
                <c:pt idx="16">
                  <c:v>67</c:v>
                </c:pt>
                <c:pt idx="17">
                  <c:v>72.5</c:v>
                </c:pt>
                <c:pt idx="18">
                  <c:v>76.5</c:v>
                </c:pt>
                <c:pt idx="19">
                  <c:v>81</c:v>
                </c:pt>
                <c:pt idx="20">
                  <c:v>85.5</c:v>
                </c:pt>
                <c:pt idx="21">
                  <c:v>90</c:v>
                </c:pt>
                <c:pt idx="22">
                  <c:v>94.5</c:v>
                </c:pt>
                <c:pt idx="23">
                  <c:v>98</c:v>
                </c:pt>
                <c:pt idx="24">
                  <c:v>100.5</c:v>
                </c:pt>
              </c:numCache>
            </c:numRef>
          </c:xVal>
          <c:yVal>
            <c:numRef>
              <c:f>'Mediciones 2 sensores VL6180X'!$D$40:$D$64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12-4FAE-96E7-038B3933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599887"/>
        <c:axId val="1125588367"/>
      </c:scatterChart>
      <c:valAx>
        <c:axId val="112559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588367"/>
        <c:crosses val="autoZero"/>
        <c:crossBetween val="midCat"/>
      </c:valAx>
      <c:valAx>
        <c:axId val="11255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59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'Mediciones 2 sensores VL6180X'!$B$67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'Mediciones 2 sensores VL6180X'!$D$68:$D$92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xVal>
          <c:yVal>
            <c:numRef>
              <c:f>'Mediciones 2 sensores VL6180X'!$B$68:$B$92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37-4228-9135-2F6DE88F74EF}"/>
            </c:ext>
          </c:extLst>
        </c:ser>
        <c:ser>
          <c:idx val="1"/>
          <c:order val="1"/>
          <c:tx>
            <c:strRef>
              <c:f>'Mediciones 2 sensores VL6180X'!$I$67</c:f>
              <c:strCache>
                <c:ptCount val="1"/>
                <c:pt idx="0">
                  <c:v>Sin offset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'Mediciones 2 sensores VL6180X'!$I$68:$I$92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18</c:v>
                </c:pt>
                <c:pt idx="6">
                  <c:v>23</c:v>
                </c:pt>
                <c:pt idx="7">
                  <c:v>25.5</c:v>
                </c:pt>
                <c:pt idx="8">
                  <c:v>31</c:v>
                </c:pt>
                <c:pt idx="9">
                  <c:v>35.5</c:v>
                </c:pt>
                <c:pt idx="10">
                  <c:v>41.5</c:v>
                </c:pt>
                <c:pt idx="11">
                  <c:v>46.5</c:v>
                </c:pt>
                <c:pt idx="12">
                  <c:v>51.5</c:v>
                </c:pt>
                <c:pt idx="13">
                  <c:v>56.5</c:v>
                </c:pt>
                <c:pt idx="14">
                  <c:v>62.5</c:v>
                </c:pt>
                <c:pt idx="15">
                  <c:v>66.5</c:v>
                </c:pt>
                <c:pt idx="16">
                  <c:v>70.5</c:v>
                </c:pt>
                <c:pt idx="17">
                  <c:v>74.5</c:v>
                </c:pt>
                <c:pt idx="18">
                  <c:v>79.5</c:v>
                </c:pt>
                <c:pt idx="19">
                  <c:v>82.5</c:v>
                </c:pt>
                <c:pt idx="20">
                  <c:v>85.5</c:v>
                </c:pt>
                <c:pt idx="21">
                  <c:v>88.5</c:v>
                </c:pt>
                <c:pt idx="22">
                  <c:v>92</c:v>
                </c:pt>
                <c:pt idx="23">
                  <c:v>95.5</c:v>
                </c:pt>
                <c:pt idx="24">
                  <c:v>97</c:v>
                </c:pt>
              </c:numCache>
            </c:numRef>
          </c:xVal>
          <c:yVal>
            <c:numRef>
              <c:f>'Mediciones 2 sensores VL6180X'!$D$68:$D$92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37-4228-9135-2F6DE88F7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599887"/>
        <c:axId val="1125588367"/>
      </c:scatterChart>
      <c:valAx>
        <c:axId val="112559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588367"/>
        <c:crosses val="autoZero"/>
        <c:crossBetween val="midCat"/>
      </c:valAx>
      <c:valAx>
        <c:axId val="11255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59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'Mediciones 2 sensores VL6180X'!$B$95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'Mediciones 2 sensores VL6180X'!$D$96:$D$120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xVal>
          <c:yVal>
            <c:numRef>
              <c:f>'Mediciones 2 sensores VL6180X'!$B$96:$B$120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1F-4111-85FC-C3E14932DE93}"/>
            </c:ext>
          </c:extLst>
        </c:ser>
        <c:ser>
          <c:idx val="1"/>
          <c:order val="1"/>
          <c:tx>
            <c:strRef>
              <c:f>'Mediciones 2 sensores VL6180X'!$I$95</c:f>
              <c:strCache>
                <c:ptCount val="1"/>
                <c:pt idx="0">
                  <c:v>Sin offset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'Mediciones 2 sensores VL6180X'!$D$96:$D$120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xVal>
          <c:yVal>
            <c:numRef>
              <c:f>'Mediciones 2 sensores VL6180X'!$I$96:$I$120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17</c:v>
                </c:pt>
                <c:pt idx="4">
                  <c:v>22</c:v>
                </c:pt>
                <c:pt idx="5">
                  <c:v>25</c:v>
                </c:pt>
                <c:pt idx="6">
                  <c:v>26</c:v>
                </c:pt>
                <c:pt idx="7">
                  <c:v>30</c:v>
                </c:pt>
                <c:pt idx="8">
                  <c:v>32</c:v>
                </c:pt>
                <c:pt idx="9">
                  <c:v>35</c:v>
                </c:pt>
                <c:pt idx="10">
                  <c:v>40</c:v>
                </c:pt>
                <c:pt idx="11">
                  <c:v>44</c:v>
                </c:pt>
                <c:pt idx="12">
                  <c:v>49.5</c:v>
                </c:pt>
                <c:pt idx="13">
                  <c:v>54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74</c:v>
                </c:pt>
                <c:pt idx="18">
                  <c:v>78.5</c:v>
                </c:pt>
                <c:pt idx="19">
                  <c:v>82.5</c:v>
                </c:pt>
                <c:pt idx="20">
                  <c:v>88</c:v>
                </c:pt>
                <c:pt idx="21">
                  <c:v>93</c:v>
                </c:pt>
                <c:pt idx="22">
                  <c:v>95.5</c:v>
                </c:pt>
                <c:pt idx="23">
                  <c:v>99.5</c:v>
                </c:pt>
                <c:pt idx="24">
                  <c:v>100.5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1F-4111-85FC-C3E14932D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599887"/>
        <c:axId val="1125588367"/>
      </c:scatterChart>
      <c:valAx>
        <c:axId val="112559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588367"/>
        <c:crosses val="autoZero"/>
        <c:crossBetween val="midCat"/>
      </c:valAx>
      <c:valAx>
        <c:axId val="11255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59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144280319877418E-2"/>
          <c:y val="3.5806264469710525E-2"/>
          <c:w val="0.91357657663480074"/>
          <c:h val="0.906027098684103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'Mediciones 2 sensores VL6180X'!$B$11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'Mediciones 2 sensores VL6180X'!$D$12:$D$36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xVal>
          <c:yVal>
            <c:numRef>
              <c:f>'Mediciones 2 sensores VL6180X'!$B$12:$B$36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7-41B1-ACB0-8D599BBD5A12}"/>
            </c:ext>
          </c:extLst>
        </c:ser>
        <c:ser>
          <c:idx val="1"/>
          <c:order val="1"/>
          <c:tx>
            <c:strRef>
              <c:f>'Mediciones 2 sensores VL6180X'!$K$11</c:f>
              <c:strCache>
                <c:ptCount val="1"/>
                <c:pt idx="0">
                  <c:v>Modelo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0.3518015577896238"/>
                  <c:y val="-8.6916419171440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'Mediciones 2 sensores VL6180X'!$K$15:$K$36</c:f>
              <c:numCache>
                <c:formatCode>General</c:formatCode>
                <c:ptCount val="22"/>
                <c:pt idx="0">
                  <c:v>11</c:v>
                </c:pt>
                <c:pt idx="1">
                  <c:v>13.5</c:v>
                </c:pt>
                <c:pt idx="2">
                  <c:v>17</c:v>
                </c:pt>
                <c:pt idx="3">
                  <c:v>21</c:v>
                </c:pt>
                <c:pt idx="4">
                  <c:v>24.5</c:v>
                </c:pt>
                <c:pt idx="5">
                  <c:v>30</c:v>
                </c:pt>
                <c:pt idx="6">
                  <c:v>35.5</c:v>
                </c:pt>
                <c:pt idx="7">
                  <c:v>38</c:v>
                </c:pt>
                <c:pt idx="8">
                  <c:v>45.5</c:v>
                </c:pt>
                <c:pt idx="9">
                  <c:v>51.5</c:v>
                </c:pt>
                <c:pt idx="10">
                  <c:v>54.5</c:v>
                </c:pt>
                <c:pt idx="11">
                  <c:v>61</c:v>
                </c:pt>
                <c:pt idx="12">
                  <c:v>67</c:v>
                </c:pt>
                <c:pt idx="13">
                  <c:v>73</c:v>
                </c:pt>
                <c:pt idx="14">
                  <c:v>79</c:v>
                </c:pt>
                <c:pt idx="15">
                  <c:v>83</c:v>
                </c:pt>
                <c:pt idx="16">
                  <c:v>87</c:v>
                </c:pt>
                <c:pt idx="17">
                  <c:v>92</c:v>
                </c:pt>
                <c:pt idx="18">
                  <c:v>96</c:v>
                </c:pt>
                <c:pt idx="19">
                  <c:v>100</c:v>
                </c:pt>
                <c:pt idx="20">
                  <c:v>103.5</c:v>
                </c:pt>
                <c:pt idx="21">
                  <c:v>105.5</c:v>
                </c:pt>
              </c:numCache>
            </c:numRef>
          </c:xVal>
          <c:yVal>
            <c:numRef>
              <c:f>'Mediciones 2 sensores VL6180X'!$D$15:$D$36</c:f>
              <c:numCache>
                <c:formatCode>General</c:formatCode>
                <c:ptCount val="22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17-41B1-ACB0-8D599BBD5A12}"/>
            </c:ext>
          </c:extLst>
        </c:ser>
        <c:ser>
          <c:idx val="2"/>
          <c:order val="2"/>
          <c:tx>
            <c:strRef>
              <c:f>'Mediciones 2 sensores VL6180X'!$M$11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'Mediciones 2 sensores VL6180X'!$D$12:$D$36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xVal>
          <c:yVal>
            <c:numRef>
              <c:f>'Mediciones 2 sensores VL6180X'!$M$12:$M$36</c:f>
              <c:numCache>
                <c:formatCode>General</c:formatCode>
                <c:ptCount val="25"/>
                <c:pt idx="0">
                  <c:v>-0.36</c:v>
                </c:pt>
                <c:pt idx="1">
                  <c:v>1.9345899999999991</c:v>
                </c:pt>
                <c:pt idx="2">
                  <c:v>5.1550000000000011</c:v>
                </c:pt>
                <c:pt idx="3">
                  <c:v>1.5731800000000007</c:v>
                </c:pt>
                <c:pt idx="4">
                  <c:v>2.2030000000000882E-2</c:v>
                </c:pt>
                <c:pt idx="5">
                  <c:v>-0.36965999999999966</c:v>
                </c:pt>
                <c:pt idx="6">
                  <c:v>-0.39341999999999899</c:v>
                </c:pt>
                <c:pt idx="7">
                  <c:v>-1.2702099999999987</c:v>
                </c:pt>
                <c:pt idx="8">
                  <c:v>-0.17499999999999716</c:v>
                </c:pt>
                <c:pt idx="9">
                  <c:v>0.52091000000000065</c:v>
                </c:pt>
                <c:pt idx="10">
                  <c:v>-2.0004399999999976</c:v>
                </c:pt>
                <c:pt idx="11">
                  <c:v>0.11451000000000988</c:v>
                </c:pt>
                <c:pt idx="12">
                  <c:v>0.56347000000000236</c:v>
                </c:pt>
                <c:pt idx="13">
                  <c:v>-1.757409999999993</c:v>
                </c:pt>
                <c:pt idx="14">
                  <c:v>-0.97982000000000369</c:v>
                </c:pt>
                <c:pt idx="15">
                  <c:v>-0.58665999999999485</c:v>
                </c:pt>
                <c:pt idx="16">
                  <c:v>-2.9340000000004807E-2</c:v>
                </c:pt>
                <c:pt idx="17">
                  <c:v>0.79582000000000619</c:v>
                </c:pt>
                <c:pt idx="18">
                  <c:v>-0.12073999999999785</c:v>
                </c:pt>
                <c:pt idx="19">
                  <c:v>-0.84145999999999788</c:v>
                </c:pt>
                <c:pt idx="20">
                  <c:v>-0.17015999999999565</c:v>
                </c:pt>
                <c:pt idx="21">
                  <c:v>-0.33791999999999689</c:v>
                </c:pt>
                <c:pt idx="22">
                  <c:v>-0.20999999999999375</c:v>
                </c:pt>
                <c:pt idx="23">
                  <c:v>-0.45636999999999261</c:v>
                </c:pt>
                <c:pt idx="24">
                  <c:v>-0.61989000000001226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17-41B1-ACB0-8D599BBD5A12}"/>
            </c:ext>
          </c:extLst>
        </c:ser>
        <c:ser>
          <c:idx val="3"/>
          <c:order val="3"/>
          <c:tx>
            <c:strRef>
              <c:f>'Mediciones 2 sensores VL6180X'!$L$11</c:f>
              <c:strCache>
                <c:ptCount val="1"/>
                <c:pt idx="0">
                  <c:v>Aproximación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'Mediciones 2 sensores VL6180X'!$L$12:$L$36</c:f>
              <c:numCache>
                <c:formatCode>General</c:formatCode>
                <c:ptCount val="25"/>
                <c:pt idx="0">
                  <c:v>-0.36</c:v>
                </c:pt>
                <c:pt idx="1">
                  <c:v>6.9345899999999991</c:v>
                </c:pt>
                <c:pt idx="2">
                  <c:v>15.155000000000001</c:v>
                </c:pt>
                <c:pt idx="3">
                  <c:v>16.573180000000001</c:v>
                </c:pt>
                <c:pt idx="4">
                  <c:v>20.022030000000001</c:v>
                </c:pt>
                <c:pt idx="5">
                  <c:v>24.63034</c:v>
                </c:pt>
                <c:pt idx="6">
                  <c:v>29.606580000000001</c:v>
                </c:pt>
                <c:pt idx="7">
                  <c:v>33.729790000000001</c:v>
                </c:pt>
                <c:pt idx="8">
                  <c:v>39.825000000000003</c:v>
                </c:pt>
                <c:pt idx="9">
                  <c:v>45.520910000000001</c:v>
                </c:pt>
                <c:pt idx="10">
                  <c:v>47.999560000000002</c:v>
                </c:pt>
                <c:pt idx="11">
                  <c:v>55.11451000000001</c:v>
                </c:pt>
                <c:pt idx="12">
                  <c:v>60.563470000000002</c:v>
                </c:pt>
                <c:pt idx="13">
                  <c:v>63.242590000000007</c:v>
                </c:pt>
                <c:pt idx="14">
                  <c:v>69.020179999999996</c:v>
                </c:pt>
                <c:pt idx="15">
                  <c:v>74.413340000000005</c:v>
                </c:pt>
                <c:pt idx="16">
                  <c:v>79.970659999999995</c:v>
                </c:pt>
                <c:pt idx="17">
                  <c:v>85.795820000000006</c:v>
                </c:pt>
                <c:pt idx="18">
                  <c:v>89.879260000000002</c:v>
                </c:pt>
                <c:pt idx="19">
                  <c:v>94.158540000000002</c:v>
                </c:pt>
                <c:pt idx="20">
                  <c:v>99.829840000000004</c:v>
                </c:pt>
                <c:pt idx="21">
                  <c:v>104.66208</c:v>
                </c:pt>
                <c:pt idx="22">
                  <c:v>109.79</c:v>
                </c:pt>
                <c:pt idx="23">
                  <c:v>114.54363000000001</c:v>
                </c:pt>
                <c:pt idx="24">
                  <c:v>117.38010999999999</c:v>
                </c:pt>
              </c:numCache>
            </c:numRef>
          </c:xVal>
          <c:yVal>
            <c:numRef>
              <c:f>'Mediciones 2 sensores VL6180X'!$B$12:$B$36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17-41B1-ACB0-8D599BBD5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599887"/>
        <c:axId val="1125588367"/>
      </c:scatterChart>
      <c:valAx>
        <c:axId val="112559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588367"/>
        <c:crosses val="autoZero"/>
        <c:crossBetween val="midCat"/>
      </c:valAx>
      <c:valAx>
        <c:axId val="11255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59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264230</xdr:colOff>
      <xdr:row>1</xdr:row>
      <xdr:rowOff>161219</xdr:rowOff>
    </xdr:from>
    <xdr:to>
      <xdr:col>18</xdr:col>
      <xdr:colOff>680155</xdr:colOff>
      <xdr:row>26</xdr:row>
      <xdr:rowOff>170743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F32FC03-3691-576C-A442-5BF0DBAD6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69850</xdr:colOff>
      <xdr:row>30</xdr:row>
      <xdr:rowOff>163689</xdr:rowOff>
    </xdr:from>
    <xdr:to>
      <xdr:col>18</xdr:col>
      <xdr:colOff>485775</xdr:colOff>
      <xdr:row>55</xdr:row>
      <xdr:rowOff>173214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06B02F-B6F2-4DCD-BB1B-8C78A4FB2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101600</xdr:colOff>
      <xdr:row>61</xdr:row>
      <xdr:rowOff>133350</xdr:rowOff>
    </xdr:from>
    <xdr:to>
      <xdr:col>18</xdr:col>
      <xdr:colOff>517525</xdr:colOff>
      <xdr:row>86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2F45D1-D67A-4220-A0CB-E92E6AB7B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48829</xdr:colOff>
      <xdr:row>91</xdr:row>
      <xdr:rowOff>76857</xdr:rowOff>
    </xdr:from>
    <xdr:to>
      <xdr:col>18</xdr:col>
      <xdr:colOff>464754</xdr:colOff>
      <xdr:row>116</xdr:row>
      <xdr:rowOff>86382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929312-78BE-4512-875E-4D88AED49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246165</xdr:colOff>
      <xdr:row>9</xdr:row>
      <xdr:rowOff>172194</xdr:rowOff>
    </xdr:from>
    <xdr:to>
      <xdr:col>24</xdr:col>
      <xdr:colOff>196273</xdr:colOff>
      <xdr:row>34</xdr:row>
      <xdr:rowOff>164937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BC51DF-0B12-E160-4FDD-310421D02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264583</xdr:colOff>
      <xdr:row>39</xdr:row>
      <xdr:rowOff>105833</xdr:rowOff>
    </xdr:from>
    <xdr:to>
      <xdr:col>24</xdr:col>
      <xdr:colOff>214691</xdr:colOff>
      <xdr:row>64</xdr:row>
      <xdr:rowOff>100088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E79C70-61CA-44F5-AD79-D1C5DAFEB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264583</xdr:colOff>
      <xdr:row>66</xdr:row>
      <xdr:rowOff>158750</xdr:rowOff>
    </xdr:from>
    <xdr:to>
      <xdr:col>24</xdr:col>
      <xdr:colOff>214691</xdr:colOff>
      <xdr:row>91</xdr:row>
      <xdr:rowOff>153005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DB03B5B-DC48-4F63-8C76-18C0B7043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332344</xdr:colOff>
      <xdr:row>94</xdr:row>
      <xdr:rowOff>81643</xdr:rowOff>
    </xdr:from>
    <xdr:to>
      <xdr:col>24</xdr:col>
      <xdr:colOff>282452</xdr:colOff>
      <xdr:row>119</xdr:row>
      <xdr:rowOff>74386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563E0A3-E19A-4971-966E-EB5BAF2FC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527792</xdr:colOff>
      <xdr:row>10</xdr:row>
      <xdr:rowOff>26389</xdr:rowOff>
    </xdr:from>
    <xdr:to>
      <xdr:col>33</xdr:col>
      <xdr:colOff>477900</xdr:colOff>
      <xdr:row>35</xdr:row>
      <xdr:rowOff>19132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4A59D29-F079-4EB3-BE1B-DC98DEF1D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39</xdr:row>
      <xdr:rowOff>0</xdr:rowOff>
    </xdr:from>
    <xdr:to>
      <xdr:col>33</xdr:col>
      <xdr:colOff>712108</xdr:colOff>
      <xdr:row>63</xdr:row>
      <xdr:rowOff>174172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70C0F2C-0F55-4DF2-8562-D7FEB1F27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67</xdr:row>
      <xdr:rowOff>0</xdr:rowOff>
    </xdr:from>
    <xdr:to>
      <xdr:col>33</xdr:col>
      <xdr:colOff>712108</xdr:colOff>
      <xdr:row>91</xdr:row>
      <xdr:rowOff>174172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C288ADF-EC1A-4919-8AEE-B0B7DD89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322036</xdr:colOff>
      <xdr:row>41</xdr:row>
      <xdr:rowOff>2722</xdr:rowOff>
    </xdr:from>
    <xdr:to>
      <xdr:col>16</xdr:col>
      <xdr:colOff>322036</xdr:colOff>
      <xdr:row>56</xdr:row>
      <xdr:rowOff>24493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D8F4B9-15C3-DC93-4761-17D546FAE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163287</xdr:colOff>
      <xdr:row>11</xdr:row>
      <xdr:rowOff>136072</xdr:rowOff>
    </xdr:from>
    <xdr:to>
      <xdr:col>17</xdr:col>
      <xdr:colOff>163287</xdr:colOff>
      <xdr:row>26</xdr:row>
      <xdr:rowOff>157843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4350BC-340A-4718-A8CA-08DB5911C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344714</xdr:colOff>
      <xdr:row>68</xdr:row>
      <xdr:rowOff>0</xdr:rowOff>
    </xdr:from>
    <xdr:to>
      <xdr:col>16</xdr:col>
      <xdr:colOff>344714</xdr:colOff>
      <xdr:row>83</xdr:row>
      <xdr:rowOff>21772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C78B2D9-229A-49DB-96B8-5E159D445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453571</xdr:colOff>
      <xdr:row>93</xdr:row>
      <xdr:rowOff>172358</xdr:rowOff>
    </xdr:from>
    <xdr:to>
      <xdr:col>15</xdr:col>
      <xdr:colOff>453571</xdr:colOff>
      <xdr:row>109</xdr:row>
      <xdr:rowOff>12701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5CDF345-FA93-4AB8-BA60-43402B540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23A9-8031-486E-BBF2-DDCE3FD47D55}">
  <dimension ref="B2:J117"/>
  <sheetViews>
    <sheetView zoomScale="55" zoomScaleNormal="55" workbookViewId="0">
      <selection activeCell="C26" sqref="C26"/>
    </sheetView>
  </sheetViews>
  <sheetFormatPr baseColWidth="10" defaultRowHeight="14.5" x14ac:dyDescent="0.35"/>
  <cols>
    <col min="6" max="6" width="11.7265625" bestFit="1" customWidth="1"/>
  </cols>
  <sheetData>
    <row r="2" spans="2:10" x14ac:dyDescent="0.35">
      <c r="E2" s="1" t="s">
        <v>4</v>
      </c>
      <c r="F2" s="1"/>
      <c r="G2" s="1"/>
    </row>
    <row r="3" spans="2:10" x14ac:dyDescent="0.35">
      <c r="B3" t="s">
        <v>5</v>
      </c>
      <c r="D3" t="s">
        <v>0</v>
      </c>
      <c r="E3" t="s">
        <v>1</v>
      </c>
      <c r="F3" t="s">
        <v>2</v>
      </c>
      <c r="G3" t="s">
        <v>3</v>
      </c>
      <c r="I3" s="1" t="s">
        <v>9</v>
      </c>
      <c r="J3" s="1"/>
    </row>
    <row r="4" spans="2:10" x14ac:dyDescent="0.35">
      <c r="B4">
        <f>D4*10</f>
        <v>0</v>
      </c>
      <c r="D4">
        <v>0</v>
      </c>
      <c r="E4">
        <v>9</v>
      </c>
      <c r="F4">
        <v>16</v>
      </c>
      <c r="G4">
        <f>(E4+F4)/2</f>
        <v>12.5</v>
      </c>
      <c r="I4" s="1" t="s">
        <v>10</v>
      </c>
      <c r="J4" s="1"/>
    </row>
    <row r="5" spans="2:10" x14ac:dyDescent="0.35">
      <c r="B5">
        <f t="shared" ref="B5:B28" si="0">D5*10</f>
        <v>5</v>
      </c>
      <c r="D5">
        <v>0.5</v>
      </c>
      <c r="E5">
        <v>24</v>
      </c>
      <c r="F5">
        <v>28</v>
      </c>
      <c r="G5">
        <f t="shared" ref="G5:G28" si="1">(E5+F5)/2</f>
        <v>26</v>
      </c>
    </row>
    <row r="6" spans="2:10" x14ac:dyDescent="0.35">
      <c r="B6">
        <f t="shared" si="0"/>
        <v>10</v>
      </c>
      <c r="D6">
        <v>1</v>
      </c>
      <c r="E6">
        <v>24</v>
      </c>
      <c r="F6">
        <v>28</v>
      </c>
      <c r="G6">
        <f t="shared" si="1"/>
        <v>26</v>
      </c>
      <c r="I6" t="s">
        <v>13</v>
      </c>
    </row>
    <row r="7" spans="2:10" x14ac:dyDescent="0.35">
      <c r="B7">
        <f t="shared" si="0"/>
        <v>15</v>
      </c>
      <c r="D7">
        <v>1.5</v>
      </c>
      <c r="E7">
        <v>24</v>
      </c>
      <c r="F7">
        <v>27</v>
      </c>
      <c r="G7">
        <f t="shared" si="1"/>
        <v>25.5</v>
      </c>
    </row>
    <row r="8" spans="2:10" x14ac:dyDescent="0.35">
      <c r="B8">
        <f t="shared" si="0"/>
        <v>20</v>
      </c>
      <c r="D8">
        <v>2</v>
      </c>
      <c r="E8">
        <v>24</v>
      </c>
      <c r="F8">
        <v>27</v>
      </c>
      <c r="G8">
        <f t="shared" si="1"/>
        <v>25.5</v>
      </c>
      <c r="I8" t="s">
        <v>11</v>
      </c>
      <c r="J8">
        <v>0.1021</v>
      </c>
    </row>
    <row r="9" spans="2:10" x14ac:dyDescent="0.35">
      <c r="B9">
        <f t="shared" si="0"/>
        <v>25</v>
      </c>
      <c r="D9">
        <v>2.5</v>
      </c>
      <c r="E9">
        <v>28</v>
      </c>
      <c r="F9">
        <v>33</v>
      </c>
      <c r="G9">
        <f t="shared" si="1"/>
        <v>30.5</v>
      </c>
      <c r="I9" t="s">
        <v>12</v>
      </c>
      <c r="J9">
        <v>-0.2742</v>
      </c>
    </row>
    <row r="10" spans="2:10" x14ac:dyDescent="0.35">
      <c r="B10">
        <f t="shared" si="0"/>
        <v>30</v>
      </c>
      <c r="D10">
        <v>3</v>
      </c>
      <c r="E10">
        <v>33</v>
      </c>
      <c r="F10">
        <v>37</v>
      </c>
      <c r="G10">
        <f t="shared" si="1"/>
        <v>35</v>
      </c>
    </row>
    <row r="11" spans="2:10" x14ac:dyDescent="0.35">
      <c r="B11">
        <f t="shared" si="0"/>
        <v>35</v>
      </c>
      <c r="D11">
        <v>3.5</v>
      </c>
      <c r="E11">
        <v>36</v>
      </c>
      <c r="F11">
        <v>41</v>
      </c>
      <c r="G11">
        <f t="shared" si="1"/>
        <v>38.5</v>
      </c>
    </row>
    <row r="12" spans="2:10" x14ac:dyDescent="0.35">
      <c r="B12">
        <f t="shared" si="0"/>
        <v>40</v>
      </c>
      <c r="D12">
        <v>4</v>
      </c>
      <c r="E12">
        <v>40</v>
      </c>
      <c r="F12">
        <v>46</v>
      </c>
      <c r="G12">
        <f t="shared" si="1"/>
        <v>43</v>
      </c>
      <c r="I12" t="s">
        <v>14</v>
      </c>
    </row>
    <row r="13" spans="2:10" x14ac:dyDescent="0.35">
      <c r="B13">
        <f t="shared" si="0"/>
        <v>45</v>
      </c>
      <c r="D13">
        <v>4.5</v>
      </c>
      <c r="E13">
        <v>45</v>
      </c>
      <c r="F13">
        <v>51</v>
      </c>
      <c r="G13">
        <f t="shared" si="1"/>
        <v>48</v>
      </c>
      <c r="I13" t="s">
        <v>15</v>
      </c>
    </row>
    <row r="14" spans="2:10" x14ac:dyDescent="0.35">
      <c r="B14">
        <f t="shared" si="0"/>
        <v>50</v>
      </c>
      <c r="D14">
        <v>5</v>
      </c>
      <c r="E14">
        <v>51</v>
      </c>
      <c r="F14">
        <v>57</v>
      </c>
      <c r="G14">
        <f t="shared" si="1"/>
        <v>54</v>
      </c>
    </row>
    <row r="15" spans="2:10" x14ac:dyDescent="0.35">
      <c r="B15">
        <f t="shared" si="0"/>
        <v>55</v>
      </c>
      <c r="D15">
        <v>5.5</v>
      </c>
      <c r="E15">
        <v>55</v>
      </c>
      <c r="F15">
        <v>61</v>
      </c>
      <c r="G15">
        <f t="shared" si="1"/>
        <v>58</v>
      </c>
    </row>
    <row r="16" spans="2:10" x14ac:dyDescent="0.35">
      <c r="B16">
        <f t="shared" si="0"/>
        <v>60</v>
      </c>
      <c r="D16">
        <v>6</v>
      </c>
      <c r="E16">
        <v>62</v>
      </c>
      <c r="F16">
        <v>67</v>
      </c>
      <c r="G16">
        <f t="shared" si="1"/>
        <v>64.5</v>
      </c>
    </row>
    <row r="17" spans="2:10" x14ac:dyDescent="0.35">
      <c r="B17">
        <f t="shared" si="0"/>
        <v>65</v>
      </c>
      <c r="D17">
        <v>6.5</v>
      </c>
      <c r="E17">
        <v>65</v>
      </c>
      <c r="F17">
        <v>72</v>
      </c>
      <c r="G17">
        <f t="shared" si="1"/>
        <v>68.5</v>
      </c>
    </row>
    <row r="18" spans="2:10" x14ac:dyDescent="0.35">
      <c r="B18">
        <f t="shared" si="0"/>
        <v>70</v>
      </c>
      <c r="D18">
        <v>7</v>
      </c>
      <c r="E18">
        <v>72</v>
      </c>
      <c r="F18">
        <v>77</v>
      </c>
      <c r="G18">
        <f t="shared" si="1"/>
        <v>74.5</v>
      </c>
    </row>
    <row r="19" spans="2:10" x14ac:dyDescent="0.35">
      <c r="B19">
        <f t="shared" si="0"/>
        <v>75</v>
      </c>
      <c r="D19">
        <v>7.5</v>
      </c>
      <c r="E19">
        <v>77</v>
      </c>
      <c r="F19">
        <v>82</v>
      </c>
      <c r="G19">
        <f t="shared" si="1"/>
        <v>79.5</v>
      </c>
    </row>
    <row r="20" spans="2:10" x14ac:dyDescent="0.35">
      <c r="B20">
        <f t="shared" si="0"/>
        <v>80</v>
      </c>
      <c r="D20">
        <v>8</v>
      </c>
      <c r="E20">
        <v>83</v>
      </c>
      <c r="F20">
        <v>89</v>
      </c>
      <c r="G20">
        <f t="shared" si="1"/>
        <v>86</v>
      </c>
    </row>
    <row r="21" spans="2:10" x14ac:dyDescent="0.35">
      <c r="B21">
        <f t="shared" si="0"/>
        <v>85</v>
      </c>
      <c r="D21">
        <v>8.5</v>
      </c>
      <c r="E21">
        <v>87</v>
      </c>
      <c r="F21">
        <v>93</v>
      </c>
      <c r="G21">
        <f t="shared" si="1"/>
        <v>90</v>
      </c>
    </row>
    <row r="22" spans="2:10" x14ac:dyDescent="0.35">
      <c r="B22">
        <f t="shared" si="0"/>
        <v>90</v>
      </c>
      <c r="D22">
        <v>9</v>
      </c>
      <c r="E22">
        <v>92</v>
      </c>
      <c r="F22">
        <v>97</v>
      </c>
      <c r="G22">
        <f t="shared" si="1"/>
        <v>94.5</v>
      </c>
    </row>
    <row r="23" spans="2:10" x14ac:dyDescent="0.35">
      <c r="B23">
        <f t="shared" si="0"/>
        <v>95</v>
      </c>
      <c r="D23">
        <v>9.5</v>
      </c>
      <c r="E23">
        <v>97</v>
      </c>
      <c r="F23">
        <v>105</v>
      </c>
      <c r="G23">
        <f t="shared" si="1"/>
        <v>101</v>
      </c>
    </row>
    <row r="24" spans="2:10" x14ac:dyDescent="0.35">
      <c r="B24">
        <f t="shared" si="0"/>
        <v>100</v>
      </c>
      <c r="D24">
        <v>10</v>
      </c>
      <c r="E24">
        <v>100</v>
      </c>
      <c r="F24">
        <v>106</v>
      </c>
      <c r="G24">
        <f t="shared" si="1"/>
        <v>103</v>
      </c>
    </row>
    <row r="25" spans="2:10" x14ac:dyDescent="0.35">
      <c r="B25">
        <f t="shared" si="0"/>
        <v>105</v>
      </c>
      <c r="D25">
        <v>10.5</v>
      </c>
      <c r="E25">
        <v>106</v>
      </c>
      <c r="F25">
        <v>112</v>
      </c>
      <c r="G25">
        <f t="shared" si="1"/>
        <v>109</v>
      </c>
    </row>
    <row r="26" spans="2:10" x14ac:dyDescent="0.35">
      <c r="B26">
        <f t="shared" si="0"/>
        <v>110</v>
      </c>
      <c r="D26">
        <v>11</v>
      </c>
      <c r="E26">
        <v>110</v>
      </c>
      <c r="F26">
        <v>116</v>
      </c>
      <c r="G26">
        <f t="shared" si="1"/>
        <v>113</v>
      </c>
    </row>
    <row r="27" spans="2:10" x14ac:dyDescent="0.35">
      <c r="B27">
        <f t="shared" si="0"/>
        <v>115</v>
      </c>
      <c r="D27">
        <v>11.5</v>
      </c>
      <c r="E27">
        <v>114</v>
      </c>
      <c r="F27">
        <v>120</v>
      </c>
      <c r="G27">
        <f t="shared" si="1"/>
        <v>117</v>
      </c>
    </row>
    <row r="28" spans="2:10" x14ac:dyDescent="0.35">
      <c r="B28">
        <f t="shared" si="0"/>
        <v>118</v>
      </c>
      <c r="D28">
        <v>11.8</v>
      </c>
      <c r="E28">
        <v>117</v>
      </c>
      <c r="F28">
        <v>122</v>
      </c>
      <c r="G28">
        <f t="shared" si="1"/>
        <v>119.5</v>
      </c>
    </row>
    <row r="32" spans="2:10" x14ac:dyDescent="0.35">
      <c r="E32" s="1" t="s">
        <v>6</v>
      </c>
      <c r="F32" s="1"/>
      <c r="G32" s="1"/>
      <c r="I32" s="1" t="s">
        <v>9</v>
      </c>
      <c r="J32" s="1"/>
    </row>
    <row r="33" spans="2:10" x14ac:dyDescent="0.35">
      <c r="B33" t="s">
        <v>5</v>
      </c>
      <c r="D33" t="s">
        <v>0</v>
      </c>
      <c r="E33" t="s">
        <v>1</v>
      </c>
      <c r="F33" t="s">
        <v>2</v>
      </c>
      <c r="G33" t="s">
        <v>3</v>
      </c>
      <c r="I33" s="1" t="s">
        <v>10</v>
      </c>
      <c r="J33" s="1"/>
    </row>
    <row r="34" spans="2:10" x14ac:dyDescent="0.35">
      <c r="B34">
        <f>D34*10</f>
        <v>0</v>
      </c>
      <c r="D34">
        <v>0</v>
      </c>
      <c r="E34">
        <v>16</v>
      </c>
      <c r="F34">
        <v>22</v>
      </c>
      <c r="G34">
        <f>(E34+F34)/2</f>
        <v>19</v>
      </c>
    </row>
    <row r="35" spans="2:10" x14ac:dyDescent="0.35">
      <c r="B35">
        <f t="shared" ref="B35:B58" si="2">D35*10</f>
        <v>5</v>
      </c>
      <c r="D35">
        <v>0.5</v>
      </c>
      <c r="E35">
        <v>14</v>
      </c>
      <c r="F35">
        <v>18</v>
      </c>
      <c r="G35">
        <f t="shared" ref="G35:G58" si="3">(E35+F35)/2</f>
        <v>16</v>
      </c>
      <c r="I35" t="s">
        <v>16</v>
      </c>
    </row>
    <row r="36" spans="2:10" x14ac:dyDescent="0.35">
      <c r="B36">
        <f t="shared" si="2"/>
        <v>10</v>
      </c>
      <c r="D36">
        <v>1</v>
      </c>
      <c r="E36">
        <v>15</v>
      </c>
      <c r="F36">
        <v>19</v>
      </c>
      <c r="G36">
        <f t="shared" si="3"/>
        <v>17</v>
      </c>
    </row>
    <row r="37" spans="2:10" x14ac:dyDescent="0.35">
      <c r="B37">
        <f t="shared" si="2"/>
        <v>15</v>
      </c>
      <c r="D37">
        <v>1.5</v>
      </c>
      <c r="E37">
        <v>17</v>
      </c>
      <c r="F37">
        <v>22</v>
      </c>
      <c r="G37">
        <f t="shared" si="3"/>
        <v>19.5</v>
      </c>
      <c r="I37" t="s">
        <v>11</v>
      </c>
      <c r="J37">
        <v>0.10009999999999999</v>
      </c>
    </row>
    <row r="38" spans="2:10" x14ac:dyDescent="0.35">
      <c r="B38">
        <f t="shared" si="2"/>
        <v>20</v>
      </c>
      <c r="D38">
        <v>2</v>
      </c>
      <c r="E38">
        <v>22</v>
      </c>
      <c r="F38">
        <v>26</v>
      </c>
      <c r="G38">
        <f t="shared" si="3"/>
        <v>24</v>
      </c>
      <c r="I38" t="s">
        <v>12</v>
      </c>
      <c r="J38">
        <v>-0.2056</v>
      </c>
    </row>
    <row r="39" spans="2:10" x14ac:dyDescent="0.35">
      <c r="B39">
        <f t="shared" si="2"/>
        <v>25</v>
      </c>
      <c r="D39">
        <v>2.5</v>
      </c>
      <c r="E39">
        <v>22</v>
      </c>
      <c r="F39">
        <v>28</v>
      </c>
      <c r="G39">
        <f t="shared" si="3"/>
        <v>25</v>
      </c>
    </row>
    <row r="40" spans="2:10" x14ac:dyDescent="0.35">
      <c r="B40">
        <f t="shared" si="2"/>
        <v>30</v>
      </c>
      <c r="D40">
        <v>3</v>
      </c>
      <c r="E40">
        <v>26</v>
      </c>
      <c r="F40">
        <v>31</v>
      </c>
      <c r="G40">
        <f t="shared" si="3"/>
        <v>28.5</v>
      </c>
    </row>
    <row r="41" spans="2:10" x14ac:dyDescent="0.35">
      <c r="B41">
        <f t="shared" si="2"/>
        <v>35</v>
      </c>
      <c r="D41">
        <v>3.5</v>
      </c>
      <c r="E41">
        <v>29</v>
      </c>
      <c r="F41">
        <v>34</v>
      </c>
      <c r="G41">
        <f t="shared" si="3"/>
        <v>31.5</v>
      </c>
      <c r="I41" t="s">
        <v>14</v>
      </c>
    </row>
    <row r="42" spans="2:10" x14ac:dyDescent="0.35">
      <c r="B42">
        <f t="shared" si="2"/>
        <v>40</v>
      </c>
      <c r="D42">
        <v>4</v>
      </c>
      <c r="E42">
        <v>34</v>
      </c>
      <c r="F42">
        <v>39</v>
      </c>
      <c r="G42">
        <f t="shared" si="3"/>
        <v>36.5</v>
      </c>
      <c r="I42" t="s">
        <v>17</v>
      </c>
    </row>
    <row r="43" spans="2:10" x14ac:dyDescent="0.35">
      <c r="B43">
        <f t="shared" si="2"/>
        <v>45</v>
      </c>
      <c r="D43">
        <v>4.5</v>
      </c>
      <c r="E43">
        <v>38</v>
      </c>
      <c r="F43">
        <v>43</v>
      </c>
      <c r="G43">
        <f t="shared" si="3"/>
        <v>40.5</v>
      </c>
    </row>
    <row r="44" spans="2:10" x14ac:dyDescent="0.35">
      <c r="B44">
        <f t="shared" si="2"/>
        <v>50</v>
      </c>
      <c r="D44">
        <v>5</v>
      </c>
      <c r="E44">
        <v>43</v>
      </c>
      <c r="F44">
        <v>49</v>
      </c>
      <c r="G44">
        <f t="shared" si="3"/>
        <v>46</v>
      </c>
    </row>
    <row r="45" spans="2:10" x14ac:dyDescent="0.35">
      <c r="B45">
        <f t="shared" si="2"/>
        <v>55</v>
      </c>
      <c r="D45">
        <v>5.5</v>
      </c>
      <c r="E45">
        <v>49</v>
      </c>
      <c r="F45">
        <v>54</v>
      </c>
      <c r="G45">
        <f t="shared" si="3"/>
        <v>51.5</v>
      </c>
    </row>
    <row r="46" spans="2:10" x14ac:dyDescent="0.35">
      <c r="B46">
        <f t="shared" si="2"/>
        <v>60</v>
      </c>
      <c r="D46">
        <v>6</v>
      </c>
      <c r="E46">
        <v>55</v>
      </c>
      <c r="F46">
        <v>62</v>
      </c>
      <c r="G46">
        <f t="shared" si="3"/>
        <v>58.5</v>
      </c>
    </row>
    <row r="47" spans="2:10" x14ac:dyDescent="0.35">
      <c r="B47">
        <f t="shared" si="2"/>
        <v>65</v>
      </c>
      <c r="D47">
        <v>6.5</v>
      </c>
      <c r="E47">
        <v>60</v>
      </c>
      <c r="F47">
        <v>65</v>
      </c>
      <c r="G47">
        <f t="shared" si="3"/>
        <v>62.5</v>
      </c>
    </row>
    <row r="48" spans="2:10" x14ac:dyDescent="0.35">
      <c r="B48">
        <f t="shared" si="2"/>
        <v>70</v>
      </c>
      <c r="D48">
        <v>7</v>
      </c>
      <c r="E48">
        <v>64</v>
      </c>
      <c r="F48">
        <v>70</v>
      </c>
      <c r="G48">
        <f t="shared" si="3"/>
        <v>67</v>
      </c>
    </row>
    <row r="49" spans="2:10" x14ac:dyDescent="0.35">
      <c r="B49">
        <f t="shared" si="2"/>
        <v>75</v>
      </c>
      <c r="D49">
        <v>7.5</v>
      </c>
      <c r="E49">
        <v>69</v>
      </c>
      <c r="F49">
        <v>76</v>
      </c>
      <c r="G49">
        <f t="shared" si="3"/>
        <v>72.5</v>
      </c>
    </row>
    <row r="50" spans="2:10" x14ac:dyDescent="0.35">
      <c r="B50">
        <f t="shared" si="2"/>
        <v>80</v>
      </c>
      <c r="D50">
        <v>8</v>
      </c>
      <c r="E50">
        <v>75</v>
      </c>
      <c r="F50">
        <v>82</v>
      </c>
      <c r="G50">
        <f t="shared" si="3"/>
        <v>78.5</v>
      </c>
    </row>
    <row r="51" spans="2:10" x14ac:dyDescent="0.35">
      <c r="B51">
        <f t="shared" si="2"/>
        <v>85</v>
      </c>
      <c r="D51">
        <v>8.5</v>
      </c>
      <c r="E51">
        <v>79</v>
      </c>
      <c r="F51">
        <v>86</v>
      </c>
      <c r="G51">
        <f t="shared" si="3"/>
        <v>82.5</v>
      </c>
    </row>
    <row r="52" spans="2:10" x14ac:dyDescent="0.35">
      <c r="B52">
        <f t="shared" si="2"/>
        <v>90</v>
      </c>
      <c r="D52">
        <v>9</v>
      </c>
      <c r="E52">
        <v>84</v>
      </c>
      <c r="F52">
        <v>91</v>
      </c>
      <c r="G52">
        <f t="shared" si="3"/>
        <v>87.5</v>
      </c>
    </row>
    <row r="53" spans="2:10" x14ac:dyDescent="0.35">
      <c r="B53">
        <f t="shared" si="2"/>
        <v>95</v>
      </c>
      <c r="D53">
        <v>9.5</v>
      </c>
      <c r="E53">
        <v>89</v>
      </c>
      <c r="F53">
        <v>95</v>
      </c>
      <c r="G53">
        <f t="shared" si="3"/>
        <v>92</v>
      </c>
    </row>
    <row r="54" spans="2:10" x14ac:dyDescent="0.35">
      <c r="B54">
        <f t="shared" si="2"/>
        <v>100</v>
      </c>
      <c r="D54">
        <v>10</v>
      </c>
      <c r="E54">
        <v>94</v>
      </c>
      <c r="F54">
        <v>99</v>
      </c>
      <c r="G54">
        <f t="shared" si="3"/>
        <v>96.5</v>
      </c>
    </row>
    <row r="55" spans="2:10" x14ac:dyDescent="0.35">
      <c r="B55">
        <f t="shared" si="2"/>
        <v>105</v>
      </c>
      <c r="D55">
        <v>10.5</v>
      </c>
      <c r="E55">
        <v>99</v>
      </c>
      <c r="F55">
        <v>105</v>
      </c>
      <c r="G55">
        <f t="shared" si="3"/>
        <v>102</v>
      </c>
    </row>
    <row r="56" spans="2:10" x14ac:dyDescent="0.35">
      <c r="B56">
        <f t="shared" si="2"/>
        <v>110</v>
      </c>
      <c r="D56">
        <v>11</v>
      </c>
      <c r="E56">
        <v>102</v>
      </c>
      <c r="F56">
        <v>109</v>
      </c>
      <c r="G56">
        <f t="shared" si="3"/>
        <v>105.5</v>
      </c>
    </row>
    <row r="57" spans="2:10" x14ac:dyDescent="0.35">
      <c r="B57">
        <f t="shared" si="2"/>
        <v>115</v>
      </c>
      <c r="D57">
        <v>11.5</v>
      </c>
      <c r="E57">
        <v>107</v>
      </c>
      <c r="F57">
        <v>114</v>
      </c>
      <c r="G57">
        <f t="shared" si="3"/>
        <v>110.5</v>
      </c>
    </row>
    <row r="58" spans="2:10" x14ac:dyDescent="0.35">
      <c r="B58">
        <f t="shared" si="2"/>
        <v>118</v>
      </c>
      <c r="D58">
        <v>11.8</v>
      </c>
      <c r="E58">
        <v>109</v>
      </c>
      <c r="F58">
        <v>115</v>
      </c>
      <c r="G58">
        <f t="shared" si="3"/>
        <v>112</v>
      </c>
    </row>
    <row r="62" spans="2:10" x14ac:dyDescent="0.35">
      <c r="E62" s="1" t="s">
        <v>7</v>
      </c>
      <c r="F62" s="1"/>
      <c r="G62" s="1"/>
      <c r="I62" s="1" t="s">
        <v>9</v>
      </c>
      <c r="J62" s="1"/>
    </row>
    <row r="63" spans="2:10" x14ac:dyDescent="0.35">
      <c r="B63" t="s">
        <v>5</v>
      </c>
      <c r="D63" t="s">
        <v>0</v>
      </c>
      <c r="E63" t="s">
        <v>1</v>
      </c>
      <c r="F63" t="s">
        <v>2</v>
      </c>
      <c r="G63" t="s">
        <v>3</v>
      </c>
      <c r="I63" s="1" t="s">
        <v>18</v>
      </c>
      <c r="J63" s="1"/>
    </row>
    <row r="64" spans="2:10" x14ac:dyDescent="0.35">
      <c r="B64">
        <f>D64*10</f>
        <v>0</v>
      </c>
      <c r="D64">
        <v>0</v>
      </c>
      <c r="E64">
        <v>0</v>
      </c>
      <c r="F64">
        <v>4</v>
      </c>
      <c r="G64">
        <f>(E64+F64)/2</f>
        <v>2</v>
      </c>
    </row>
    <row r="65" spans="2:10" x14ac:dyDescent="0.35">
      <c r="B65">
        <f t="shared" ref="B65:B88" si="4">D65*10</f>
        <v>5</v>
      </c>
      <c r="D65">
        <v>0.5</v>
      </c>
      <c r="E65">
        <v>0</v>
      </c>
      <c r="F65">
        <v>5</v>
      </c>
      <c r="G65">
        <f t="shared" ref="G65:G88" si="5">(E65+F65)/2</f>
        <v>2.5</v>
      </c>
      <c r="I65" t="s">
        <v>16</v>
      </c>
    </row>
    <row r="66" spans="2:10" x14ac:dyDescent="0.35">
      <c r="B66">
        <f t="shared" si="4"/>
        <v>10</v>
      </c>
      <c r="D66">
        <v>1</v>
      </c>
      <c r="E66">
        <v>5</v>
      </c>
      <c r="F66">
        <v>9</v>
      </c>
      <c r="G66">
        <f t="shared" si="5"/>
        <v>7</v>
      </c>
    </row>
    <row r="67" spans="2:10" x14ac:dyDescent="0.35">
      <c r="B67">
        <f t="shared" si="4"/>
        <v>15</v>
      </c>
      <c r="D67">
        <v>1.5</v>
      </c>
      <c r="E67">
        <v>10</v>
      </c>
      <c r="F67">
        <v>14</v>
      </c>
      <c r="G67">
        <f t="shared" si="5"/>
        <v>12</v>
      </c>
      <c r="I67" t="s">
        <v>19</v>
      </c>
      <c r="J67">
        <v>2.0000000000000001E-4</v>
      </c>
    </row>
    <row r="68" spans="2:10" x14ac:dyDescent="0.35">
      <c r="B68">
        <f t="shared" si="4"/>
        <v>20</v>
      </c>
      <c r="D68">
        <v>2</v>
      </c>
      <c r="E68">
        <v>13</v>
      </c>
      <c r="F68">
        <v>19</v>
      </c>
      <c r="G68">
        <f t="shared" si="5"/>
        <v>16</v>
      </c>
      <c r="I68" t="s">
        <v>12</v>
      </c>
      <c r="J68">
        <v>9.6500000000000002E-2</v>
      </c>
    </row>
    <row r="69" spans="2:10" x14ac:dyDescent="0.35">
      <c r="B69">
        <f t="shared" si="4"/>
        <v>25</v>
      </c>
      <c r="D69">
        <v>2.5</v>
      </c>
      <c r="E69">
        <v>19</v>
      </c>
      <c r="F69">
        <v>23</v>
      </c>
      <c r="G69">
        <f t="shared" si="5"/>
        <v>21</v>
      </c>
      <c r="I69" t="s">
        <v>20</v>
      </c>
      <c r="J69">
        <v>0.13420000000000001</v>
      </c>
    </row>
    <row r="70" spans="2:10" x14ac:dyDescent="0.35">
      <c r="B70">
        <f t="shared" si="4"/>
        <v>30</v>
      </c>
      <c r="D70">
        <v>3</v>
      </c>
      <c r="E70">
        <v>23</v>
      </c>
      <c r="F70">
        <v>27</v>
      </c>
      <c r="G70">
        <f t="shared" si="5"/>
        <v>25</v>
      </c>
    </row>
    <row r="71" spans="2:10" x14ac:dyDescent="0.35">
      <c r="B71">
        <f t="shared" si="4"/>
        <v>35</v>
      </c>
      <c r="D71">
        <v>3.5</v>
      </c>
      <c r="E71">
        <v>27</v>
      </c>
      <c r="F71">
        <v>31</v>
      </c>
      <c r="G71">
        <f t="shared" si="5"/>
        <v>29</v>
      </c>
      <c r="I71" t="s">
        <v>14</v>
      </c>
    </row>
    <row r="72" spans="2:10" x14ac:dyDescent="0.35">
      <c r="B72">
        <f t="shared" si="4"/>
        <v>40</v>
      </c>
      <c r="D72">
        <v>4</v>
      </c>
      <c r="E72">
        <v>31</v>
      </c>
      <c r="F72">
        <v>36</v>
      </c>
      <c r="G72">
        <f t="shared" si="5"/>
        <v>33.5</v>
      </c>
      <c r="I72" t="s">
        <v>21</v>
      </c>
    </row>
    <row r="73" spans="2:10" x14ac:dyDescent="0.35">
      <c r="B73">
        <f t="shared" si="4"/>
        <v>45</v>
      </c>
      <c r="D73">
        <v>4.5</v>
      </c>
      <c r="E73">
        <v>36</v>
      </c>
      <c r="F73">
        <v>43</v>
      </c>
      <c r="G73">
        <f t="shared" si="5"/>
        <v>39.5</v>
      </c>
    </row>
    <row r="74" spans="2:10" x14ac:dyDescent="0.35">
      <c r="B74">
        <f t="shared" si="4"/>
        <v>50</v>
      </c>
      <c r="D74">
        <v>5</v>
      </c>
      <c r="E74">
        <v>42</v>
      </c>
      <c r="F74">
        <v>48</v>
      </c>
      <c r="G74">
        <f t="shared" si="5"/>
        <v>45</v>
      </c>
    </row>
    <row r="75" spans="2:10" x14ac:dyDescent="0.35">
      <c r="B75">
        <f t="shared" si="4"/>
        <v>55</v>
      </c>
      <c r="D75">
        <v>5.5</v>
      </c>
      <c r="E75">
        <v>44</v>
      </c>
      <c r="F75">
        <v>52</v>
      </c>
      <c r="G75">
        <f t="shared" si="5"/>
        <v>48</v>
      </c>
    </row>
    <row r="76" spans="2:10" x14ac:dyDescent="0.35">
      <c r="B76">
        <f t="shared" si="4"/>
        <v>60</v>
      </c>
      <c r="D76">
        <v>6</v>
      </c>
      <c r="E76">
        <v>53</v>
      </c>
      <c r="F76">
        <v>58</v>
      </c>
      <c r="G76">
        <f t="shared" si="5"/>
        <v>55.5</v>
      </c>
    </row>
    <row r="77" spans="2:10" x14ac:dyDescent="0.35">
      <c r="B77">
        <f t="shared" si="4"/>
        <v>65</v>
      </c>
      <c r="D77">
        <v>6.5</v>
      </c>
      <c r="E77">
        <v>57</v>
      </c>
      <c r="F77">
        <v>64</v>
      </c>
      <c r="G77">
        <f t="shared" si="5"/>
        <v>60.5</v>
      </c>
    </row>
    <row r="78" spans="2:10" x14ac:dyDescent="0.35">
      <c r="B78">
        <f t="shared" si="4"/>
        <v>70</v>
      </c>
      <c r="D78">
        <v>7</v>
      </c>
      <c r="E78">
        <v>63</v>
      </c>
      <c r="F78">
        <v>67</v>
      </c>
      <c r="G78">
        <f t="shared" si="5"/>
        <v>65</v>
      </c>
    </row>
    <row r="79" spans="2:10" x14ac:dyDescent="0.35">
      <c r="B79">
        <f t="shared" si="4"/>
        <v>75</v>
      </c>
      <c r="D79">
        <v>7.5</v>
      </c>
      <c r="E79">
        <v>67</v>
      </c>
      <c r="F79">
        <v>72</v>
      </c>
      <c r="G79">
        <f t="shared" si="5"/>
        <v>69.5</v>
      </c>
    </row>
    <row r="80" spans="2:10" x14ac:dyDescent="0.35">
      <c r="B80">
        <f t="shared" si="4"/>
        <v>80</v>
      </c>
      <c r="D80">
        <v>8</v>
      </c>
      <c r="E80">
        <v>70</v>
      </c>
      <c r="F80">
        <v>76</v>
      </c>
      <c r="G80">
        <f t="shared" si="5"/>
        <v>73</v>
      </c>
    </row>
    <row r="81" spans="2:10" x14ac:dyDescent="0.35">
      <c r="B81">
        <f t="shared" si="4"/>
        <v>85</v>
      </c>
      <c r="D81">
        <v>8.5</v>
      </c>
      <c r="E81">
        <v>73</v>
      </c>
      <c r="F81">
        <v>79</v>
      </c>
      <c r="G81">
        <f t="shared" si="5"/>
        <v>76</v>
      </c>
    </row>
    <row r="82" spans="2:10" x14ac:dyDescent="0.35">
      <c r="B82">
        <f t="shared" si="4"/>
        <v>90</v>
      </c>
      <c r="D82">
        <v>9</v>
      </c>
      <c r="E82">
        <v>78</v>
      </c>
      <c r="F82">
        <v>83</v>
      </c>
      <c r="G82">
        <f t="shared" si="5"/>
        <v>80.5</v>
      </c>
    </row>
    <row r="83" spans="2:10" x14ac:dyDescent="0.35">
      <c r="B83">
        <f t="shared" si="4"/>
        <v>95</v>
      </c>
      <c r="D83">
        <v>9.5</v>
      </c>
      <c r="E83">
        <v>81</v>
      </c>
      <c r="F83">
        <v>87</v>
      </c>
      <c r="G83">
        <f t="shared" si="5"/>
        <v>84</v>
      </c>
    </row>
    <row r="84" spans="2:10" x14ac:dyDescent="0.35">
      <c r="B84">
        <f t="shared" si="4"/>
        <v>100</v>
      </c>
      <c r="D84">
        <v>10</v>
      </c>
      <c r="E84">
        <v>84</v>
      </c>
      <c r="F84">
        <v>90</v>
      </c>
      <c r="G84">
        <f t="shared" si="5"/>
        <v>87</v>
      </c>
    </row>
    <row r="85" spans="2:10" x14ac:dyDescent="0.35">
      <c r="B85">
        <f t="shared" si="4"/>
        <v>105</v>
      </c>
      <c r="D85">
        <v>10.5</v>
      </c>
      <c r="E85">
        <v>88</v>
      </c>
      <c r="F85">
        <v>94</v>
      </c>
      <c r="G85">
        <f t="shared" si="5"/>
        <v>91</v>
      </c>
    </row>
    <row r="86" spans="2:10" x14ac:dyDescent="0.35">
      <c r="B86">
        <f t="shared" si="4"/>
        <v>110</v>
      </c>
      <c r="D86">
        <v>11</v>
      </c>
      <c r="E86">
        <v>91</v>
      </c>
      <c r="F86">
        <v>97</v>
      </c>
      <c r="G86">
        <f t="shared" si="5"/>
        <v>94</v>
      </c>
    </row>
    <row r="87" spans="2:10" x14ac:dyDescent="0.35">
      <c r="B87">
        <f t="shared" si="4"/>
        <v>115</v>
      </c>
      <c r="D87">
        <v>11.5</v>
      </c>
      <c r="E87">
        <v>94</v>
      </c>
      <c r="F87">
        <v>101</v>
      </c>
      <c r="G87">
        <f t="shared" si="5"/>
        <v>97.5</v>
      </c>
    </row>
    <row r="88" spans="2:10" x14ac:dyDescent="0.35">
      <c r="B88">
        <f t="shared" si="4"/>
        <v>118</v>
      </c>
      <c r="D88">
        <v>11.8</v>
      </c>
      <c r="E88">
        <v>95</v>
      </c>
      <c r="F88">
        <v>102</v>
      </c>
      <c r="G88">
        <f t="shared" si="5"/>
        <v>98.5</v>
      </c>
    </row>
    <row r="91" spans="2:10" x14ac:dyDescent="0.35">
      <c r="E91" s="1" t="s">
        <v>8</v>
      </c>
      <c r="F91" s="1"/>
      <c r="G91" s="1"/>
    </row>
    <row r="92" spans="2:10" x14ac:dyDescent="0.35">
      <c r="B92" t="s">
        <v>5</v>
      </c>
      <c r="D92" t="s">
        <v>0</v>
      </c>
      <c r="E92" t="s">
        <v>1</v>
      </c>
      <c r="F92" t="s">
        <v>2</v>
      </c>
      <c r="G92" t="s">
        <v>3</v>
      </c>
      <c r="I92" s="1" t="s">
        <v>9</v>
      </c>
      <c r="J92" s="1"/>
    </row>
    <row r="93" spans="2:10" x14ac:dyDescent="0.35">
      <c r="B93">
        <f>D93*10</f>
        <v>0</v>
      </c>
      <c r="D93">
        <v>0</v>
      </c>
      <c r="E93">
        <v>0</v>
      </c>
      <c r="F93">
        <v>6</v>
      </c>
      <c r="G93">
        <f>(E93+F93)/2</f>
        <v>3</v>
      </c>
      <c r="I93" s="1" t="s">
        <v>10</v>
      </c>
      <c r="J93" s="1"/>
    </row>
    <row r="94" spans="2:10" x14ac:dyDescent="0.35">
      <c r="B94">
        <f t="shared" ref="B94:B117" si="6">D94*10</f>
        <v>5</v>
      </c>
      <c r="D94">
        <v>0.5</v>
      </c>
      <c r="E94">
        <v>7</v>
      </c>
      <c r="F94">
        <v>13</v>
      </c>
      <c r="G94">
        <f t="shared" ref="G94:G117" si="7">(E94+F94)/2</f>
        <v>10</v>
      </c>
    </row>
    <row r="95" spans="2:10" x14ac:dyDescent="0.35">
      <c r="B95">
        <f t="shared" si="6"/>
        <v>10</v>
      </c>
      <c r="D95">
        <v>1</v>
      </c>
      <c r="E95">
        <v>15</v>
      </c>
      <c r="F95">
        <v>19</v>
      </c>
      <c r="G95">
        <f t="shared" si="7"/>
        <v>17</v>
      </c>
      <c r="I95" t="s">
        <v>16</v>
      </c>
    </row>
    <row r="96" spans="2:10" x14ac:dyDescent="0.35">
      <c r="B96">
        <f t="shared" si="6"/>
        <v>15</v>
      </c>
      <c r="D96">
        <v>1.5</v>
      </c>
      <c r="E96">
        <v>18</v>
      </c>
      <c r="F96">
        <v>23</v>
      </c>
      <c r="G96">
        <f t="shared" si="7"/>
        <v>20.5</v>
      </c>
    </row>
    <row r="97" spans="2:10" x14ac:dyDescent="0.35">
      <c r="B97">
        <f t="shared" si="6"/>
        <v>20</v>
      </c>
      <c r="D97">
        <v>2</v>
      </c>
      <c r="E97">
        <v>20</v>
      </c>
      <c r="F97">
        <v>25</v>
      </c>
      <c r="G97">
        <f t="shared" si="7"/>
        <v>22.5</v>
      </c>
      <c r="I97" t="s">
        <v>11</v>
      </c>
      <c r="J97">
        <v>0.1169</v>
      </c>
    </row>
    <row r="98" spans="2:10" x14ac:dyDescent="0.35">
      <c r="B98">
        <f t="shared" si="6"/>
        <v>25</v>
      </c>
      <c r="D98">
        <v>2.5</v>
      </c>
      <c r="E98">
        <v>23</v>
      </c>
      <c r="F98">
        <v>27</v>
      </c>
      <c r="G98">
        <f t="shared" si="7"/>
        <v>25</v>
      </c>
      <c r="I98" t="s">
        <v>12</v>
      </c>
      <c r="J98">
        <v>-0.75209999999999999</v>
      </c>
    </row>
    <row r="99" spans="2:10" x14ac:dyDescent="0.35">
      <c r="B99">
        <f t="shared" si="6"/>
        <v>30</v>
      </c>
      <c r="D99">
        <v>3</v>
      </c>
      <c r="E99">
        <v>26</v>
      </c>
      <c r="F99">
        <v>31</v>
      </c>
      <c r="G99">
        <f t="shared" si="7"/>
        <v>28.5</v>
      </c>
    </row>
    <row r="100" spans="2:10" x14ac:dyDescent="0.35">
      <c r="B100">
        <f t="shared" si="6"/>
        <v>35</v>
      </c>
      <c r="D100">
        <v>3.5</v>
      </c>
      <c r="E100">
        <v>28</v>
      </c>
      <c r="F100">
        <v>34</v>
      </c>
      <c r="G100">
        <f t="shared" si="7"/>
        <v>31</v>
      </c>
    </row>
    <row r="101" spans="2:10" x14ac:dyDescent="0.35">
      <c r="B101">
        <f t="shared" si="6"/>
        <v>40</v>
      </c>
      <c r="D101">
        <v>4</v>
      </c>
      <c r="E101">
        <v>32</v>
      </c>
      <c r="F101">
        <v>38</v>
      </c>
      <c r="G101">
        <f t="shared" si="7"/>
        <v>35</v>
      </c>
      <c r="I101" t="s">
        <v>14</v>
      </c>
    </row>
    <row r="102" spans="2:10" x14ac:dyDescent="0.35">
      <c r="B102">
        <f t="shared" si="6"/>
        <v>45</v>
      </c>
      <c r="D102">
        <v>4.5</v>
      </c>
      <c r="E102">
        <v>36</v>
      </c>
      <c r="F102">
        <v>43</v>
      </c>
      <c r="G102">
        <f t="shared" si="7"/>
        <v>39.5</v>
      </c>
      <c r="I102" t="s">
        <v>21</v>
      </c>
    </row>
    <row r="103" spans="2:10" x14ac:dyDescent="0.35">
      <c r="B103">
        <f t="shared" si="6"/>
        <v>50</v>
      </c>
      <c r="D103">
        <v>5</v>
      </c>
      <c r="E103">
        <v>40</v>
      </c>
      <c r="F103">
        <v>45</v>
      </c>
      <c r="G103">
        <f t="shared" si="7"/>
        <v>42.5</v>
      </c>
    </row>
    <row r="104" spans="2:10" x14ac:dyDescent="0.35">
      <c r="B104">
        <f t="shared" si="6"/>
        <v>55</v>
      </c>
      <c r="D104">
        <v>5.5</v>
      </c>
      <c r="E104">
        <v>44</v>
      </c>
      <c r="F104">
        <v>50</v>
      </c>
      <c r="G104">
        <f t="shared" si="7"/>
        <v>47</v>
      </c>
    </row>
    <row r="105" spans="2:10" x14ac:dyDescent="0.35">
      <c r="B105">
        <f t="shared" si="6"/>
        <v>60</v>
      </c>
      <c r="D105">
        <v>6</v>
      </c>
      <c r="E105">
        <v>51</v>
      </c>
      <c r="F105">
        <v>57</v>
      </c>
      <c r="G105">
        <f t="shared" si="7"/>
        <v>54</v>
      </c>
    </row>
    <row r="106" spans="2:10" x14ac:dyDescent="0.35">
      <c r="B106">
        <f t="shared" si="6"/>
        <v>65</v>
      </c>
      <c r="D106">
        <v>6.5</v>
      </c>
      <c r="E106">
        <v>56</v>
      </c>
      <c r="F106">
        <v>62</v>
      </c>
      <c r="G106">
        <f t="shared" si="7"/>
        <v>59</v>
      </c>
    </row>
    <row r="107" spans="2:10" x14ac:dyDescent="0.35">
      <c r="B107">
        <f t="shared" si="6"/>
        <v>70</v>
      </c>
      <c r="D107">
        <v>7</v>
      </c>
      <c r="E107">
        <v>60</v>
      </c>
      <c r="F107">
        <v>66</v>
      </c>
      <c r="G107">
        <f t="shared" si="7"/>
        <v>63</v>
      </c>
    </row>
    <row r="108" spans="2:10" x14ac:dyDescent="0.35">
      <c r="B108">
        <f t="shared" si="6"/>
        <v>75</v>
      </c>
      <c r="D108">
        <v>7.5</v>
      </c>
      <c r="E108">
        <v>66</v>
      </c>
      <c r="F108">
        <v>72</v>
      </c>
      <c r="G108">
        <f t="shared" si="7"/>
        <v>69</v>
      </c>
    </row>
    <row r="109" spans="2:10" x14ac:dyDescent="0.35">
      <c r="B109">
        <f t="shared" si="6"/>
        <v>80</v>
      </c>
      <c r="D109">
        <v>8</v>
      </c>
      <c r="E109">
        <v>69</v>
      </c>
      <c r="F109">
        <v>75</v>
      </c>
      <c r="G109">
        <f t="shared" si="7"/>
        <v>72</v>
      </c>
    </row>
    <row r="110" spans="2:10" x14ac:dyDescent="0.35">
      <c r="B110">
        <f t="shared" si="6"/>
        <v>85</v>
      </c>
      <c r="D110">
        <v>8.5</v>
      </c>
      <c r="E110">
        <v>74</v>
      </c>
      <c r="F110">
        <v>81</v>
      </c>
      <c r="G110">
        <f t="shared" si="7"/>
        <v>77.5</v>
      </c>
    </row>
    <row r="111" spans="2:10" x14ac:dyDescent="0.35">
      <c r="B111">
        <f t="shared" si="6"/>
        <v>90</v>
      </c>
      <c r="D111">
        <v>9</v>
      </c>
      <c r="E111">
        <v>78</v>
      </c>
      <c r="F111">
        <v>85</v>
      </c>
      <c r="G111">
        <f t="shared" si="7"/>
        <v>81.5</v>
      </c>
    </row>
    <row r="112" spans="2:10" x14ac:dyDescent="0.35">
      <c r="B112">
        <f t="shared" si="6"/>
        <v>95</v>
      </c>
      <c r="D112">
        <v>9.5</v>
      </c>
      <c r="E112">
        <v>84</v>
      </c>
      <c r="F112">
        <v>89</v>
      </c>
      <c r="G112">
        <f t="shared" si="7"/>
        <v>86.5</v>
      </c>
    </row>
    <row r="113" spans="2:7" x14ac:dyDescent="0.35">
      <c r="B113">
        <f t="shared" si="6"/>
        <v>100</v>
      </c>
      <c r="D113">
        <v>10</v>
      </c>
      <c r="E113">
        <v>86</v>
      </c>
      <c r="F113">
        <v>93</v>
      </c>
      <c r="G113">
        <f t="shared" si="7"/>
        <v>89.5</v>
      </c>
    </row>
    <row r="114" spans="2:7" x14ac:dyDescent="0.35">
      <c r="B114">
        <f t="shared" si="6"/>
        <v>105</v>
      </c>
      <c r="D114">
        <v>10.5</v>
      </c>
      <c r="E114">
        <v>90</v>
      </c>
      <c r="F114">
        <v>96</v>
      </c>
      <c r="G114">
        <f t="shared" si="7"/>
        <v>93</v>
      </c>
    </row>
    <row r="115" spans="2:7" x14ac:dyDescent="0.35">
      <c r="B115">
        <f t="shared" si="6"/>
        <v>110</v>
      </c>
      <c r="D115">
        <v>11</v>
      </c>
      <c r="E115">
        <v>94</v>
      </c>
      <c r="F115">
        <v>101</v>
      </c>
      <c r="G115">
        <f t="shared" si="7"/>
        <v>97.5</v>
      </c>
    </row>
    <row r="116" spans="2:7" x14ac:dyDescent="0.35">
      <c r="B116">
        <f t="shared" si="6"/>
        <v>115</v>
      </c>
      <c r="D116">
        <v>11.5</v>
      </c>
      <c r="E116">
        <v>98</v>
      </c>
      <c r="F116">
        <v>105</v>
      </c>
      <c r="G116">
        <f t="shared" si="7"/>
        <v>101.5</v>
      </c>
    </row>
    <row r="117" spans="2:7" x14ac:dyDescent="0.35">
      <c r="B117">
        <f t="shared" si="6"/>
        <v>118</v>
      </c>
      <c r="D117">
        <v>11.8</v>
      </c>
      <c r="E117">
        <v>100</v>
      </c>
      <c r="F117">
        <v>106</v>
      </c>
      <c r="G117">
        <f t="shared" si="7"/>
        <v>103</v>
      </c>
    </row>
  </sheetData>
  <mergeCells count="12">
    <mergeCell ref="I63:J63"/>
    <mergeCell ref="I92:J92"/>
    <mergeCell ref="I93:J93"/>
    <mergeCell ref="E2:G2"/>
    <mergeCell ref="E32:G32"/>
    <mergeCell ref="E62:G62"/>
    <mergeCell ref="E91:G91"/>
    <mergeCell ref="I3:J3"/>
    <mergeCell ref="I4:J4"/>
    <mergeCell ref="I32:J32"/>
    <mergeCell ref="I33:J33"/>
    <mergeCell ref="I62:J6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0062-7493-42D3-960A-9EC1D1FC67A4}">
  <dimension ref="B2:O120"/>
  <sheetViews>
    <sheetView zoomScale="55" zoomScaleNormal="55" workbookViewId="0">
      <selection activeCell="E11" sqref="E11:G36"/>
    </sheetView>
  </sheetViews>
  <sheetFormatPr baseColWidth="10" defaultRowHeight="14.5" x14ac:dyDescent="0.35"/>
  <cols>
    <col min="6" max="6" width="12.1796875" bestFit="1" customWidth="1"/>
    <col min="12" max="12" width="12" bestFit="1" customWidth="1"/>
  </cols>
  <sheetData>
    <row r="2" spans="2:15" x14ac:dyDescent="0.35">
      <c r="B2" s="1" t="s">
        <v>22</v>
      </c>
      <c r="C2" s="1"/>
      <c r="D2" s="1"/>
      <c r="E2" s="1"/>
    </row>
    <row r="3" spans="2:15" x14ac:dyDescent="0.35">
      <c r="F3" t="s">
        <v>29</v>
      </c>
    </row>
    <row r="4" spans="2:15" x14ac:dyDescent="0.35">
      <c r="B4" s="1" t="s">
        <v>24</v>
      </c>
      <c r="C4" s="1"/>
      <c r="D4" s="1"/>
      <c r="E4" s="1"/>
      <c r="F4" t="s">
        <v>23</v>
      </c>
    </row>
    <row r="5" spans="2:15" x14ac:dyDescent="0.35">
      <c r="B5" s="1" t="s">
        <v>25</v>
      </c>
      <c r="C5" s="1"/>
      <c r="D5" s="1"/>
      <c r="E5" s="1"/>
      <c r="F5" t="s">
        <v>30</v>
      </c>
    </row>
    <row r="6" spans="2:15" x14ac:dyDescent="0.35">
      <c r="B6" s="1" t="s">
        <v>26</v>
      </c>
      <c r="C6" s="1"/>
      <c r="D6" s="1"/>
      <c r="E6" s="1"/>
      <c r="F6" t="s">
        <v>31</v>
      </c>
    </row>
    <row r="7" spans="2:15" x14ac:dyDescent="0.35">
      <c r="B7" s="1" t="s">
        <v>27</v>
      </c>
      <c r="C7" s="1"/>
      <c r="D7" s="1"/>
      <c r="E7" s="1"/>
      <c r="F7" t="s">
        <v>32</v>
      </c>
    </row>
    <row r="8" spans="2:15" x14ac:dyDescent="0.35">
      <c r="B8" s="1" t="s">
        <v>28</v>
      </c>
      <c r="C8" s="1"/>
      <c r="D8" s="1"/>
      <c r="E8" s="1"/>
      <c r="F8" t="s">
        <v>33</v>
      </c>
    </row>
    <row r="10" spans="2:15" x14ac:dyDescent="0.35">
      <c r="E10" s="1" t="s">
        <v>4</v>
      </c>
      <c r="F10" s="1"/>
      <c r="G10" s="1"/>
      <c r="O10" t="s">
        <v>37</v>
      </c>
    </row>
    <row r="11" spans="2:15" x14ac:dyDescent="0.35">
      <c r="B11" t="s">
        <v>5</v>
      </c>
      <c r="D11" t="s">
        <v>0</v>
      </c>
      <c r="E11" t="s">
        <v>1</v>
      </c>
      <c r="F11" t="s">
        <v>2</v>
      </c>
      <c r="G11" t="s">
        <v>3</v>
      </c>
      <c r="I11" t="s">
        <v>34</v>
      </c>
      <c r="K11" t="s">
        <v>35</v>
      </c>
      <c r="L11" t="s">
        <v>40</v>
      </c>
      <c r="M11" t="s">
        <v>36</v>
      </c>
      <c r="N11" t="s">
        <v>38</v>
      </c>
    </row>
    <row r="12" spans="2:15" x14ac:dyDescent="0.35">
      <c r="B12">
        <f>D12</f>
        <v>0</v>
      </c>
      <c r="D12">
        <v>0</v>
      </c>
      <c r="E12">
        <v>9</v>
      </c>
      <c r="F12">
        <v>12</v>
      </c>
      <c r="G12">
        <f>(F12+E12)/2</f>
        <v>10.5</v>
      </c>
      <c r="I12">
        <f>G12-$G$12</f>
        <v>0</v>
      </c>
      <c r="K12">
        <f t="shared" ref="K12:K13" si="0">I12</f>
        <v>0</v>
      </c>
      <c r="L12">
        <f>0.00008*I12^3-0.0138*I12^2+1.6815*I12-0.36</f>
        <v>-0.36</v>
      </c>
      <c r="M12">
        <f t="shared" ref="M12:M36" si="1">L12-B12</f>
        <v>-0.36</v>
      </c>
      <c r="N12">
        <f>M12*M12</f>
        <v>0.12959999999999999</v>
      </c>
      <c r="O12">
        <f>SQRT(SUM(N12:N36))</f>
        <v>6.7816045877432272</v>
      </c>
    </row>
    <row r="13" spans="2:15" x14ac:dyDescent="0.35">
      <c r="B13">
        <f t="shared" ref="B13:B36" si="2">D13</f>
        <v>5</v>
      </c>
      <c r="D13">
        <v>5</v>
      </c>
      <c r="E13">
        <v>13</v>
      </c>
      <c r="F13">
        <v>17</v>
      </c>
      <c r="G13">
        <f t="shared" ref="G13:G36" si="3">(F13+E13)/2</f>
        <v>15</v>
      </c>
      <c r="I13">
        <f t="shared" ref="I13:I36" si="4">G13-$G$12</f>
        <v>4.5</v>
      </c>
      <c r="K13">
        <f t="shared" si="0"/>
        <v>4.5</v>
      </c>
      <c r="L13">
        <f t="shared" ref="L13:L36" si="5">0.00008*I13^3-0.0138*I13^2+1.6815*I13-0.36</f>
        <v>6.9345899999999991</v>
      </c>
      <c r="M13">
        <f t="shared" si="1"/>
        <v>1.9345899999999991</v>
      </c>
      <c r="N13">
        <f t="shared" ref="N13:N36" si="6">M13*M13</f>
        <v>3.7426384680999969</v>
      </c>
    </row>
    <row r="14" spans="2:15" x14ac:dyDescent="0.35">
      <c r="B14">
        <f t="shared" si="2"/>
        <v>10</v>
      </c>
      <c r="D14">
        <v>10</v>
      </c>
      <c r="E14">
        <v>18</v>
      </c>
      <c r="F14">
        <v>23</v>
      </c>
      <c r="G14">
        <f t="shared" si="3"/>
        <v>20.5</v>
      </c>
      <c r="I14">
        <f t="shared" si="4"/>
        <v>10</v>
      </c>
      <c r="K14">
        <f>I14</f>
        <v>10</v>
      </c>
      <c r="L14">
        <f t="shared" si="5"/>
        <v>15.155000000000001</v>
      </c>
      <c r="M14">
        <f t="shared" si="1"/>
        <v>5.1550000000000011</v>
      </c>
      <c r="N14">
        <f t="shared" si="6"/>
        <v>26.574025000000013</v>
      </c>
      <c r="O14" t="s">
        <v>39</v>
      </c>
    </row>
    <row r="15" spans="2:15" x14ac:dyDescent="0.35">
      <c r="B15">
        <f t="shared" si="2"/>
        <v>15</v>
      </c>
      <c r="D15">
        <v>15</v>
      </c>
      <c r="E15">
        <v>19</v>
      </c>
      <c r="F15">
        <v>24</v>
      </c>
      <c r="G15">
        <f t="shared" si="3"/>
        <v>21.5</v>
      </c>
      <c r="I15">
        <f t="shared" si="4"/>
        <v>11</v>
      </c>
      <c r="K15">
        <f>I15</f>
        <v>11</v>
      </c>
      <c r="L15">
        <f t="shared" si="5"/>
        <v>16.573180000000001</v>
      </c>
      <c r="M15">
        <f t="shared" si="1"/>
        <v>1.5731800000000007</v>
      </c>
      <c r="N15">
        <f t="shared" si="6"/>
        <v>2.4748953124000024</v>
      </c>
      <c r="O15">
        <f>VAR(M12:M36)</f>
        <v>1.9162566976539994</v>
      </c>
    </row>
    <row r="16" spans="2:15" x14ac:dyDescent="0.35">
      <c r="B16">
        <f t="shared" si="2"/>
        <v>20</v>
      </c>
      <c r="D16">
        <v>20</v>
      </c>
      <c r="E16">
        <v>22</v>
      </c>
      <c r="F16">
        <v>26</v>
      </c>
      <c r="G16">
        <f t="shared" si="3"/>
        <v>24</v>
      </c>
      <c r="I16">
        <f t="shared" si="4"/>
        <v>13.5</v>
      </c>
      <c r="K16">
        <f t="shared" ref="K16:K36" si="7">I16</f>
        <v>13.5</v>
      </c>
      <c r="L16">
        <f t="shared" si="5"/>
        <v>20.022030000000001</v>
      </c>
      <c r="M16">
        <f t="shared" si="1"/>
        <v>2.2030000000000882E-2</v>
      </c>
      <c r="N16">
        <f t="shared" si="6"/>
        <v>4.8532090000003887E-4</v>
      </c>
    </row>
    <row r="17" spans="2:15" x14ac:dyDescent="0.35">
      <c r="B17">
        <f t="shared" si="2"/>
        <v>25</v>
      </c>
      <c r="D17">
        <v>25</v>
      </c>
      <c r="E17">
        <v>26</v>
      </c>
      <c r="F17">
        <v>29</v>
      </c>
      <c r="G17">
        <f t="shared" si="3"/>
        <v>27.5</v>
      </c>
      <c r="I17">
        <f t="shared" si="4"/>
        <v>17</v>
      </c>
      <c r="K17">
        <f t="shared" si="7"/>
        <v>17</v>
      </c>
      <c r="L17">
        <f t="shared" si="5"/>
        <v>24.63034</v>
      </c>
      <c r="M17">
        <f t="shared" si="1"/>
        <v>-0.36965999999999966</v>
      </c>
      <c r="N17">
        <f t="shared" si="6"/>
        <v>0.13664851559999974</v>
      </c>
      <c r="O17" t="s">
        <v>41</v>
      </c>
    </row>
    <row r="18" spans="2:15" x14ac:dyDescent="0.35">
      <c r="B18">
        <f t="shared" si="2"/>
        <v>30</v>
      </c>
      <c r="D18">
        <v>30</v>
      </c>
      <c r="E18">
        <v>30</v>
      </c>
      <c r="F18">
        <v>33</v>
      </c>
      <c r="G18">
        <f t="shared" si="3"/>
        <v>31.5</v>
      </c>
      <c r="I18">
        <f t="shared" si="4"/>
        <v>21</v>
      </c>
      <c r="K18">
        <f t="shared" si="7"/>
        <v>21</v>
      </c>
      <c r="L18">
        <f t="shared" si="5"/>
        <v>29.606580000000001</v>
      </c>
      <c r="M18">
        <f t="shared" si="1"/>
        <v>-0.39341999999999899</v>
      </c>
      <c r="N18">
        <f t="shared" si="6"/>
        <v>0.15477929639999921</v>
      </c>
      <c r="O18">
        <f>AVERAGE(M12:M36)</f>
        <v>4.0400000001810102E-5</v>
      </c>
    </row>
    <row r="19" spans="2:15" x14ac:dyDescent="0.35">
      <c r="B19">
        <f t="shared" si="2"/>
        <v>35</v>
      </c>
      <c r="D19">
        <v>35</v>
      </c>
      <c r="E19">
        <v>33</v>
      </c>
      <c r="F19">
        <v>37</v>
      </c>
      <c r="G19">
        <f t="shared" si="3"/>
        <v>35</v>
      </c>
      <c r="I19">
        <f t="shared" si="4"/>
        <v>24.5</v>
      </c>
      <c r="K19">
        <f t="shared" si="7"/>
        <v>24.5</v>
      </c>
      <c r="L19">
        <f t="shared" si="5"/>
        <v>33.729790000000001</v>
      </c>
      <c r="M19">
        <f t="shared" si="1"/>
        <v>-1.2702099999999987</v>
      </c>
      <c r="N19">
        <f t="shared" si="6"/>
        <v>1.6134334440999967</v>
      </c>
    </row>
    <row r="20" spans="2:15" x14ac:dyDescent="0.35">
      <c r="B20">
        <f t="shared" si="2"/>
        <v>40</v>
      </c>
      <c r="D20">
        <v>40</v>
      </c>
      <c r="E20">
        <v>39</v>
      </c>
      <c r="F20">
        <v>42</v>
      </c>
      <c r="G20">
        <f t="shared" si="3"/>
        <v>40.5</v>
      </c>
      <c r="I20">
        <f t="shared" si="4"/>
        <v>30</v>
      </c>
      <c r="K20">
        <f t="shared" si="7"/>
        <v>30</v>
      </c>
      <c r="L20">
        <f t="shared" si="5"/>
        <v>39.825000000000003</v>
      </c>
      <c r="M20">
        <f t="shared" si="1"/>
        <v>-0.17499999999999716</v>
      </c>
      <c r="N20">
        <f t="shared" si="6"/>
        <v>3.0624999999999004E-2</v>
      </c>
    </row>
    <row r="21" spans="2:15" x14ac:dyDescent="0.35">
      <c r="B21">
        <f t="shared" si="2"/>
        <v>45</v>
      </c>
      <c r="D21">
        <v>45</v>
      </c>
      <c r="E21">
        <v>44</v>
      </c>
      <c r="F21">
        <v>48</v>
      </c>
      <c r="G21">
        <f t="shared" si="3"/>
        <v>46</v>
      </c>
      <c r="I21">
        <f t="shared" si="4"/>
        <v>35.5</v>
      </c>
      <c r="K21">
        <f t="shared" si="7"/>
        <v>35.5</v>
      </c>
      <c r="L21">
        <f t="shared" si="5"/>
        <v>45.520910000000001</v>
      </c>
      <c r="M21">
        <f t="shared" si="1"/>
        <v>0.52091000000000065</v>
      </c>
      <c r="N21">
        <f t="shared" si="6"/>
        <v>0.27134722810000067</v>
      </c>
    </row>
    <row r="22" spans="2:15" x14ac:dyDescent="0.35">
      <c r="B22">
        <f t="shared" si="2"/>
        <v>50</v>
      </c>
      <c r="D22">
        <v>50</v>
      </c>
      <c r="E22">
        <v>47</v>
      </c>
      <c r="F22">
        <v>50</v>
      </c>
      <c r="G22">
        <f t="shared" si="3"/>
        <v>48.5</v>
      </c>
      <c r="I22">
        <f t="shared" si="4"/>
        <v>38</v>
      </c>
      <c r="K22">
        <f t="shared" si="7"/>
        <v>38</v>
      </c>
      <c r="L22">
        <f t="shared" si="5"/>
        <v>47.999560000000002</v>
      </c>
      <c r="M22">
        <f t="shared" si="1"/>
        <v>-2.0004399999999976</v>
      </c>
      <c r="N22">
        <f t="shared" si="6"/>
        <v>4.0017601935999902</v>
      </c>
    </row>
    <row r="23" spans="2:15" x14ac:dyDescent="0.35">
      <c r="B23">
        <f t="shared" si="2"/>
        <v>55</v>
      </c>
      <c r="D23">
        <v>55</v>
      </c>
      <c r="E23">
        <v>54</v>
      </c>
      <c r="F23">
        <v>58</v>
      </c>
      <c r="G23">
        <f t="shared" si="3"/>
        <v>56</v>
      </c>
      <c r="I23">
        <f t="shared" si="4"/>
        <v>45.5</v>
      </c>
      <c r="K23">
        <f t="shared" si="7"/>
        <v>45.5</v>
      </c>
      <c r="L23">
        <f t="shared" si="5"/>
        <v>55.11451000000001</v>
      </c>
      <c r="M23">
        <f t="shared" si="1"/>
        <v>0.11451000000000988</v>
      </c>
      <c r="N23">
        <f t="shared" si="6"/>
        <v>1.3112540100002262E-2</v>
      </c>
    </row>
    <row r="24" spans="2:15" x14ac:dyDescent="0.35">
      <c r="B24">
        <f t="shared" si="2"/>
        <v>60</v>
      </c>
      <c r="D24">
        <v>60</v>
      </c>
      <c r="E24">
        <v>60</v>
      </c>
      <c r="F24">
        <v>64</v>
      </c>
      <c r="G24">
        <f t="shared" si="3"/>
        <v>62</v>
      </c>
      <c r="I24">
        <f t="shared" si="4"/>
        <v>51.5</v>
      </c>
      <c r="K24">
        <f t="shared" si="7"/>
        <v>51.5</v>
      </c>
      <c r="L24">
        <f t="shared" si="5"/>
        <v>60.563470000000002</v>
      </c>
      <c r="M24">
        <f t="shared" si="1"/>
        <v>0.56347000000000236</v>
      </c>
      <c r="N24">
        <f t="shared" si="6"/>
        <v>0.31749844090000268</v>
      </c>
    </row>
    <row r="25" spans="2:15" x14ac:dyDescent="0.35">
      <c r="B25">
        <f t="shared" si="2"/>
        <v>65</v>
      </c>
      <c r="D25">
        <v>65</v>
      </c>
      <c r="E25">
        <v>63</v>
      </c>
      <c r="F25">
        <v>67</v>
      </c>
      <c r="G25">
        <f t="shared" si="3"/>
        <v>65</v>
      </c>
      <c r="I25">
        <f t="shared" si="4"/>
        <v>54.5</v>
      </c>
      <c r="K25">
        <f t="shared" si="7"/>
        <v>54.5</v>
      </c>
      <c r="L25">
        <f t="shared" si="5"/>
        <v>63.242590000000007</v>
      </c>
      <c r="M25">
        <f t="shared" si="1"/>
        <v>-1.757409999999993</v>
      </c>
      <c r="N25">
        <f t="shared" si="6"/>
        <v>3.0884899080999757</v>
      </c>
    </row>
    <row r="26" spans="2:15" x14ac:dyDescent="0.35">
      <c r="B26">
        <f t="shared" si="2"/>
        <v>70</v>
      </c>
      <c r="D26">
        <v>70</v>
      </c>
      <c r="E26">
        <v>69</v>
      </c>
      <c r="F26">
        <v>74</v>
      </c>
      <c r="G26">
        <f t="shared" si="3"/>
        <v>71.5</v>
      </c>
      <c r="I26">
        <f t="shared" si="4"/>
        <v>61</v>
      </c>
      <c r="K26">
        <f t="shared" si="7"/>
        <v>61</v>
      </c>
      <c r="L26">
        <f t="shared" si="5"/>
        <v>69.020179999999996</v>
      </c>
      <c r="M26">
        <f t="shared" si="1"/>
        <v>-0.97982000000000369</v>
      </c>
      <c r="N26">
        <f t="shared" si="6"/>
        <v>0.96004723240000722</v>
      </c>
    </row>
    <row r="27" spans="2:15" x14ac:dyDescent="0.35">
      <c r="B27">
        <f t="shared" si="2"/>
        <v>75</v>
      </c>
      <c r="D27">
        <v>75</v>
      </c>
      <c r="E27">
        <v>75</v>
      </c>
      <c r="F27">
        <v>80</v>
      </c>
      <c r="G27">
        <f t="shared" si="3"/>
        <v>77.5</v>
      </c>
      <c r="I27">
        <f t="shared" si="4"/>
        <v>67</v>
      </c>
      <c r="K27">
        <f t="shared" si="7"/>
        <v>67</v>
      </c>
      <c r="L27">
        <f t="shared" si="5"/>
        <v>74.413340000000005</v>
      </c>
      <c r="M27">
        <f t="shared" si="1"/>
        <v>-0.58665999999999485</v>
      </c>
      <c r="N27">
        <f t="shared" si="6"/>
        <v>0.34416995559999397</v>
      </c>
    </row>
    <row r="28" spans="2:15" x14ac:dyDescent="0.35">
      <c r="B28">
        <f t="shared" si="2"/>
        <v>80</v>
      </c>
      <c r="D28">
        <v>80</v>
      </c>
      <c r="E28">
        <v>81</v>
      </c>
      <c r="F28">
        <v>86</v>
      </c>
      <c r="G28">
        <f t="shared" si="3"/>
        <v>83.5</v>
      </c>
      <c r="I28">
        <f t="shared" si="4"/>
        <v>73</v>
      </c>
      <c r="K28">
        <f t="shared" si="7"/>
        <v>73</v>
      </c>
      <c r="L28">
        <f t="shared" si="5"/>
        <v>79.970659999999995</v>
      </c>
      <c r="M28">
        <f t="shared" si="1"/>
        <v>-2.9340000000004807E-2</v>
      </c>
      <c r="N28">
        <f t="shared" si="6"/>
        <v>8.608356000002821E-4</v>
      </c>
    </row>
    <row r="29" spans="2:15" x14ac:dyDescent="0.35">
      <c r="B29">
        <f t="shared" si="2"/>
        <v>85</v>
      </c>
      <c r="D29">
        <v>85</v>
      </c>
      <c r="E29">
        <v>87</v>
      </c>
      <c r="F29">
        <v>92</v>
      </c>
      <c r="G29">
        <f t="shared" si="3"/>
        <v>89.5</v>
      </c>
      <c r="I29">
        <f t="shared" si="4"/>
        <v>79</v>
      </c>
      <c r="K29">
        <f t="shared" si="7"/>
        <v>79</v>
      </c>
      <c r="L29">
        <f t="shared" si="5"/>
        <v>85.795820000000006</v>
      </c>
      <c r="M29">
        <f t="shared" si="1"/>
        <v>0.79582000000000619</v>
      </c>
      <c r="N29">
        <f t="shared" si="6"/>
        <v>0.63332947240000981</v>
      </c>
    </row>
    <row r="30" spans="2:15" x14ac:dyDescent="0.35">
      <c r="B30">
        <f t="shared" si="2"/>
        <v>90</v>
      </c>
      <c r="D30">
        <v>90</v>
      </c>
      <c r="E30">
        <v>91</v>
      </c>
      <c r="F30">
        <v>96</v>
      </c>
      <c r="G30">
        <f t="shared" si="3"/>
        <v>93.5</v>
      </c>
      <c r="I30">
        <f t="shared" si="4"/>
        <v>83</v>
      </c>
      <c r="K30">
        <f t="shared" si="7"/>
        <v>83</v>
      </c>
      <c r="L30">
        <f t="shared" si="5"/>
        <v>89.879260000000002</v>
      </c>
      <c r="M30">
        <f t="shared" si="1"/>
        <v>-0.12073999999999785</v>
      </c>
      <c r="N30">
        <f t="shared" si="6"/>
        <v>1.457814759999948E-2</v>
      </c>
    </row>
    <row r="31" spans="2:15" x14ac:dyDescent="0.35">
      <c r="B31">
        <f t="shared" si="2"/>
        <v>95</v>
      </c>
      <c r="D31">
        <v>95</v>
      </c>
      <c r="E31">
        <v>95</v>
      </c>
      <c r="F31">
        <v>100</v>
      </c>
      <c r="G31">
        <f t="shared" si="3"/>
        <v>97.5</v>
      </c>
      <c r="I31">
        <f t="shared" si="4"/>
        <v>87</v>
      </c>
      <c r="K31">
        <f t="shared" si="7"/>
        <v>87</v>
      </c>
      <c r="L31">
        <f t="shared" si="5"/>
        <v>94.158540000000002</v>
      </c>
      <c r="M31">
        <f t="shared" si="1"/>
        <v>-0.84145999999999788</v>
      </c>
      <c r="N31">
        <f t="shared" si="6"/>
        <v>0.70805493159999644</v>
      </c>
    </row>
    <row r="32" spans="2:15" x14ac:dyDescent="0.35">
      <c r="B32">
        <f t="shared" si="2"/>
        <v>100</v>
      </c>
      <c r="D32">
        <v>100</v>
      </c>
      <c r="E32">
        <v>99</v>
      </c>
      <c r="F32">
        <v>106</v>
      </c>
      <c r="G32">
        <f t="shared" si="3"/>
        <v>102.5</v>
      </c>
      <c r="I32">
        <f t="shared" si="4"/>
        <v>92</v>
      </c>
      <c r="K32">
        <f t="shared" si="7"/>
        <v>92</v>
      </c>
      <c r="L32">
        <f t="shared" si="5"/>
        <v>99.829840000000004</v>
      </c>
      <c r="M32">
        <f t="shared" si="1"/>
        <v>-0.17015999999999565</v>
      </c>
      <c r="N32">
        <f t="shared" si="6"/>
        <v>2.8954425599998519E-2</v>
      </c>
    </row>
    <row r="33" spans="2:15" x14ac:dyDescent="0.35">
      <c r="B33">
        <f t="shared" si="2"/>
        <v>105</v>
      </c>
      <c r="D33">
        <v>105</v>
      </c>
      <c r="E33">
        <v>104</v>
      </c>
      <c r="F33">
        <v>109</v>
      </c>
      <c r="G33">
        <f t="shared" si="3"/>
        <v>106.5</v>
      </c>
      <c r="I33">
        <f t="shared" si="4"/>
        <v>96</v>
      </c>
      <c r="K33">
        <f t="shared" si="7"/>
        <v>96</v>
      </c>
      <c r="L33">
        <f t="shared" si="5"/>
        <v>104.66208</v>
      </c>
      <c r="M33">
        <f t="shared" si="1"/>
        <v>-0.33791999999999689</v>
      </c>
      <c r="N33">
        <f t="shared" si="6"/>
        <v>0.11418992639999789</v>
      </c>
    </row>
    <row r="34" spans="2:15" x14ac:dyDescent="0.35">
      <c r="B34">
        <f t="shared" si="2"/>
        <v>110</v>
      </c>
      <c r="D34">
        <v>110</v>
      </c>
      <c r="E34">
        <v>108</v>
      </c>
      <c r="F34">
        <v>113</v>
      </c>
      <c r="G34">
        <f t="shared" si="3"/>
        <v>110.5</v>
      </c>
      <c r="I34">
        <f t="shared" si="4"/>
        <v>100</v>
      </c>
      <c r="K34">
        <f t="shared" si="7"/>
        <v>100</v>
      </c>
      <c r="L34">
        <f t="shared" si="5"/>
        <v>109.79</v>
      </c>
      <c r="M34">
        <f t="shared" si="1"/>
        <v>-0.20999999999999375</v>
      </c>
      <c r="N34">
        <f t="shared" si="6"/>
        <v>4.409999999999737E-2</v>
      </c>
    </row>
    <row r="35" spans="2:15" x14ac:dyDescent="0.35">
      <c r="B35">
        <f t="shared" si="2"/>
        <v>115</v>
      </c>
      <c r="D35">
        <v>115</v>
      </c>
      <c r="E35">
        <v>112</v>
      </c>
      <c r="F35">
        <v>116</v>
      </c>
      <c r="G35">
        <f t="shared" si="3"/>
        <v>114</v>
      </c>
      <c r="I35">
        <f t="shared" si="4"/>
        <v>103.5</v>
      </c>
      <c r="K35">
        <f t="shared" si="7"/>
        <v>103.5</v>
      </c>
      <c r="L35">
        <f t="shared" si="5"/>
        <v>114.54363000000001</v>
      </c>
      <c r="M35">
        <f t="shared" si="1"/>
        <v>-0.45636999999999261</v>
      </c>
      <c r="N35">
        <f t="shared" si="6"/>
        <v>0.20827357689999326</v>
      </c>
    </row>
    <row r="36" spans="2:15" x14ac:dyDescent="0.35">
      <c r="B36">
        <f t="shared" si="2"/>
        <v>118</v>
      </c>
      <c r="D36">
        <v>118</v>
      </c>
      <c r="E36">
        <v>113</v>
      </c>
      <c r="F36">
        <v>119</v>
      </c>
      <c r="G36">
        <f t="shared" si="3"/>
        <v>116</v>
      </c>
      <c r="I36">
        <f t="shared" si="4"/>
        <v>105.5</v>
      </c>
      <c r="K36">
        <f t="shared" si="7"/>
        <v>105.5</v>
      </c>
      <c r="L36">
        <f t="shared" si="5"/>
        <v>117.38010999999999</v>
      </c>
      <c r="M36">
        <f t="shared" si="1"/>
        <v>-0.61989000000001226</v>
      </c>
      <c r="N36">
        <f t="shared" si="6"/>
        <v>0.38426361210001519</v>
      </c>
    </row>
    <row r="38" spans="2:15" x14ac:dyDescent="0.35">
      <c r="E38" s="1" t="s">
        <v>6</v>
      </c>
      <c r="F38" s="1"/>
      <c r="G38" s="1"/>
      <c r="O38" t="s">
        <v>37</v>
      </c>
    </row>
    <row r="39" spans="2:15" x14ac:dyDescent="0.35">
      <c r="B39" t="s">
        <v>5</v>
      </c>
      <c r="D39" t="s">
        <v>0</v>
      </c>
      <c r="E39" t="s">
        <v>1</v>
      </c>
      <c r="F39" t="s">
        <v>2</v>
      </c>
      <c r="G39" t="s">
        <v>3</v>
      </c>
      <c r="I39" t="s">
        <v>34</v>
      </c>
      <c r="K39" t="s">
        <v>35</v>
      </c>
      <c r="L39" t="s">
        <v>40</v>
      </c>
      <c r="M39" t="s">
        <v>36</v>
      </c>
      <c r="N39" t="s">
        <v>38</v>
      </c>
    </row>
    <row r="40" spans="2:15" x14ac:dyDescent="0.35">
      <c r="B40">
        <f>D40</f>
        <v>0</v>
      </c>
      <c r="D40">
        <v>0</v>
      </c>
      <c r="E40">
        <v>23</v>
      </c>
      <c r="F40">
        <v>26</v>
      </c>
      <c r="G40">
        <f>(F40+E40)/2</f>
        <v>24.5</v>
      </c>
      <c r="I40">
        <f>G40-$G$40</f>
        <v>0</v>
      </c>
      <c r="K40">
        <f>I40</f>
        <v>0</v>
      </c>
      <c r="L40">
        <f>0.00005*I40^3-0.0092*I40^2+1.5389*I40+3.334</f>
        <v>3.3340000000000001</v>
      </c>
      <c r="M40">
        <f t="shared" ref="M40:M64" si="8">L40-B40</f>
        <v>3.3340000000000001</v>
      </c>
      <c r="N40">
        <f>M40*M40</f>
        <v>11.115556</v>
      </c>
      <c r="O40">
        <f>SQRT(SUM(N40:N64))</f>
        <v>6.6338086447291147</v>
      </c>
    </row>
    <row r="41" spans="2:15" x14ac:dyDescent="0.35">
      <c r="B41">
        <f t="shared" ref="B41:B64" si="9">D41</f>
        <v>5</v>
      </c>
      <c r="D41">
        <v>5</v>
      </c>
      <c r="E41">
        <v>23</v>
      </c>
      <c r="F41">
        <v>26</v>
      </c>
      <c r="G41">
        <f t="shared" ref="G41:G64" si="10">(F41+E41)/2</f>
        <v>24.5</v>
      </c>
      <c r="I41">
        <f t="shared" ref="I41:I64" si="11">G41-$G$40</f>
        <v>0</v>
      </c>
      <c r="K41">
        <f t="shared" ref="K41" si="12">I41</f>
        <v>0</v>
      </c>
      <c r="L41">
        <f t="shared" ref="L41:L64" si="13">0.00005*I41^3-0.0092*I41^2+1.5389*I41+3.334</f>
        <v>3.3340000000000001</v>
      </c>
      <c r="M41">
        <f t="shared" si="8"/>
        <v>-1.6659999999999999</v>
      </c>
      <c r="N41">
        <f t="shared" ref="N41:N64" si="14">M41*M41</f>
        <v>2.7755559999999999</v>
      </c>
    </row>
    <row r="42" spans="2:15" x14ac:dyDescent="0.35">
      <c r="B42">
        <f t="shared" si="9"/>
        <v>10</v>
      </c>
      <c r="D42">
        <v>10</v>
      </c>
      <c r="E42">
        <v>27</v>
      </c>
      <c r="F42">
        <v>30</v>
      </c>
      <c r="G42">
        <f t="shared" si="10"/>
        <v>28.5</v>
      </c>
      <c r="I42">
        <f t="shared" si="11"/>
        <v>4</v>
      </c>
      <c r="K42">
        <f>I42</f>
        <v>4</v>
      </c>
      <c r="L42">
        <f t="shared" si="13"/>
        <v>9.3455999999999992</v>
      </c>
      <c r="M42">
        <f t="shared" si="8"/>
        <v>-0.65440000000000076</v>
      </c>
      <c r="N42">
        <f t="shared" si="14"/>
        <v>0.42823936000000101</v>
      </c>
      <c r="O42" t="s">
        <v>39</v>
      </c>
    </row>
    <row r="43" spans="2:15" x14ac:dyDescent="0.35">
      <c r="B43">
        <f t="shared" si="9"/>
        <v>15</v>
      </c>
      <c r="D43">
        <v>15</v>
      </c>
      <c r="E43">
        <v>31</v>
      </c>
      <c r="F43">
        <v>34</v>
      </c>
      <c r="G43">
        <f t="shared" si="10"/>
        <v>32.5</v>
      </c>
      <c r="I43">
        <f t="shared" si="11"/>
        <v>8</v>
      </c>
      <c r="K43">
        <f>I43</f>
        <v>8</v>
      </c>
      <c r="L43">
        <f t="shared" si="13"/>
        <v>15.081999999999999</v>
      </c>
      <c r="M43">
        <f t="shared" si="8"/>
        <v>8.1999999999998963E-2</v>
      </c>
      <c r="N43">
        <f t="shared" si="14"/>
        <v>6.7239999999998299E-3</v>
      </c>
      <c r="O43">
        <f>VAR(M40:M64)</f>
        <v>1.833638332884111</v>
      </c>
    </row>
    <row r="44" spans="2:15" x14ac:dyDescent="0.35">
      <c r="B44">
        <f t="shared" si="9"/>
        <v>20</v>
      </c>
      <c r="D44">
        <v>20</v>
      </c>
      <c r="E44">
        <v>36</v>
      </c>
      <c r="F44">
        <v>39</v>
      </c>
      <c r="G44">
        <f t="shared" si="10"/>
        <v>37.5</v>
      </c>
      <c r="I44">
        <f t="shared" si="11"/>
        <v>13</v>
      </c>
      <c r="K44">
        <f t="shared" ref="K44:K64" si="15">I44</f>
        <v>13</v>
      </c>
      <c r="L44">
        <f t="shared" si="13"/>
        <v>21.894749999999998</v>
      </c>
      <c r="M44">
        <f t="shared" si="8"/>
        <v>1.8947499999999984</v>
      </c>
      <c r="N44">
        <f t="shared" si="14"/>
        <v>3.5900775624999937</v>
      </c>
    </row>
    <row r="45" spans="2:15" x14ac:dyDescent="0.35">
      <c r="B45">
        <f t="shared" si="9"/>
        <v>25</v>
      </c>
      <c r="D45">
        <v>25</v>
      </c>
      <c r="E45">
        <v>40</v>
      </c>
      <c r="F45">
        <v>44</v>
      </c>
      <c r="G45">
        <f t="shared" si="10"/>
        <v>42</v>
      </c>
      <c r="I45">
        <f t="shared" si="11"/>
        <v>17.5</v>
      </c>
      <c r="K45">
        <f t="shared" si="15"/>
        <v>17.5</v>
      </c>
      <c r="L45">
        <f t="shared" si="13"/>
        <v>27.715218749999998</v>
      </c>
      <c r="M45">
        <f t="shared" si="8"/>
        <v>2.7152187499999982</v>
      </c>
      <c r="N45">
        <f t="shared" si="14"/>
        <v>7.3724128603515533</v>
      </c>
      <c r="O45" t="s">
        <v>41</v>
      </c>
    </row>
    <row r="46" spans="2:15" x14ac:dyDescent="0.35">
      <c r="B46">
        <f t="shared" si="9"/>
        <v>30</v>
      </c>
      <c r="D46">
        <v>30</v>
      </c>
      <c r="E46">
        <v>43</v>
      </c>
      <c r="F46">
        <v>47</v>
      </c>
      <c r="G46">
        <f t="shared" si="10"/>
        <v>45</v>
      </c>
      <c r="I46">
        <f t="shared" si="11"/>
        <v>20.5</v>
      </c>
      <c r="K46">
        <f t="shared" si="15"/>
        <v>20.5</v>
      </c>
      <c r="L46">
        <f t="shared" si="13"/>
        <v>31.445906249999997</v>
      </c>
      <c r="M46">
        <f t="shared" si="8"/>
        <v>1.4459062499999966</v>
      </c>
      <c r="N46">
        <f t="shared" si="14"/>
        <v>2.0906448837890528</v>
      </c>
      <c r="O46">
        <f>AVERAGE(M40:M64)</f>
        <v>-1.9712499999991451E-3</v>
      </c>
    </row>
    <row r="47" spans="2:15" x14ac:dyDescent="0.35">
      <c r="B47">
        <f t="shared" si="9"/>
        <v>35</v>
      </c>
      <c r="D47">
        <v>35</v>
      </c>
      <c r="E47">
        <v>46</v>
      </c>
      <c r="F47">
        <v>50</v>
      </c>
      <c r="G47">
        <f t="shared" si="10"/>
        <v>48</v>
      </c>
      <c r="I47">
        <f t="shared" si="11"/>
        <v>23.5</v>
      </c>
      <c r="K47">
        <f t="shared" si="15"/>
        <v>23.5</v>
      </c>
      <c r="L47">
        <f t="shared" si="13"/>
        <v>35.066343750000001</v>
      </c>
      <c r="M47">
        <f t="shared" si="8"/>
        <v>6.6343750000001478E-2</v>
      </c>
      <c r="N47">
        <f t="shared" si="14"/>
        <v>4.401493164062696E-3</v>
      </c>
    </row>
    <row r="48" spans="2:15" x14ac:dyDescent="0.35">
      <c r="B48">
        <f t="shared" si="9"/>
        <v>40</v>
      </c>
      <c r="D48">
        <v>40</v>
      </c>
      <c r="E48">
        <v>50</v>
      </c>
      <c r="F48">
        <v>54</v>
      </c>
      <c r="G48">
        <f t="shared" si="10"/>
        <v>52</v>
      </c>
      <c r="I48">
        <f t="shared" si="11"/>
        <v>27.5</v>
      </c>
      <c r="K48">
        <f t="shared" si="15"/>
        <v>27.5</v>
      </c>
      <c r="L48">
        <f t="shared" si="13"/>
        <v>39.736093750000002</v>
      </c>
      <c r="M48">
        <f t="shared" si="8"/>
        <v>-0.26390624999999801</v>
      </c>
      <c r="N48">
        <f t="shared" si="14"/>
        <v>6.9646508789061451E-2</v>
      </c>
    </row>
    <row r="49" spans="2:14" x14ac:dyDescent="0.35">
      <c r="B49">
        <f t="shared" si="9"/>
        <v>45</v>
      </c>
      <c r="D49">
        <v>45</v>
      </c>
      <c r="E49">
        <v>54</v>
      </c>
      <c r="F49">
        <v>59</v>
      </c>
      <c r="G49">
        <f t="shared" si="10"/>
        <v>56.5</v>
      </c>
      <c r="I49">
        <f t="shared" si="11"/>
        <v>32</v>
      </c>
      <c r="K49">
        <f t="shared" si="15"/>
        <v>32</v>
      </c>
      <c r="L49">
        <f t="shared" si="13"/>
        <v>44.796399999999998</v>
      </c>
      <c r="M49">
        <f t="shared" si="8"/>
        <v>-0.20360000000000156</v>
      </c>
      <c r="N49">
        <f t="shared" si="14"/>
        <v>4.1452960000000635E-2</v>
      </c>
    </row>
    <row r="50" spans="2:14" x14ac:dyDescent="0.35">
      <c r="B50">
        <f t="shared" si="9"/>
        <v>50</v>
      </c>
      <c r="D50">
        <v>50</v>
      </c>
      <c r="E50">
        <v>60</v>
      </c>
      <c r="F50">
        <v>64</v>
      </c>
      <c r="G50">
        <f t="shared" si="10"/>
        <v>62</v>
      </c>
      <c r="I50">
        <f t="shared" si="11"/>
        <v>37.5</v>
      </c>
      <c r="K50">
        <f t="shared" si="15"/>
        <v>37.5</v>
      </c>
      <c r="L50">
        <f t="shared" si="13"/>
        <v>50.741968749999998</v>
      </c>
      <c r="M50">
        <f t="shared" si="8"/>
        <v>0.74196874999999807</v>
      </c>
      <c r="N50">
        <f t="shared" si="14"/>
        <v>0.55051762597655962</v>
      </c>
    </row>
    <row r="51" spans="2:14" x14ac:dyDescent="0.35">
      <c r="B51">
        <f t="shared" si="9"/>
        <v>55</v>
      </c>
      <c r="D51">
        <v>55</v>
      </c>
      <c r="E51">
        <v>65</v>
      </c>
      <c r="F51">
        <v>69</v>
      </c>
      <c r="G51">
        <f t="shared" si="10"/>
        <v>67</v>
      </c>
      <c r="I51">
        <f t="shared" si="11"/>
        <v>42.5</v>
      </c>
      <c r="K51">
        <f t="shared" si="15"/>
        <v>42.5</v>
      </c>
      <c r="L51">
        <f t="shared" si="13"/>
        <v>55.958031250000005</v>
      </c>
      <c r="M51">
        <f t="shared" si="8"/>
        <v>0.95803125000000477</v>
      </c>
      <c r="N51">
        <f t="shared" si="14"/>
        <v>0.91782387597657167</v>
      </c>
    </row>
    <row r="52" spans="2:14" x14ac:dyDescent="0.35">
      <c r="B52">
        <f t="shared" si="9"/>
        <v>60</v>
      </c>
      <c r="D52">
        <v>60</v>
      </c>
      <c r="E52">
        <v>69</v>
      </c>
      <c r="F52">
        <v>73</v>
      </c>
      <c r="G52">
        <f t="shared" si="10"/>
        <v>71</v>
      </c>
      <c r="I52">
        <f t="shared" si="11"/>
        <v>46.5</v>
      </c>
      <c r="K52">
        <f t="shared" si="15"/>
        <v>46.5</v>
      </c>
      <c r="L52">
        <f t="shared" si="13"/>
        <v>60.027381249999991</v>
      </c>
      <c r="M52">
        <f t="shared" si="8"/>
        <v>2.7381249999990587E-2</v>
      </c>
      <c r="N52">
        <f t="shared" si="14"/>
        <v>7.4973285156198447E-4</v>
      </c>
    </row>
    <row r="53" spans="2:14" x14ac:dyDescent="0.35">
      <c r="B53">
        <f t="shared" si="9"/>
        <v>65</v>
      </c>
      <c r="D53">
        <v>65</v>
      </c>
      <c r="E53">
        <v>73</v>
      </c>
      <c r="F53">
        <v>78</v>
      </c>
      <c r="G53">
        <f t="shared" si="10"/>
        <v>75.5</v>
      </c>
      <c r="I53">
        <f t="shared" si="11"/>
        <v>51</v>
      </c>
      <c r="K53">
        <f t="shared" si="15"/>
        <v>51</v>
      </c>
      <c r="L53">
        <f t="shared" si="13"/>
        <v>64.521249999999995</v>
      </c>
      <c r="M53">
        <f t="shared" si="8"/>
        <v>-0.47875000000000512</v>
      </c>
      <c r="N53">
        <f t="shared" si="14"/>
        <v>0.2292015625000049</v>
      </c>
    </row>
    <row r="54" spans="2:14" x14ac:dyDescent="0.35">
      <c r="B54">
        <f t="shared" si="9"/>
        <v>70</v>
      </c>
      <c r="D54">
        <v>70</v>
      </c>
      <c r="E54">
        <v>79</v>
      </c>
      <c r="F54">
        <v>83</v>
      </c>
      <c r="G54">
        <f t="shared" si="10"/>
        <v>81</v>
      </c>
      <c r="I54">
        <f t="shared" si="11"/>
        <v>56.5</v>
      </c>
      <c r="K54">
        <f t="shared" si="15"/>
        <v>56.5</v>
      </c>
      <c r="L54">
        <f t="shared" si="13"/>
        <v>69.931256250000004</v>
      </c>
      <c r="M54">
        <f t="shared" si="8"/>
        <v>-6.8743749999995885E-2</v>
      </c>
      <c r="N54">
        <f t="shared" si="14"/>
        <v>4.7257031640619345E-3</v>
      </c>
    </row>
    <row r="55" spans="2:14" x14ac:dyDescent="0.35">
      <c r="B55">
        <f t="shared" si="9"/>
        <v>75</v>
      </c>
      <c r="D55">
        <v>75</v>
      </c>
      <c r="E55">
        <v>84</v>
      </c>
      <c r="F55">
        <v>89</v>
      </c>
      <c r="G55">
        <f t="shared" si="10"/>
        <v>86.5</v>
      </c>
      <c r="I55">
        <f t="shared" si="11"/>
        <v>62</v>
      </c>
      <c r="K55">
        <f t="shared" si="15"/>
        <v>62</v>
      </c>
      <c r="L55">
        <f t="shared" si="13"/>
        <v>75.29740000000001</v>
      </c>
      <c r="M55">
        <f t="shared" si="8"/>
        <v>0.29740000000001032</v>
      </c>
      <c r="N55">
        <f t="shared" si="14"/>
        <v>8.8446760000006133E-2</v>
      </c>
    </row>
    <row r="56" spans="2:14" x14ac:dyDescent="0.35">
      <c r="B56">
        <f t="shared" si="9"/>
        <v>80</v>
      </c>
      <c r="D56">
        <v>80</v>
      </c>
      <c r="E56">
        <v>89</v>
      </c>
      <c r="F56">
        <v>94</v>
      </c>
      <c r="G56">
        <f t="shared" si="10"/>
        <v>91.5</v>
      </c>
      <c r="I56">
        <f t="shared" si="11"/>
        <v>67</v>
      </c>
      <c r="K56">
        <f t="shared" si="15"/>
        <v>67</v>
      </c>
      <c r="L56">
        <f t="shared" si="13"/>
        <v>80.179649999999995</v>
      </c>
      <c r="M56">
        <f t="shared" si="8"/>
        <v>0.1796499999999952</v>
      </c>
      <c r="N56">
        <f t="shared" si="14"/>
        <v>3.2274122499998274E-2</v>
      </c>
    </row>
    <row r="57" spans="2:14" x14ac:dyDescent="0.35">
      <c r="B57">
        <f t="shared" si="9"/>
        <v>85</v>
      </c>
      <c r="D57">
        <v>85</v>
      </c>
      <c r="E57">
        <v>94</v>
      </c>
      <c r="F57">
        <v>100</v>
      </c>
      <c r="G57">
        <f t="shared" si="10"/>
        <v>97</v>
      </c>
      <c r="I57">
        <f t="shared" si="11"/>
        <v>72.5</v>
      </c>
      <c r="K57">
        <f t="shared" si="15"/>
        <v>72.5</v>
      </c>
      <c r="L57">
        <f t="shared" si="13"/>
        <v>85.60065625</v>
      </c>
      <c r="M57">
        <f t="shared" si="8"/>
        <v>0.60065625000000011</v>
      </c>
      <c r="N57">
        <f t="shared" si="14"/>
        <v>0.36078793066406262</v>
      </c>
    </row>
    <row r="58" spans="2:14" x14ac:dyDescent="0.35">
      <c r="B58">
        <f t="shared" si="9"/>
        <v>90</v>
      </c>
      <c r="D58">
        <v>90</v>
      </c>
      <c r="E58">
        <v>98</v>
      </c>
      <c r="F58">
        <v>104</v>
      </c>
      <c r="G58">
        <f t="shared" si="10"/>
        <v>101</v>
      </c>
      <c r="I58">
        <f t="shared" si="11"/>
        <v>76.5</v>
      </c>
      <c r="K58">
        <f t="shared" si="15"/>
        <v>76.5</v>
      </c>
      <c r="L58">
        <f t="shared" si="13"/>
        <v>89.604006249999998</v>
      </c>
      <c r="M58">
        <f t="shared" si="8"/>
        <v>-0.39599375000000236</v>
      </c>
      <c r="N58">
        <f t="shared" si="14"/>
        <v>0.15681105003906437</v>
      </c>
    </row>
    <row r="59" spans="2:14" x14ac:dyDescent="0.35">
      <c r="B59">
        <f t="shared" si="9"/>
        <v>95</v>
      </c>
      <c r="D59">
        <v>95</v>
      </c>
      <c r="E59">
        <v>103</v>
      </c>
      <c r="F59">
        <v>108</v>
      </c>
      <c r="G59">
        <f t="shared" si="10"/>
        <v>105.5</v>
      </c>
      <c r="I59">
        <f t="shared" si="11"/>
        <v>81</v>
      </c>
      <c r="K59">
        <f t="shared" si="15"/>
        <v>81</v>
      </c>
      <c r="L59">
        <f t="shared" si="13"/>
        <v>94.195750000000004</v>
      </c>
      <c r="M59">
        <f t="shared" si="8"/>
        <v>-0.80424999999999613</v>
      </c>
      <c r="N59">
        <f t="shared" si="14"/>
        <v>0.64681806249999374</v>
      </c>
    </row>
    <row r="60" spans="2:14" x14ac:dyDescent="0.35">
      <c r="B60">
        <f t="shared" si="9"/>
        <v>100</v>
      </c>
      <c r="D60">
        <v>100</v>
      </c>
      <c r="E60">
        <v>107</v>
      </c>
      <c r="F60">
        <v>113</v>
      </c>
      <c r="G60">
        <f t="shared" si="10"/>
        <v>110</v>
      </c>
      <c r="I60">
        <f t="shared" si="11"/>
        <v>85.5</v>
      </c>
      <c r="K60">
        <f t="shared" si="15"/>
        <v>85.5</v>
      </c>
      <c r="L60">
        <f t="shared" si="13"/>
        <v>98.906968750000004</v>
      </c>
      <c r="M60">
        <f t="shared" si="8"/>
        <v>-1.0930312499999957</v>
      </c>
      <c r="N60">
        <f t="shared" si="14"/>
        <v>1.194717313476553</v>
      </c>
    </row>
    <row r="61" spans="2:14" x14ac:dyDescent="0.35">
      <c r="B61">
        <f t="shared" si="9"/>
        <v>105</v>
      </c>
      <c r="D61">
        <v>105</v>
      </c>
      <c r="E61">
        <v>112</v>
      </c>
      <c r="F61">
        <v>117</v>
      </c>
      <c r="G61">
        <f t="shared" si="10"/>
        <v>114.5</v>
      </c>
      <c r="I61">
        <f t="shared" si="11"/>
        <v>90</v>
      </c>
      <c r="K61">
        <f t="shared" si="15"/>
        <v>90</v>
      </c>
      <c r="L61">
        <f t="shared" si="13"/>
        <v>103.76500000000001</v>
      </c>
      <c r="M61">
        <f t="shared" si="8"/>
        <v>-1.2349999999999852</v>
      </c>
      <c r="N61">
        <f t="shared" si="14"/>
        <v>1.5252249999999634</v>
      </c>
    </row>
    <row r="62" spans="2:14" x14ac:dyDescent="0.35">
      <c r="B62">
        <f t="shared" si="9"/>
        <v>110</v>
      </c>
      <c r="D62">
        <v>110</v>
      </c>
      <c r="E62">
        <v>116</v>
      </c>
      <c r="F62">
        <v>122</v>
      </c>
      <c r="G62">
        <f t="shared" si="10"/>
        <v>119</v>
      </c>
      <c r="I62">
        <f t="shared" si="11"/>
        <v>94.5</v>
      </c>
      <c r="K62">
        <f t="shared" si="15"/>
        <v>94.5</v>
      </c>
      <c r="L62">
        <f t="shared" si="13"/>
        <v>108.79718125000001</v>
      </c>
      <c r="M62">
        <f t="shared" si="8"/>
        <v>-1.2028187499999916</v>
      </c>
      <c r="N62">
        <f t="shared" si="14"/>
        <v>1.4467729453515423</v>
      </c>
    </row>
    <row r="63" spans="2:14" x14ac:dyDescent="0.35">
      <c r="B63">
        <f t="shared" si="9"/>
        <v>115</v>
      </c>
      <c r="D63">
        <v>115</v>
      </c>
      <c r="E63">
        <v>120</v>
      </c>
      <c r="F63">
        <v>125</v>
      </c>
      <c r="G63">
        <f t="shared" si="10"/>
        <v>122.5</v>
      </c>
      <c r="I63">
        <f t="shared" si="11"/>
        <v>98</v>
      </c>
      <c r="K63">
        <f t="shared" si="15"/>
        <v>98</v>
      </c>
      <c r="L63">
        <f t="shared" si="13"/>
        <v>112.849</v>
      </c>
      <c r="M63">
        <f t="shared" si="8"/>
        <v>-2.1509999999999962</v>
      </c>
      <c r="N63">
        <f t="shared" si="14"/>
        <v>4.6268009999999835</v>
      </c>
    </row>
    <row r="64" spans="2:14" x14ac:dyDescent="0.35">
      <c r="B64">
        <f t="shared" si="9"/>
        <v>118</v>
      </c>
      <c r="D64">
        <v>118</v>
      </c>
      <c r="E64">
        <v>123</v>
      </c>
      <c r="F64">
        <v>127</v>
      </c>
      <c r="G64">
        <f t="shared" si="10"/>
        <v>125</v>
      </c>
      <c r="I64">
        <f t="shared" si="11"/>
        <v>100.5</v>
      </c>
      <c r="K64">
        <f t="shared" si="15"/>
        <v>100.5</v>
      </c>
      <c r="L64">
        <f t="shared" si="13"/>
        <v>115.82490625</v>
      </c>
      <c r="M64">
        <f t="shared" si="8"/>
        <v>-2.175093750000002</v>
      </c>
      <c r="N64">
        <f t="shared" si="14"/>
        <v>4.7310328212890713</v>
      </c>
    </row>
    <row r="66" spans="2:15" x14ac:dyDescent="0.35">
      <c r="E66" s="1" t="s">
        <v>7</v>
      </c>
      <c r="F66" s="1"/>
      <c r="G66" s="1"/>
      <c r="O66" t="s">
        <v>37</v>
      </c>
    </row>
    <row r="67" spans="2:15" x14ac:dyDescent="0.35">
      <c r="B67" t="s">
        <v>5</v>
      </c>
      <c r="D67" t="s">
        <v>0</v>
      </c>
      <c r="E67" t="s">
        <v>1</v>
      </c>
      <c r="F67" t="s">
        <v>2</v>
      </c>
      <c r="G67" t="s">
        <v>3</v>
      </c>
      <c r="I67" t="s">
        <v>34</v>
      </c>
      <c r="K67" t="s">
        <v>35</v>
      </c>
      <c r="L67" t="s">
        <v>40</v>
      </c>
      <c r="M67" t="s">
        <v>36</v>
      </c>
      <c r="N67" t="s">
        <v>38</v>
      </c>
    </row>
    <row r="68" spans="2:15" x14ac:dyDescent="0.35">
      <c r="B68">
        <f>D68</f>
        <v>0</v>
      </c>
      <c r="D68">
        <v>0</v>
      </c>
      <c r="E68">
        <v>0</v>
      </c>
      <c r="F68">
        <v>3</v>
      </c>
      <c r="G68">
        <f>(F68+E68)/2</f>
        <v>1.5</v>
      </c>
      <c r="I68">
        <f>G68-$G$68</f>
        <v>0</v>
      </c>
      <c r="K68">
        <f>I68</f>
        <v>0</v>
      </c>
      <c r="L68">
        <f>1.1176*I68</f>
        <v>0</v>
      </c>
      <c r="M68">
        <f t="shared" ref="M68:M92" si="16">L68-B68</f>
        <v>0</v>
      </c>
      <c r="N68">
        <f>M68*M68</f>
        <v>0</v>
      </c>
      <c r="O68">
        <f>SQRT(SUM(N68:N92))</f>
        <v>24.330272156307682</v>
      </c>
    </row>
    <row r="69" spans="2:15" x14ac:dyDescent="0.35">
      <c r="B69">
        <f t="shared" ref="B69:B92" si="17">D69</f>
        <v>5</v>
      </c>
      <c r="D69">
        <v>5</v>
      </c>
      <c r="E69">
        <v>0</v>
      </c>
      <c r="F69">
        <v>3</v>
      </c>
      <c r="G69">
        <f t="shared" ref="G69:G92" si="18">(F69+E69)/2</f>
        <v>1.5</v>
      </c>
      <c r="I69">
        <f t="shared" ref="I69:I92" si="19">G69-$G$68</f>
        <v>0</v>
      </c>
      <c r="K69">
        <f t="shared" ref="K69" si="20">I69</f>
        <v>0</v>
      </c>
      <c r="L69">
        <f t="shared" ref="L69:L92" si="21">1.1176*I69</f>
        <v>0</v>
      </c>
      <c r="M69">
        <f t="shared" si="16"/>
        <v>-5</v>
      </c>
      <c r="N69">
        <f t="shared" ref="N69:N92" si="22">M69*M69</f>
        <v>25</v>
      </c>
    </row>
    <row r="70" spans="2:15" x14ac:dyDescent="0.35">
      <c r="B70">
        <f t="shared" si="17"/>
        <v>10</v>
      </c>
      <c r="D70">
        <v>10</v>
      </c>
      <c r="E70">
        <v>4</v>
      </c>
      <c r="F70">
        <v>7</v>
      </c>
      <c r="G70">
        <f t="shared" si="18"/>
        <v>5.5</v>
      </c>
      <c r="I70">
        <f t="shared" si="19"/>
        <v>4</v>
      </c>
      <c r="K70">
        <f>I70</f>
        <v>4</v>
      </c>
      <c r="L70">
        <f t="shared" si="21"/>
        <v>4.4703999999999997</v>
      </c>
      <c r="M70">
        <f t="shared" si="16"/>
        <v>-5.5296000000000003</v>
      </c>
      <c r="N70">
        <f t="shared" si="22"/>
        <v>30.576476160000002</v>
      </c>
      <c r="O70" t="s">
        <v>39</v>
      </c>
    </row>
    <row r="71" spans="2:15" x14ac:dyDescent="0.35">
      <c r="B71">
        <f t="shared" si="17"/>
        <v>15</v>
      </c>
      <c r="D71">
        <v>15</v>
      </c>
      <c r="E71">
        <v>8</v>
      </c>
      <c r="F71">
        <v>11</v>
      </c>
      <c r="G71">
        <f t="shared" si="18"/>
        <v>9.5</v>
      </c>
      <c r="I71">
        <f t="shared" si="19"/>
        <v>8</v>
      </c>
      <c r="K71">
        <f>I71</f>
        <v>8</v>
      </c>
      <c r="L71">
        <f t="shared" si="21"/>
        <v>8.9407999999999994</v>
      </c>
      <c r="M71">
        <f t="shared" si="16"/>
        <v>-6.0592000000000006</v>
      </c>
      <c r="N71">
        <f t="shared" si="22"/>
        <v>36.71390464000001</v>
      </c>
      <c r="O71">
        <f>VAR(M68:M92)</f>
        <v>6.7097652400000003</v>
      </c>
    </row>
    <row r="72" spans="2:15" x14ac:dyDescent="0.35">
      <c r="B72">
        <f t="shared" si="17"/>
        <v>20</v>
      </c>
      <c r="D72">
        <v>20</v>
      </c>
      <c r="E72">
        <v>12</v>
      </c>
      <c r="F72">
        <v>15</v>
      </c>
      <c r="G72">
        <f t="shared" si="18"/>
        <v>13.5</v>
      </c>
      <c r="I72">
        <f t="shared" si="19"/>
        <v>12</v>
      </c>
      <c r="K72">
        <f t="shared" ref="K72:K92" si="23">I72</f>
        <v>12</v>
      </c>
      <c r="L72">
        <f t="shared" si="21"/>
        <v>13.411199999999999</v>
      </c>
      <c r="M72">
        <f t="shared" si="16"/>
        <v>-6.5888000000000009</v>
      </c>
      <c r="N72">
        <f t="shared" si="22"/>
        <v>43.412285440000012</v>
      </c>
    </row>
    <row r="73" spans="2:15" x14ac:dyDescent="0.35">
      <c r="B73">
        <f t="shared" si="17"/>
        <v>25</v>
      </c>
      <c r="D73">
        <v>25</v>
      </c>
      <c r="E73">
        <v>18</v>
      </c>
      <c r="F73">
        <v>21</v>
      </c>
      <c r="G73">
        <f t="shared" si="18"/>
        <v>19.5</v>
      </c>
      <c r="I73">
        <f t="shared" si="19"/>
        <v>18</v>
      </c>
      <c r="K73">
        <f t="shared" si="23"/>
        <v>18</v>
      </c>
      <c r="L73">
        <f t="shared" si="21"/>
        <v>20.116799999999998</v>
      </c>
      <c r="M73">
        <f t="shared" si="16"/>
        <v>-4.8832000000000022</v>
      </c>
      <c r="N73">
        <f t="shared" si="22"/>
        <v>23.845642240000021</v>
      </c>
      <c r="O73" t="s">
        <v>41</v>
      </c>
    </row>
    <row r="74" spans="2:15" x14ac:dyDescent="0.35">
      <c r="B74">
        <f t="shared" si="17"/>
        <v>30</v>
      </c>
      <c r="D74">
        <v>30</v>
      </c>
      <c r="E74">
        <v>23</v>
      </c>
      <c r="F74">
        <v>26</v>
      </c>
      <c r="G74">
        <f t="shared" si="18"/>
        <v>24.5</v>
      </c>
      <c r="I74">
        <f t="shared" si="19"/>
        <v>23</v>
      </c>
      <c r="K74">
        <f t="shared" si="23"/>
        <v>23</v>
      </c>
      <c r="L74">
        <f t="shared" si="21"/>
        <v>25.704799999999999</v>
      </c>
      <c r="M74">
        <f t="shared" si="16"/>
        <v>-4.2952000000000012</v>
      </c>
      <c r="N74">
        <f t="shared" si="22"/>
        <v>18.448743040000011</v>
      </c>
      <c r="O74">
        <f>AVERAGE(M68:M92)</f>
        <v>-4.1517600000000048</v>
      </c>
    </row>
    <row r="75" spans="2:15" x14ac:dyDescent="0.35">
      <c r="B75">
        <f t="shared" si="17"/>
        <v>35</v>
      </c>
      <c r="D75">
        <v>35</v>
      </c>
      <c r="E75">
        <v>25</v>
      </c>
      <c r="F75">
        <v>29</v>
      </c>
      <c r="G75">
        <f t="shared" si="18"/>
        <v>27</v>
      </c>
      <c r="I75">
        <f t="shared" si="19"/>
        <v>25.5</v>
      </c>
      <c r="K75">
        <f t="shared" si="23"/>
        <v>25.5</v>
      </c>
      <c r="L75">
        <f t="shared" si="21"/>
        <v>28.498799999999999</v>
      </c>
      <c r="M75">
        <f t="shared" si="16"/>
        <v>-6.5012000000000008</v>
      </c>
      <c r="N75">
        <f t="shared" si="22"/>
        <v>42.265601440000012</v>
      </c>
    </row>
    <row r="76" spans="2:15" x14ac:dyDescent="0.35">
      <c r="B76">
        <f t="shared" si="17"/>
        <v>40</v>
      </c>
      <c r="D76">
        <v>40</v>
      </c>
      <c r="E76">
        <v>31</v>
      </c>
      <c r="F76">
        <v>34</v>
      </c>
      <c r="G76">
        <f t="shared" si="18"/>
        <v>32.5</v>
      </c>
      <c r="I76">
        <f t="shared" si="19"/>
        <v>31</v>
      </c>
      <c r="K76">
        <f t="shared" si="23"/>
        <v>31</v>
      </c>
      <c r="L76">
        <f t="shared" si="21"/>
        <v>34.645599999999995</v>
      </c>
      <c r="M76">
        <f t="shared" si="16"/>
        <v>-5.3544000000000054</v>
      </c>
      <c r="N76">
        <f t="shared" si="22"/>
        <v>28.669599360000056</v>
      </c>
    </row>
    <row r="77" spans="2:15" x14ac:dyDescent="0.35">
      <c r="B77">
        <f t="shared" si="17"/>
        <v>45</v>
      </c>
      <c r="D77">
        <v>45</v>
      </c>
      <c r="E77">
        <v>35</v>
      </c>
      <c r="F77">
        <v>39</v>
      </c>
      <c r="G77">
        <f t="shared" si="18"/>
        <v>37</v>
      </c>
      <c r="I77">
        <f t="shared" si="19"/>
        <v>35.5</v>
      </c>
      <c r="K77">
        <f t="shared" si="23"/>
        <v>35.5</v>
      </c>
      <c r="L77">
        <f t="shared" si="21"/>
        <v>39.674799999999998</v>
      </c>
      <c r="M77">
        <f t="shared" si="16"/>
        <v>-5.3252000000000024</v>
      </c>
      <c r="N77">
        <f t="shared" si="22"/>
        <v>28.357755040000026</v>
      </c>
    </row>
    <row r="78" spans="2:15" x14ac:dyDescent="0.35">
      <c r="B78">
        <f t="shared" si="17"/>
        <v>50</v>
      </c>
      <c r="D78">
        <v>50</v>
      </c>
      <c r="E78">
        <v>41</v>
      </c>
      <c r="F78">
        <v>45</v>
      </c>
      <c r="G78">
        <f t="shared" si="18"/>
        <v>43</v>
      </c>
      <c r="I78">
        <f t="shared" si="19"/>
        <v>41.5</v>
      </c>
      <c r="K78">
        <f t="shared" si="23"/>
        <v>41.5</v>
      </c>
      <c r="L78">
        <f t="shared" si="21"/>
        <v>46.380399999999995</v>
      </c>
      <c r="M78">
        <f t="shared" si="16"/>
        <v>-3.6196000000000055</v>
      </c>
      <c r="N78">
        <f t="shared" si="22"/>
        <v>13.10150416000004</v>
      </c>
    </row>
    <row r="79" spans="2:15" x14ac:dyDescent="0.35">
      <c r="B79">
        <f t="shared" si="17"/>
        <v>55</v>
      </c>
      <c r="D79">
        <v>55</v>
      </c>
      <c r="E79">
        <v>46</v>
      </c>
      <c r="F79">
        <v>50</v>
      </c>
      <c r="G79">
        <f t="shared" si="18"/>
        <v>48</v>
      </c>
      <c r="I79">
        <f t="shared" si="19"/>
        <v>46.5</v>
      </c>
      <c r="K79">
        <f t="shared" si="23"/>
        <v>46.5</v>
      </c>
      <c r="L79">
        <f t="shared" si="21"/>
        <v>51.968399999999995</v>
      </c>
      <c r="M79">
        <f t="shared" si="16"/>
        <v>-3.0316000000000045</v>
      </c>
      <c r="N79">
        <f t="shared" si="22"/>
        <v>9.1905985600000282</v>
      </c>
    </row>
    <row r="80" spans="2:15" x14ac:dyDescent="0.35">
      <c r="B80">
        <f t="shared" si="17"/>
        <v>60</v>
      </c>
      <c r="D80">
        <v>60</v>
      </c>
      <c r="E80">
        <v>51</v>
      </c>
      <c r="F80">
        <v>55</v>
      </c>
      <c r="G80">
        <f t="shared" si="18"/>
        <v>53</v>
      </c>
      <c r="I80">
        <f t="shared" si="19"/>
        <v>51.5</v>
      </c>
      <c r="K80">
        <f t="shared" si="23"/>
        <v>51.5</v>
      </c>
      <c r="L80">
        <f t="shared" si="21"/>
        <v>57.556399999999996</v>
      </c>
      <c r="M80">
        <f t="shared" si="16"/>
        <v>-2.4436000000000035</v>
      </c>
      <c r="N80">
        <f t="shared" si="22"/>
        <v>5.9711809600000176</v>
      </c>
    </row>
    <row r="81" spans="2:15" x14ac:dyDescent="0.35">
      <c r="B81">
        <f t="shared" si="17"/>
        <v>65</v>
      </c>
      <c r="D81">
        <v>65</v>
      </c>
      <c r="E81">
        <v>56</v>
      </c>
      <c r="F81">
        <v>60</v>
      </c>
      <c r="G81">
        <f t="shared" si="18"/>
        <v>58</v>
      </c>
      <c r="I81">
        <f t="shared" si="19"/>
        <v>56.5</v>
      </c>
      <c r="K81">
        <f t="shared" si="23"/>
        <v>56.5</v>
      </c>
      <c r="L81">
        <f t="shared" si="21"/>
        <v>63.144399999999997</v>
      </c>
      <c r="M81">
        <f t="shared" si="16"/>
        <v>-1.8556000000000026</v>
      </c>
      <c r="N81">
        <f t="shared" si="22"/>
        <v>3.4432513600000094</v>
      </c>
    </row>
    <row r="82" spans="2:15" x14ac:dyDescent="0.35">
      <c r="B82">
        <f t="shared" si="17"/>
        <v>70</v>
      </c>
      <c r="D82">
        <v>70</v>
      </c>
      <c r="E82">
        <v>62</v>
      </c>
      <c r="F82">
        <v>66</v>
      </c>
      <c r="G82">
        <f t="shared" si="18"/>
        <v>64</v>
      </c>
      <c r="I82">
        <f t="shared" si="19"/>
        <v>62.5</v>
      </c>
      <c r="K82">
        <f t="shared" si="23"/>
        <v>62.5</v>
      </c>
      <c r="L82">
        <f t="shared" si="21"/>
        <v>69.849999999999994</v>
      </c>
      <c r="M82">
        <f t="shared" si="16"/>
        <v>-0.15000000000000568</v>
      </c>
      <c r="N82">
        <f t="shared" si="22"/>
        <v>2.2500000000001706E-2</v>
      </c>
    </row>
    <row r="83" spans="2:15" x14ac:dyDescent="0.35">
      <c r="B83">
        <f t="shared" si="17"/>
        <v>75</v>
      </c>
      <c r="D83">
        <v>75</v>
      </c>
      <c r="E83">
        <v>66</v>
      </c>
      <c r="F83">
        <v>70</v>
      </c>
      <c r="G83">
        <f t="shared" si="18"/>
        <v>68</v>
      </c>
      <c r="I83">
        <f t="shared" si="19"/>
        <v>66.5</v>
      </c>
      <c r="K83">
        <f t="shared" si="23"/>
        <v>66.5</v>
      </c>
      <c r="L83">
        <f t="shared" si="21"/>
        <v>74.320399999999992</v>
      </c>
      <c r="M83">
        <f t="shared" si="16"/>
        <v>-0.67960000000000775</v>
      </c>
      <c r="N83">
        <f t="shared" si="22"/>
        <v>0.46185616000001056</v>
      </c>
    </row>
    <row r="84" spans="2:15" x14ac:dyDescent="0.35">
      <c r="B84">
        <f t="shared" si="17"/>
        <v>80</v>
      </c>
      <c r="D84">
        <v>80</v>
      </c>
      <c r="E84">
        <v>70</v>
      </c>
      <c r="F84">
        <v>74</v>
      </c>
      <c r="G84">
        <f t="shared" si="18"/>
        <v>72</v>
      </c>
      <c r="I84">
        <f t="shared" si="19"/>
        <v>70.5</v>
      </c>
      <c r="K84">
        <f t="shared" si="23"/>
        <v>70.5</v>
      </c>
      <c r="L84">
        <f t="shared" si="21"/>
        <v>78.79079999999999</v>
      </c>
      <c r="M84">
        <f t="shared" si="16"/>
        <v>-1.2092000000000098</v>
      </c>
      <c r="N84">
        <f t="shared" si="22"/>
        <v>1.4621646400000237</v>
      </c>
    </row>
    <row r="85" spans="2:15" x14ac:dyDescent="0.35">
      <c r="B85">
        <f t="shared" si="17"/>
        <v>85</v>
      </c>
      <c r="D85">
        <v>85</v>
      </c>
      <c r="E85">
        <v>74</v>
      </c>
      <c r="F85">
        <v>78</v>
      </c>
      <c r="G85">
        <f t="shared" si="18"/>
        <v>76</v>
      </c>
      <c r="I85">
        <f t="shared" si="19"/>
        <v>74.5</v>
      </c>
      <c r="K85">
        <f t="shared" si="23"/>
        <v>74.5</v>
      </c>
      <c r="L85">
        <f t="shared" si="21"/>
        <v>83.261199999999988</v>
      </c>
      <c r="M85">
        <f t="shared" si="16"/>
        <v>-1.7388000000000119</v>
      </c>
      <c r="N85">
        <f t="shared" si="22"/>
        <v>3.0234254400000413</v>
      </c>
    </row>
    <row r="86" spans="2:15" x14ac:dyDescent="0.35">
      <c r="B86">
        <f t="shared" si="17"/>
        <v>90</v>
      </c>
      <c r="D86">
        <v>90</v>
      </c>
      <c r="E86">
        <v>79</v>
      </c>
      <c r="F86">
        <v>83</v>
      </c>
      <c r="G86">
        <f t="shared" si="18"/>
        <v>81</v>
      </c>
      <c r="I86">
        <f t="shared" si="19"/>
        <v>79.5</v>
      </c>
      <c r="K86">
        <f t="shared" si="23"/>
        <v>79.5</v>
      </c>
      <c r="L86">
        <f t="shared" si="21"/>
        <v>88.849199999999996</v>
      </c>
      <c r="M86">
        <f t="shared" si="16"/>
        <v>-1.1508000000000038</v>
      </c>
      <c r="N86">
        <f t="shared" si="22"/>
        <v>1.3243406400000088</v>
      </c>
    </row>
    <row r="87" spans="2:15" x14ac:dyDescent="0.35">
      <c r="B87">
        <f t="shared" si="17"/>
        <v>95</v>
      </c>
      <c r="D87">
        <v>95</v>
      </c>
      <c r="E87">
        <v>82</v>
      </c>
      <c r="F87">
        <v>86</v>
      </c>
      <c r="G87">
        <f t="shared" si="18"/>
        <v>84</v>
      </c>
      <c r="I87">
        <f t="shared" si="19"/>
        <v>82.5</v>
      </c>
      <c r="K87">
        <f t="shared" si="23"/>
        <v>82.5</v>
      </c>
      <c r="L87">
        <f t="shared" si="21"/>
        <v>92.201999999999998</v>
      </c>
      <c r="M87">
        <f t="shared" si="16"/>
        <v>-2.7980000000000018</v>
      </c>
      <c r="N87">
        <f t="shared" si="22"/>
        <v>7.8288040000000105</v>
      </c>
    </row>
    <row r="88" spans="2:15" x14ac:dyDescent="0.35">
      <c r="B88">
        <f t="shared" si="17"/>
        <v>100</v>
      </c>
      <c r="D88">
        <v>100</v>
      </c>
      <c r="E88">
        <v>85</v>
      </c>
      <c r="F88">
        <v>89</v>
      </c>
      <c r="G88">
        <f t="shared" si="18"/>
        <v>87</v>
      </c>
      <c r="I88">
        <f t="shared" si="19"/>
        <v>85.5</v>
      </c>
      <c r="K88">
        <f t="shared" si="23"/>
        <v>85.5</v>
      </c>
      <c r="L88">
        <f t="shared" si="21"/>
        <v>95.5548</v>
      </c>
      <c r="M88">
        <f t="shared" si="16"/>
        <v>-4.4451999999999998</v>
      </c>
      <c r="N88">
        <f t="shared" si="22"/>
        <v>19.759803039999998</v>
      </c>
    </row>
    <row r="89" spans="2:15" x14ac:dyDescent="0.35">
      <c r="B89">
        <f t="shared" si="17"/>
        <v>105</v>
      </c>
      <c r="D89">
        <v>105</v>
      </c>
      <c r="E89">
        <v>88</v>
      </c>
      <c r="F89">
        <v>92</v>
      </c>
      <c r="G89">
        <f t="shared" si="18"/>
        <v>90</v>
      </c>
      <c r="I89">
        <f t="shared" si="19"/>
        <v>88.5</v>
      </c>
      <c r="K89">
        <f t="shared" si="23"/>
        <v>88.5</v>
      </c>
      <c r="L89">
        <f t="shared" si="21"/>
        <v>98.907599999999988</v>
      </c>
      <c r="M89">
        <f t="shared" si="16"/>
        <v>-6.092400000000012</v>
      </c>
      <c r="N89">
        <f t="shared" si="22"/>
        <v>37.117337760000147</v>
      </c>
    </row>
    <row r="90" spans="2:15" x14ac:dyDescent="0.35">
      <c r="B90">
        <f t="shared" si="17"/>
        <v>110</v>
      </c>
      <c r="D90">
        <v>110</v>
      </c>
      <c r="E90">
        <v>91</v>
      </c>
      <c r="F90">
        <v>96</v>
      </c>
      <c r="G90">
        <f t="shared" si="18"/>
        <v>93.5</v>
      </c>
      <c r="I90">
        <f t="shared" si="19"/>
        <v>92</v>
      </c>
      <c r="K90">
        <f t="shared" si="23"/>
        <v>92</v>
      </c>
      <c r="L90">
        <f t="shared" si="21"/>
        <v>102.8192</v>
      </c>
      <c r="M90">
        <f t="shared" si="16"/>
        <v>-7.180800000000005</v>
      </c>
      <c r="N90">
        <f t="shared" si="22"/>
        <v>51.563888640000073</v>
      </c>
    </row>
    <row r="91" spans="2:15" x14ac:dyDescent="0.35">
      <c r="B91">
        <f t="shared" si="17"/>
        <v>115</v>
      </c>
      <c r="D91">
        <v>115</v>
      </c>
      <c r="E91">
        <v>94</v>
      </c>
      <c r="F91">
        <v>100</v>
      </c>
      <c r="G91">
        <f t="shared" si="18"/>
        <v>97</v>
      </c>
      <c r="I91">
        <f t="shared" si="19"/>
        <v>95.5</v>
      </c>
      <c r="K91">
        <f t="shared" si="23"/>
        <v>95.5</v>
      </c>
      <c r="L91">
        <f t="shared" si="21"/>
        <v>106.73079999999999</v>
      </c>
      <c r="M91">
        <f t="shared" si="16"/>
        <v>-8.2692000000000121</v>
      </c>
      <c r="N91">
        <f t="shared" si="22"/>
        <v>68.379668640000205</v>
      </c>
    </row>
    <row r="92" spans="2:15" x14ac:dyDescent="0.35">
      <c r="B92">
        <f t="shared" si="17"/>
        <v>118</v>
      </c>
      <c r="D92">
        <v>118</v>
      </c>
      <c r="E92">
        <v>96</v>
      </c>
      <c r="F92">
        <v>101</v>
      </c>
      <c r="G92">
        <f t="shared" si="18"/>
        <v>98.5</v>
      </c>
      <c r="I92">
        <f t="shared" si="19"/>
        <v>97</v>
      </c>
      <c r="K92">
        <f t="shared" si="23"/>
        <v>97</v>
      </c>
      <c r="L92">
        <f t="shared" si="21"/>
        <v>108.40719999999999</v>
      </c>
      <c r="M92">
        <f t="shared" si="16"/>
        <v>-9.5928000000000111</v>
      </c>
      <c r="N92">
        <f t="shared" si="22"/>
        <v>92.021811840000211</v>
      </c>
    </row>
    <row r="94" spans="2:15" x14ac:dyDescent="0.35">
      <c r="E94" s="1" t="s">
        <v>8</v>
      </c>
      <c r="F94" s="1"/>
      <c r="G94" s="1"/>
      <c r="O94" t="s">
        <v>37</v>
      </c>
    </row>
    <row r="95" spans="2:15" x14ac:dyDescent="0.35">
      <c r="B95" t="s">
        <v>5</v>
      </c>
      <c r="D95" t="s">
        <v>0</v>
      </c>
      <c r="E95" t="s">
        <v>1</v>
      </c>
      <c r="F95" t="s">
        <v>2</v>
      </c>
      <c r="G95" t="s">
        <v>3</v>
      </c>
      <c r="I95" t="s">
        <v>34</v>
      </c>
      <c r="K95" t="s">
        <v>35</v>
      </c>
      <c r="L95" t="s">
        <v>40</v>
      </c>
      <c r="M95" t="s">
        <v>36</v>
      </c>
      <c r="N95" t="s">
        <v>38</v>
      </c>
    </row>
    <row r="96" spans="2:15" x14ac:dyDescent="0.35">
      <c r="B96">
        <f>D96</f>
        <v>0</v>
      </c>
      <c r="D96">
        <v>0</v>
      </c>
      <c r="E96">
        <v>4</v>
      </c>
      <c r="F96">
        <v>8</v>
      </c>
      <c r="G96">
        <f>(F96+E96)/2</f>
        <v>6</v>
      </c>
      <c r="I96">
        <f>G96-$G$96</f>
        <v>0</v>
      </c>
      <c r="K96">
        <f>I96</f>
        <v>0</v>
      </c>
      <c r="L96">
        <f>-0.0000009*I96^4+0.0003*I96^3-0.0265*I96^2+1.867*I96</f>
        <v>0</v>
      </c>
      <c r="M96">
        <f t="shared" ref="M96:M120" si="24">L96-B96</f>
        <v>0</v>
      </c>
      <c r="N96">
        <f>M96*M96</f>
        <v>0</v>
      </c>
      <c r="O96">
        <f>SQRT(SUM(N96:N120))</f>
        <v>37.056084228006682</v>
      </c>
    </row>
    <row r="97" spans="2:15" x14ac:dyDescent="0.35">
      <c r="B97">
        <f t="shared" ref="B97:B120" si="25">D97</f>
        <v>5</v>
      </c>
      <c r="D97">
        <v>5</v>
      </c>
      <c r="E97">
        <v>6</v>
      </c>
      <c r="F97">
        <v>10</v>
      </c>
      <c r="G97">
        <f t="shared" ref="G97:G120" si="26">(F97+E97)/2</f>
        <v>8</v>
      </c>
      <c r="I97">
        <f t="shared" ref="I97:I120" si="27">G97-$G$96</f>
        <v>2</v>
      </c>
      <c r="K97">
        <f t="shared" ref="K97" si="28">I97</f>
        <v>2</v>
      </c>
      <c r="L97">
        <f t="shared" ref="L97:L120" si="29">-0.0000009*I97^4+0.0003*I97^3-0.0265*I97^2+1.867*I97</f>
        <v>3.6303855999999999</v>
      </c>
      <c r="M97">
        <f t="shared" si="24"/>
        <v>-1.3696144000000001</v>
      </c>
      <c r="N97">
        <f t="shared" ref="N97:N120" si="30">M97*M97</f>
        <v>1.8758436046873603</v>
      </c>
    </row>
    <row r="98" spans="2:15" x14ac:dyDescent="0.35">
      <c r="B98">
        <f t="shared" si="25"/>
        <v>10</v>
      </c>
      <c r="D98">
        <v>10</v>
      </c>
      <c r="E98">
        <v>13</v>
      </c>
      <c r="F98">
        <v>17</v>
      </c>
      <c r="G98">
        <f t="shared" si="26"/>
        <v>15</v>
      </c>
      <c r="I98">
        <f t="shared" si="27"/>
        <v>9</v>
      </c>
      <c r="K98">
        <f>I98</f>
        <v>9</v>
      </c>
      <c r="L98">
        <f t="shared" si="29"/>
        <v>14.8692951</v>
      </c>
      <c r="M98">
        <f t="shared" si="24"/>
        <v>4.8692951000000004</v>
      </c>
      <c r="N98">
        <f t="shared" si="30"/>
        <v>23.710034770884015</v>
      </c>
      <c r="O98" t="s">
        <v>39</v>
      </c>
    </row>
    <row r="99" spans="2:15" x14ac:dyDescent="0.35">
      <c r="B99">
        <f t="shared" si="25"/>
        <v>15</v>
      </c>
      <c r="D99">
        <v>15</v>
      </c>
      <c r="E99">
        <v>21</v>
      </c>
      <c r="F99">
        <v>25</v>
      </c>
      <c r="G99">
        <f t="shared" si="26"/>
        <v>23</v>
      </c>
      <c r="I99">
        <f t="shared" si="27"/>
        <v>17</v>
      </c>
      <c r="K99">
        <f>I99</f>
        <v>17</v>
      </c>
      <c r="L99">
        <f t="shared" si="29"/>
        <v>25.4792311</v>
      </c>
      <c r="M99">
        <f t="shared" si="24"/>
        <v>10.4792311</v>
      </c>
      <c r="N99">
        <f t="shared" si="30"/>
        <v>109.8142844472072</v>
      </c>
      <c r="O99">
        <f>VAR(M96:M120)</f>
        <v>34.483277551910184</v>
      </c>
    </row>
    <row r="100" spans="2:15" x14ac:dyDescent="0.35">
      <c r="B100">
        <f t="shared" si="25"/>
        <v>20</v>
      </c>
      <c r="D100">
        <v>20</v>
      </c>
      <c r="E100">
        <v>26</v>
      </c>
      <c r="F100">
        <v>30</v>
      </c>
      <c r="G100">
        <f t="shared" si="26"/>
        <v>28</v>
      </c>
      <c r="I100">
        <f t="shared" si="27"/>
        <v>22</v>
      </c>
      <c r="K100">
        <f t="shared" ref="K100:K120" si="31">I100</f>
        <v>22</v>
      </c>
      <c r="L100">
        <f t="shared" si="29"/>
        <v>31.231569599999997</v>
      </c>
      <c r="M100">
        <f t="shared" si="24"/>
        <v>11.231569599999997</v>
      </c>
      <c r="N100">
        <f t="shared" si="30"/>
        <v>126.14815567964409</v>
      </c>
    </row>
    <row r="101" spans="2:15" x14ac:dyDescent="0.35">
      <c r="B101">
        <f t="shared" si="25"/>
        <v>25</v>
      </c>
      <c r="D101">
        <v>25</v>
      </c>
      <c r="E101">
        <v>29</v>
      </c>
      <c r="F101">
        <v>33</v>
      </c>
      <c r="G101">
        <f t="shared" si="26"/>
        <v>31</v>
      </c>
      <c r="I101">
        <f t="shared" si="27"/>
        <v>25</v>
      </c>
      <c r="K101">
        <f t="shared" si="31"/>
        <v>25</v>
      </c>
      <c r="L101">
        <f t="shared" si="29"/>
        <v>34.448437499999997</v>
      </c>
      <c r="M101">
        <f t="shared" si="24"/>
        <v>9.4484374999999972</v>
      </c>
      <c r="N101">
        <f t="shared" si="30"/>
        <v>89.272971191406199</v>
      </c>
      <c r="O101" t="s">
        <v>41</v>
      </c>
    </row>
    <row r="102" spans="2:15" x14ac:dyDescent="0.35">
      <c r="B102">
        <f t="shared" si="25"/>
        <v>30</v>
      </c>
      <c r="D102">
        <v>30</v>
      </c>
      <c r="E102">
        <v>30</v>
      </c>
      <c r="F102">
        <v>34</v>
      </c>
      <c r="G102">
        <f t="shared" si="26"/>
        <v>32</v>
      </c>
      <c r="I102">
        <f t="shared" si="27"/>
        <v>26</v>
      </c>
      <c r="K102">
        <f t="shared" si="31"/>
        <v>26</v>
      </c>
      <c r="L102">
        <f t="shared" si="29"/>
        <v>35.489521600000003</v>
      </c>
      <c r="M102">
        <f t="shared" si="24"/>
        <v>5.4895216000000033</v>
      </c>
      <c r="N102">
        <f t="shared" si="30"/>
        <v>30.134847396866597</v>
      </c>
      <c r="O102">
        <f>AVERAGE(M96:M120)</f>
        <v>4.671422554499995</v>
      </c>
    </row>
    <row r="103" spans="2:15" x14ac:dyDescent="0.35">
      <c r="B103">
        <f t="shared" si="25"/>
        <v>35</v>
      </c>
      <c r="D103">
        <v>35</v>
      </c>
      <c r="E103">
        <v>34</v>
      </c>
      <c r="F103">
        <v>38</v>
      </c>
      <c r="G103">
        <f t="shared" si="26"/>
        <v>36</v>
      </c>
      <c r="I103">
        <f t="shared" si="27"/>
        <v>30</v>
      </c>
      <c r="K103">
        <f t="shared" si="31"/>
        <v>30</v>
      </c>
      <c r="L103">
        <f t="shared" si="29"/>
        <v>39.530999999999999</v>
      </c>
      <c r="M103">
        <f t="shared" si="24"/>
        <v>4.5309999999999988</v>
      </c>
      <c r="N103">
        <f t="shared" si="30"/>
        <v>20.529960999999989</v>
      </c>
    </row>
    <row r="104" spans="2:15" x14ac:dyDescent="0.35">
      <c r="B104">
        <f t="shared" si="25"/>
        <v>40</v>
      </c>
      <c r="D104">
        <v>40</v>
      </c>
      <c r="E104">
        <v>36</v>
      </c>
      <c r="F104">
        <v>40</v>
      </c>
      <c r="G104">
        <f t="shared" si="26"/>
        <v>38</v>
      </c>
      <c r="I104">
        <f t="shared" si="27"/>
        <v>32</v>
      </c>
      <c r="K104">
        <f t="shared" si="31"/>
        <v>32</v>
      </c>
      <c r="L104">
        <f t="shared" si="29"/>
        <v>41.4946816</v>
      </c>
      <c r="M104">
        <f t="shared" si="24"/>
        <v>1.4946815999999998</v>
      </c>
      <c r="N104">
        <f t="shared" si="30"/>
        <v>2.2340730853785593</v>
      </c>
    </row>
    <row r="105" spans="2:15" x14ac:dyDescent="0.35">
      <c r="B105">
        <f t="shared" si="25"/>
        <v>45</v>
      </c>
      <c r="D105">
        <v>45</v>
      </c>
      <c r="E105">
        <v>39</v>
      </c>
      <c r="F105">
        <v>43</v>
      </c>
      <c r="G105">
        <f t="shared" si="26"/>
        <v>41</v>
      </c>
      <c r="I105">
        <f t="shared" si="27"/>
        <v>35</v>
      </c>
      <c r="K105">
        <f t="shared" si="31"/>
        <v>35</v>
      </c>
      <c r="L105">
        <f t="shared" si="29"/>
        <v>44.394437499999995</v>
      </c>
      <c r="M105">
        <f t="shared" si="24"/>
        <v>-0.60556250000000489</v>
      </c>
      <c r="N105">
        <f t="shared" si="30"/>
        <v>0.3667059414062559</v>
      </c>
    </row>
    <row r="106" spans="2:15" x14ac:dyDescent="0.35">
      <c r="B106">
        <f t="shared" si="25"/>
        <v>50</v>
      </c>
      <c r="D106">
        <v>50</v>
      </c>
      <c r="E106">
        <v>44</v>
      </c>
      <c r="F106">
        <v>48</v>
      </c>
      <c r="G106">
        <f t="shared" si="26"/>
        <v>46</v>
      </c>
      <c r="I106">
        <f t="shared" si="27"/>
        <v>40</v>
      </c>
      <c r="K106">
        <f t="shared" si="31"/>
        <v>40</v>
      </c>
      <c r="L106">
        <f t="shared" si="29"/>
        <v>49.176000000000009</v>
      </c>
      <c r="M106">
        <f t="shared" si="24"/>
        <v>-0.82399999999999096</v>
      </c>
      <c r="N106">
        <f t="shared" si="30"/>
        <v>0.67897599999998515</v>
      </c>
    </row>
    <row r="107" spans="2:15" x14ac:dyDescent="0.35">
      <c r="B107">
        <f t="shared" si="25"/>
        <v>55</v>
      </c>
      <c r="D107">
        <v>55</v>
      </c>
      <c r="E107">
        <v>48</v>
      </c>
      <c r="F107">
        <v>52</v>
      </c>
      <c r="G107">
        <f t="shared" si="26"/>
        <v>50</v>
      </c>
      <c r="I107">
        <f t="shared" si="27"/>
        <v>44</v>
      </c>
      <c r="K107">
        <f t="shared" si="31"/>
        <v>44</v>
      </c>
      <c r="L107">
        <f t="shared" si="29"/>
        <v>53.025913599999996</v>
      </c>
      <c r="M107">
        <f t="shared" si="24"/>
        <v>-1.9740864000000045</v>
      </c>
      <c r="N107">
        <f t="shared" si="30"/>
        <v>3.8970171146649775</v>
      </c>
    </row>
    <row r="108" spans="2:15" x14ac:dyDescent="0.35">
      <c r="B108">
        <f t="shared" si="25"/>
        <v>60</v>
      </c>
      <c r="D108">
        <v>60</v>
      </c>
      <c r="E108">
        <v>54</v>
      </c>
      <c r="F108">
        <v>57</v>
      </c>
      <c r="G108">
        <f t="shared" si="26"/>
        <v>55.5</v>
      </c>
      <c r="I108">
        <f t="shared" si="27"/>
        <v>49.5</v>
      </c>
      <c r="K108">
        <f t="shared" si="31"/>
        <v>49.5</v>
      </c>
      <c r="L108">
        <f t="shared" si="29"/>
        <v>58.467734943750003</v>
      </c>
      <c r="M108">
        <f t="shared" si="24"/>
        <v>-1.5322650562499973</v>
      </c>
      <c r="N108">
        <f t="shared" si="30"/>
        <v>2.3478362026048076</v>
      </c>
    </row>
    <row r="109" spans="2:15" x14ac:dyDescent="0.35">
      <c r="B109">
        <f t="shared" si="25"/>
        <v>65</v>
      </c>
      <c r="D109">
        <v>65</v>
      </c>
      <c r="E109">
        <v>58</v>
      </c>
      <c r="F109">
        <v>62</v>
      </c>
      <c r="G109">
        <f t="shared" si="26"/>
        <v>60</v>
      </c>
      <c r="I109">
        <f t="shared" si="27"/>
        <v>54</v>
      </c>
      <c r="K109">
        <f t="shared" si="31"/>
        <v>54</v>
      </c>
      <c r="L109">
        <f t="shared" si="29"/>
        <v>63.130449599999992</v>
      </c>
      <c r="M109">
        <f t="shared" si="24"/>
        <v>-1.8695504000000085</v>
      </c>
      <c r="N109">
        <f t="shared" si="30"/>
        <v>3.4952186981401918</v>
      </c>
    </row>
    <row r="110" spans="2:15" x14ac:dyDescent="0.35">
      <c r="B110">
        <f t="shared" si="25"/>
        <v>70</v>
      </c>
      <c r="D110">
        <v>70</v>
      </c>
      <c r="E110">
        <v>64</v>
      </c>
      <c r="F110">
        <v>68</v>
      </c>
      <c r="G110">
        <f t="shared" si="26"/>
        <v>66</v>
      </c>
      <c r="I110">
        <f t="shared" si="27"/>
        <v>60</v>
      </c>
      <c r="K110">
        <f t="shared" si="31"/>
        <v>60</v>
      </c>
      <c r="L110">
        <f t="shared" si="29"/>
        <v>69.756</v>
      </c>
      <c r="M110">
        <f t="shared" si="24"/>
        <v>-0.24399999999999977</v>
      </c>
      <c r="N110">
        <f t="shared" si="30"/>
        <v>5.9535999999999888E-2</v>
      </c>
    </row>
    <row r="111" spans="2:15" x14ac:dyDescent="0.35">
      <c r="B111">
        <f t="shared" si="25"/>
        <v>75</v>
      </c>
      <c r="D111">
        <v>75</v>
      </c>
      <c r="E111">
        <v>68</v>
      </c>
      <c r="F111">
        <v>72</v>
      </c>
      <c r="G111">
        <f t="shared" si="26"/>
        <v>70</v>
      </c>
      <c r="I111">
        <f t="shared" si="27"/>
        <v>64</v>
      </c>
      <c r="K111">
        <f t="shared" si="31"/>
        <v>64</v>
      </c>
      <c r="L111">
        <f t="shared" si="29"/>
        <v>74.487705599999998</v>
      </c>
      <c r="M111">
        <f t="shared" si="24"/>
        <v>-0.51229440000000181</v>
      </c>
      <c r="N111">
        <f t="shared" si="30"/>
        <v>0.26244555227136185</v>
      </c>
    </row>
    <row r="112" spans="2:15" x14ac:dyDescent="0.35">
      <c r="B112">
        <f t="shared" si="25"/>
        <v>80</v>
      </c>
      <c r="D112">
        <v>80</v>
      </c>
      <c r="E112">
        <v>72</v>
      </c>
      <c r="F112">
        <v>76</v>
      </c>
      <c r="G112">
        <f t="shared" si="26"/>
        <v>74</v>
      </c>
      <c r="I112">
        <f t="shared" si="27"/>
        <v>68</v>
      </c>
      <c r="K112">
        <f t="shared" si="31"/>
        <v>68</v>
      </c>
      <c r="L112">
        <f t="shared" si="29"/>
        <v>79.506361599999991</v>
      </c>
      <c r="M112">
        <f t="shared" si="24"/>
        <v>-0.49363840000000891</v>
      </c>
      <c r="N112">
        <f t="shared" si="30"/>
        <v>0.24367886995456881</v>
      </c>
    </row>
    <row r="113" spans="2:14" x14ac:dyDescent="0.35">
      <c r="B113">
        <f t="shared" si="25"/>
        <v>85</v>
      </c>
      <c r="D113">
        <v>85</v>
      </c>
      <c r="E113">
        <v>78</v>
      </c>
      <c r="F113">
        <v>82</v>
      </c>
      <c r="G113">
        <f t="shared" si="26"/>
        <v>80</v>
      </c>
      <c r="I113">
        <f t="shared" si="27"/>
        <v>74</v>
      </c>
      <c r="K113">
        <f t="shared" si="31"/>
        <v>74</v>
      </c>
      <c r="L113">
        <f t="shared" si="29"/>
        <v>87.62328159999997</v>
      </c>
      <c r="M113">
        <f t="shared" si="24"/>
        <v>2.6232815999999701</v>
      </c>
      <c r="N113">
        <f t="shared" si="30"/>
        <v>6.8816063528984035</v>
      </c>
    </row>
    <row r="114" spans="2:14" x14ac:dyDescent="0.35">
      <c r="B114">
        <f t="shared" si="25"/>
        <v>90</v>
      </c>
      <c r="D114">
        <v>90</v>
      </c>
      <c r="E114">
        <v>82</v>
      </c>
      <c r="F114">
        <v>87</v>
      </c>
      <c r="G114">
        <f t="shared" si="26"/>
        <v>84.5</v>
      </c>
      <c r="I114">
        <f t="shared" si="27"/>
        <v>78.5</v>
      </c>
      <c r="K114">
        <f t="shared" si="31"/>
        <v>78.5</v>
      </c>
      <c r="L114">
        <f t="shared" si="29"/>
        <v>94.204869943749969</v>
      </c>
      <c r="M114">
        <f t="shared" si="24"/>
        <v>4.2048699437499693</v>
      </c>
      <c r="N114">
        <f t="shared" si="30"/>
        <v>17.68093124385187</v>
      </c>
    </row>
    <row r="115" spans="2:14" x14ac:dyDescent="0.35">
      <c r="B115">
        <f t="shared" si="25"/>
        <v>95</v>
      </c>
      <c r="D115">
        <v>95</v>
      </c>
      <c r="E115">
        <v>86</v>
      </c>
      <c r="F115">
        <v>91</v>
      </c>
      <c r="G115">
        <f t="shared" si="26"/>
        <v>88.5</v>
      </c>
      <c r="I115">
        <f t="shared" si="27"/>
        <v>82.5</v>
      </c>
      <c r="K115">
        <f t="shared" si="31"/>
        <v>82.5</v>
      </c>
      <c r="L115">
        <f t="shared" si="29"/>
        <v>100.42402734375</v>
      </c>
      <c r="M115">
        <f t="shared" si="24"/>
        <v>5.424027343749998</v>
      </c>
      <c r="N115">
        <f t="shared" si="30"/>
        <v>29.420072625747657</v>
      </c>
    </row>
    <row r="116" spans="2:14" x14ac:dyDescent="0.35">
      <c r="B116">
        <f t="shared" si="25"/>
        <v>100</v>
      </c>
      <c r="D116">
        <v>100</v>
      </c>
      <c r="E116">
        <v>92</v>
      </c>
      <c r="F116">
        <v>96</v>
      </c>
      <c r="G116">
        <f t="shared" si="26"/>
        <v>94</v>
      </c>
      <c r="I116">
        <f t="shared" si="27"/>
        <v>88</v>
      </c>
      <c r="K116">
        <f t="shared" si="31"/>
        <v>88</v>
      </c>
      <c r="L116">
        <f t="shared" si="29"/>
        <v>109.54901759999998</v>
      </c>
      <c r="M116">
        <f t="shared" si="24"/>
        <v>9.5490175999999849</v>
      </c>
      <c r="N116">
        <f t="shared" si="30"/>
        <v>91.183737125109474</v>
      </c>
    </row>
    <row r="117" spans="2:14" x14ac:dyDescent="0.35">
      <c r="B117">
        <f t="shared" si="25"/>
        <v>105</v>
      </c>
      <c r="D117">
        <v>105</v>
      </c>
      <c r="E117">
        <v>96</v>
      </c>
      <c r="F117">
        <v>102</v>
      </c>
      <c r="G117">
        <f t="shared" si="26"/>
        <v>99</v>
      </c>
      <c r="I117">
        <f t="shared" si="27"/>
        <v>93</v>
      </c>
      <c r="K117">
        <f t="shared" si="31"/>
        <v>93</v>
      </c>
      <c r="L117">
        <f t="shared" si="29"/>
        <v>118.41491910000002</v>
      </c>
      <c r="M117">
        <f t="shared" si="24"/>
        <v>13.41491910000002</v>
      </c>
      <c r="N117">
        <f t="shared" si="30"/>
        <v>179.96005445954535</v>
      </c>
    </row>
    <row r="118" spans="2:14" x14ac:dyDescent="0.35">
      <c r="B118">
        <f t="shared" si="25"/>
        <v>110</v>
      </c>
      <c r="D118">
        <v>110</v>
      </c>
      <c r="E118">
        <v>99</v>
      </c>
      <c r="F118">
        <v>104</v>
      </c>
      <c r="G118">
        <f t="shared" si="26"/>
        <v>101.5</v>
      </c>
      <c r="I118">
        <f t="shared" si="27"/>
        <v>95.5</v>
      </c>
      <c r="K118">
        <f t="shared" si="31"/>
        <v>95.5</v>
      </c>
      <c r="L118">
        <f t="shared" si="29"/>
        <v>123.04597344375</v>
      </c>
      <c r="M118">
        <f t="shared" si="24"/>
        <v>13.04597344375</v>
      </c>
      <c r="N118">
        <f t="shared" si="30"/>
        <v>170.19742309503025</v>
      </c>
    </row>
    <row r="119" spans="2:14" x14ac:dyDescent="0.35">
      <c r="B119">
        <f t="shared" si="25"/>
        <v>115</v>
      </c>
      <c r="D119">
        <v>115</v>
      </c>
      <c r="E119">
        <v>103</v>
      </c>
      <c r="F119">
        <v>108</v>
      </c>
      <c r="G119">
        <f t="shared" si="26"/>
        <v>105.5</v>
      </c>
      <c r="I119">
        <f t="shared" si="27"/>
        <v>99.5</v>
      </c>
      <c r="K119">
        <f t="shared" si="31"/>
        <v>99.5</v>
      </c>
      <c r="L119">
        <f t="shared" si="29"/>
        <v>130.71888244374998</v>
      </c>
      <c r="M119">
        <f t="shared" si="24"/>
        <v>15.718882443749976</v>
      </c>
      <c r="N119">
        <f t="shared" si="30"/>
        <v>247.08326528043122</v>
      </c>
    </row>
    <row r="120" spans="2:14" x14ac:dyDescent="0.35">
      <c r="B120">
        <f t="shared" si="25"/>
        <v>118</v>
      </c>
      <c r="D120">
        <v>118</v>
      </c>
      <c r="E120">
        <v>104</v>
      </c>
      <c r="F120">
        <v>109</v>
      </c>
      <c r="G120">
        <f t="shared" si="26"/>
        <v>106.5</v>
      </c>
      <c r="I120">
        <f t="shared" si="27"/>
        <v>100.5</v>
      </c>
      <c r="K120">
        <f t="shared" si="31"/>
        <v>100.5</v>
      </c>
      <c r="L120">
        <f t="shared" si="29"/>
        <v>132.68586744374997</v>
      </c>
      <c r="M120">
        <f t="shared" si="24"/>
        <v>14.68586744374997</v>
      </c>
      <c r="N120">
        <f t="shared" si="30"/>
        <v>215.67470257539529</v>
      </c>
    </row>
  </sheetData>
  <mergeCells count="10">
    <mergeCell ref="B2:E2"/>
    <mergeCell ref="E38:G38"/>
    <mergeCell ref="E66:G66"/>
    <mergeCell ref="E94:G94"/>
    <mergeCell ref="E10:G10"/>
    <mergeCell ref="B4:E4"/>
    <mergeCell ref="B5:E5"/>
    <mergeCell ref="B6:E6"/>
    <mergeCell ref="B7:E7"/>
    <mergeCell ref="B8:E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0CE0-33D5-4447-8645-F4C3AD824C91}">
  <dimension ref="B2:L120"/>
  <sheetViews>
    <sheetView tabSelected="1" topLeftCell="A85" zoomScale="110" zoomScaleNormal="110" workbookViewId="0">
      <selection activeCell="G43" sqref="G43"/>
    </sheetView>
  </sheetViews>
  <sheetFormatPr baseColWidth="10" defaultRowHeight="14.5" x14ac:dyDescent="0.35"/>
  <cols>
    <col min="6" max="6" width="12.1796875" bestFit="1" customWidth="1"/>
  </cols>
  <sheetData>
    <row r="2" spans="2:12" x14ac:dyDescent="0.35">
      <c r="B2" s="1" t="s">
        <v>22</v>
      </c>
      <c r="C2" s="1"/>
      <c r="D2" s="1"/>
      <c r="E2" s="1"/>
      <c r="H2" t="s">
        <v>42</v>
      </c>
      <c r="L2" t="s">
        <v>44</v>
      </c>
    </row>
    <row r="3" spans="2:12" x14ac:dyDescent="0.35">
      <c r="F3" t="s">
        <v>29</v>
      </c>
    </row>
    <row r="4" spans="2:12" x14ac:dyDescent="0.35">
      <c r="B4" s="1" t="s">
        <v>24</v>
      </c>
      <c r="C4" s="1"/>
      <c r="D4" s="1"/>
      <c r="E4" s="1"/>
      <c r="F4" t="s">
        <v>23</v>
      </c>
    </row>
    <row r="5" spans="2:12" x14ac:dyDescent="0.35">
      <c r="B5" s="1" t="s">
        <v>25</v>
      </c>
      <c r="C5" s="1"/>
      <c r="D5" s="1"/>
      <c r="E5" s="1"/>
      <c r="F5" t="s">
        <v>43</v>
      </c>
    </row>
    <row r="6" spans="2:12" x14ac:dyDescent="0.35">
      <c r="B6" s="1" t="s">
        <v>26</v>
      </c>
      <c r="C6" s="1"/>
      <c r="D6" s="1"/>
      <c r="E6" s="1"/>
      <c r="F6" t="s">
        <v>31</v>
      </c>
    </row>
    <row r="7" spans="2:12" x14ac:dyDescent="0.35">
      <c r="B7" s="1" t="s">
        <v>27</v>
      </c>
      <c r="C7" s="1"/>
      <c r="D7" s="1"/>
      <c r="E7" s="1"/>
      <c r="F7" t="s">
        <v>32</v>
      </c>
    </row>
    <row r="8" spans="2:12" x14ac:dyDescent="0.35">
      <c r="B8" s="1" t="s">
        <v>28</v>
      </c>
      <c r="C8" s="1"/>
      <c r="D8" s="1"/>
      <c r="E8" s="1"/>
      <c r="F8" t="s">
        <v>33</v>
      </c>
    </row>
    <row r="11" spans="2:12" x14ac:dyDescent="0.35">
      <c r="E11" s="1" t="s">
        <v>4</v>
      </c>
      <c r="F11" s="1"/>
      <c r="G11" s="1"/>
    </row>
    <row r="12" spans="2:12" x14ac:dyDescent="0.35">
      <c r="B12" t="s">
        <v>5</v>
      </c>
      <c r="D12" t="s">
        <v>0</v>
      </c>
      <c r="G12" t="s">
        <v>3</v>
      </c>
      <c r="I12" t="s">
        <v>34</v>
      </c>
    </row>
    <row r="13" spans="2:12" x14ac:dyDescent="0.35">
      <c r="B13">
        <f>D13</f>
        <v>0</v>
      </c>
      <c r="D13">
        <v>0</v>
      </c>
      <c r="G13">
        <v>12.5</v>
      </c>
      <c r="I13">
        <f>G13-$G$13</f>
        <v>0</v>
      </c>
    </row>
    <row r="14" spans="2:12" x14ac:dyDescent="0.35">
      <c r="B14">
        <f t="shared" ref="B14:B36" si="0">D14</f>
        <v>5</v>
      </c>
      <c r="D14">
        <v>5</v>
      </c>
      <c r="G14">
        <v>14</v>
      </c>
      <c r="I14">
        <f t="shared" ref="I14:I36" si="1">G14-$G$13</f>
        <v>1.5</v>
      </c>
    </row>
    <row r="15" spans="2:12" x14ac:dyDescent="0.35">
      <c r="B15">
        <f t="shared" si="0"/>
        <v>10</v>
      </c>
      <c r="D15">
        <v>10</v>
      </c>
      <c r="G15">
        <v>21.5</v>
      </c>
      <c r="I15">
        <f t="shared" si="1"/>
        <v>9</v>
      </c>
    </row>
    <row r="16" spans="2:12" x14ac:dyDescent="0.35">
      <c r="B16">
        <f t="shared" si="0"/>
        <v>15</v>
      </c>
      <c r="D16">
        <v>15</v>
      </c>
      <c r="G16">
        <v>24</v>
      </c>
      <c r="I16">
        <f t="shared" si="1"/>
        <v>11.5</v>
      </c>
    </row>
    <row r="17" spans="2:9" x14ac:dyDescent="0.35">
      <c r="B17">
        <f t="shared" si="0"/>
        <v>20</v>
      </c>
      <c r="D17">
        <v>20</v>
      </c>
      <c r="G17">
        <v>27</v>
      </c>
      <c r="I17">
        <f t="shared" si="1"/>
        <v>14.5</v>
      </c>
    </row>
    <row r="18" spans="2:9" x14ac:dyDescent="0.35">
      <c r="B18">
        <f t="shared" si="0"/>
        <v>25</v>
      </c>
      <c r="D18">
        <v>25</v>
      </c>
      <c r="G18">
        <v>28.5</v>
      </c>
      <c r="I18">
        <f t="shared" si="1"/>
        <v>16</v>
      </c>
    </row>
    <row r="19" spans="2:9" x14ac:dyDescent="0.35">
      <c r="B19">
        <f t="shared" si="0"/>
        <v>30</v>
      </c>
      <c r="D19">
        <v>30</v>
      </c>
      <c r="G19">
        <v>33.5</v>
      </c>
      <c r="I19">
        <f t="shared" si="1"/>
        <v>21</v>
      </c>
    </row>
    <row r="20" spans="2:9" x14ac:dyDescent="0.35">
      <c r="B20">
        <f t="shared" si="0"/>
        <v>35</v>
      </c>
      <c r="D20">
        <v>35</v>
      </c>
      <c r="G20">
        <v>36</v>
      </c>
      <c r="I20">
        <f t="shared" si="1"/>
        <v>23.5</v>
      </c>
    </row>
    <row r="21" spans="2:9" x14ac:dyDescent="0.35">
      <c r="B21">
        <f t="shared" si="0"/>
        <v>40</v>
      </c>
      <c r="D21">
        <v>40</v>
      </c>
      <c r="G21">
        <v>42.5</v>
      </c>
      <c r="I21">
        <f t="shared" si="1"/>
        <v>30</v>
      </c>
    </row>
    <row r="22" spans="2:9" x14ac:dyDescent="0.35">
      <c r="B22">
        <f t="shared" si="0"/>
        <v>45</v>
      </c>
      <c r="D22">
        <v>45</v>
      </c>
      <c r="G22">
        <v>45.5</v>
      </c>
      <c r="I22">
        <f t="shared" si="1"/>
        <v>33</v>
      </c>
    </row>
    <row r="23" spans="2:9" x14ac:dyDescent="0.35">
      <c r="B23">
        <f t="shared" si="0"/>
        <v>50</v>
      </c>
      <c r="D23">
        <v>50</v>
      </c>
      <c r="G23">
        <v>52.5</v>
      </c>
      <c r="I23">
        <f t="shared" si="1"/>
        <v>40</v>
      </c>
    </row>
    <row r="24" spans="2:9" x14ac:dyDescent="0.35">
      <c r="B24">
        <f t="shared" si="0"/>
        <v>55</v>
      </c>
      <c r="D24">
        <v>55</v>
      </c>
      <c r="G24">
        <v>58</v>
      </c>
      <c r="I24">
        <f t="shared" si="1"/>
        <v>45.5</v>
      </c>
    </row>
    <row r="25" spans="2:9" x14ac:dyDescent="0.35">
      <c r="B25">
        <f t="shared" si="0"/>
        <v>60</v>
      </c>
      <c r="D25">
        <v>60</v>
      </c>
      <c r="G25">
        <v>64</v>
      </c>
      <c r="I25">
        <f t="shared" si="1"/>
        <v>51.5</v>
      </c>
    </row>
    <row r="26" spans="2:9" x14ac:dyDescent="0.35">
      <c r="B26">
        <f t="shared" si="0"/>
        <v>65</v>
      </c>
      <c r="D26">
        <v>65</v>
      </c>
      <c r="G26">
        <v>69</v>
      </c>
      <c r="I26">
        <f t="shared" si="1"/>
        <v>56.5</v>
      </c>
    </row>
    <row r="27" spans="2:9" x14ac:dyDescent="0.35">
      <c r="B27">
        <f t="shared" si="0"/>
        <v>70</v>
      </c>
      <c r="D27">
        <v>70</v>
      </c>
      <c r="G27">
        <v>74.5</v>
      </c>
      <c r="I27">
        <f t="shared" si="1"/>
        <v>62</v>
      </c>
    </row>
    <row r="28" spans="2:9" x14ac:dyDescent="0.35">
      <c r="B28">
        <f t="shared" si="0"/>
        <v>75</v>
      </c>
      <c r="D28">
        <v>75</v>
      </c>
      <c r="G28">
        <v>80</v>
      </c>
      <c r="I28">
        <f t="shared" si="1"/>
        <v>67.5</v>
      </c>
    </row>
    <row r="29" spans="2:9" x14ac:dyDescent="0.35">
      <c r="B29">
        <f t="shared" si="0"/>
        <v>80</v>
      </c>
      <c r="D29">
        <v>80</v>
      </c>
      <c r="G29">
        <v>84.5</v>
      </c>
      <c r="I29">
        <f t="shared" si="1"/>
        <v>72</v>
      </c>
    </row>
    <row r="30" spans="2:9" x14ac:dyDescent="0.35">
      <c r="B30">
        <f t="shared" si="0"/>
        <v>85</v>
      </c>
      <c r="D30">
        <v>85</v>
      </c>
      <c r="G30">
        <v>88.5</v>
      </c>
      <c r="I30">
        <f t="shared" si="1"/>
        <v>76</v>
      </c>
    </row>
    <row r="31" spans="2:9" x14ac:dyDescent="0.35">
      <c r="B31">
        <f t="shared" si="0"/>
        <v>90</v>
      </c>
      <c r="D31">
        <v>90</v>
      </c>
      <c r="G31">
        <v>94.5</v>
      </c>
      <c r="I31">
        <f t="shared" si="1"/>
        <v>82</v>
      </c>
    </row>
    <row r="32" spans="2:9" x14ac:dyDescent="0.35">
      <c r="B32">
        <f t="shared" si="0"/>
        <v>95</v>
      </c>
      <c r="D32">
        <v>95</v>
      </c>
      <c r="G32">
        <v>99</v>
      </c>
      <c r="I32">
        <f t="shared" si="1"/>
        <v>86.5</v>
      </c>
    </row>
    <row r="33" spans="2:9" x14ac:dyDescent="0.35">
      <c r="B33">
        <f t="shared" si="0"/>
        <v>100</v>
      </c>
      <c r="D33">
        <v>100</v>
      </c>
      <c r="G33">
        <v>103</v>
      </c>
      <c r="I33">
        <f t="shared" si="1"/>
        <v>90.5</v>
      </c>
    </row>
    <row r="34" spans="2:9" x14ac:dyDescent="0.35">
      <c r="B34">
        <f t="shared" si="0"/>
        <v>105</v>
      </c>
      <c r="D34">
        <v>105</v>
      </c>
      <c r="G34">
        <v>108</v>
      </c>
      <c r="I34">
        <f t="shared" si="1"/>
        <v>95.5</v>
      </c>
    </row>
    <row r="35" spans="2:9" x14ac:dyDescent="0.35">
      <c r="B35">
        <f t="shared" si="0"/>
        <v>110</v>
      </c>
      <c r="D35">
        <v>110</v>
      </c>
      <c r="G35">
        <v>112.5</v>
      </c>
      <c r="I35">
        <f t="shared" si="1"/>
        <v>100</v>
      </c>
    </row>
    <row r="36" spans="2:9" x14ac:dyDescent="0.35">
      <c r="B36">
        <f t="shared" si="0"/>
        <v>115</v>
      </c>
      <c r="D36">
        <v>115</v>
      </c>
      <c r="G36">
        <v>116</v>
      </c>
      <c r="I36">
        <f t="shared" si="1"/>
        <v>103.5</v>
      </c>
    </row>
    <row r="39" spans="2:9" x14ac:dyDescent="0.35">
      <c r="E39" s="1" t="s">
        <v>6</v>
      </c>
      <c r="F39" s="1"/>
      <c r="G39" s="1"/>
    </row>
    <row r="40" spans="2:9" x14ac:dyDescent="0.35">
      <c r="B40" t="s">
        <v>5</v>
      </c>
      <c r="D40" t="s">
        <v>0</v>
      </c>
      <c r="E40" t="s">
        <v>1</v>
      </c>
      <c r="F40" t="s">
        <v>2</v>
      </c>
      <c r="G40" t="s">
        <v>3</v>
      </c>
      <c r="I40" t="s">
        <v>34</v>
      </c>
    </row>
    <row r="41" spans="2:9" x14ac:dyDescent="0.35">
      <c r="B41">
        <f>D41</f>
        <v>0</v>
      </c>
      <c r="C41">
        <v>1</v>
      </c>
      <c r="D41">
        <v>0</v>
      </c>
      <c r="G41">
        <v>25</v>
      </c>
      <c r="I41">
        <f>G41-$G$41</f>
        <v>0</v>
      </c>
    </row>
    <row r="42" spans="2:9" x14ac:dyDescent="0.35">
      <c r="B42">
        <f t="shared" ref="B42:B64" si="2">D42</f>
        <v>5</v>
      </c>
      <c r="D42">
        <v>5</v>
      </c>
      <c r="G42">
        <v>23.5</v>
      </c>
      <c r="I42">
        <f t="shared" ref="I42:I64" si="3">G42-$G$41</f>
        <v>-1.5</v>
      </c>
    </row>
    <row r="43" spans="2:9" x14ac:dyDescent="0.35">
      <c r="B43">
        <f t="shared" si="2"/>
        <v>10</v>
      </c>
      <c r="D43">
        <v>10</v>
      </c>
      <c r="G43">
        <v>27</v>
      </c>
      <c r="I43">
        <f t="shared" si="3"/>
        <v>2</v>
      </c>
    </row>
    <row r="44" spans="2:9" x14ac:dyDescent="0.35">
      <c r="B44">
        <f t="shared" si="2"/>
        <v>15</v>
      </c>
      <c r="D44">
        <v>15</v>
      </c>
      <c r="G44">
        <v>32.5</v>
      </c>
      <c r="I44">
        <f t="shared" si="3"/>
        <v>7.5</v>
      </c>
    </row>
    <row r="45" spans="2:9" x14ac:dyDescent="0.35">
      <c r="B45">
        <f t="shared" si="2"/>
        <v>20</v>
      </c>
      <c r="D45">
        <v>20</v>
      </c>
      <c r="G45">
        <v>38</v>
      </c>
      <c r="I45">
        <f t="shared" si="3"/>
        <v>13</v>
      </c>
    </row>
    <row r="46" spans="2:9" x14ac:dyDescent="0.35">
      <c r="B46">
        <f t="shared" si="2"/>
        <v>25</v>
      </c>
      <c r="D46">
        <v>25</v>
      </c>
      <c r="G46">
        <v>42</v>
      </c>
      <c r="I46">
        <f t="shared" si="3"/>
        <v>17</v>
      </c>
    </row>
    <row r="47" spans="2:9" x14ac:dyDescent="0.35">
      <c r="B47">
        <f t="shared" si="2"/>
        <v>30</v>
      </c>
      <c r="D47">
        <v>30</v>
      </c>
      <c r="G47">
        <v>45.5</v>
      </c>
      <c r="I47">
        <f t="shared" si="3"/>
        <v>20.5</v>
      </c>
    </row>
    <row r="48" spans="2:9" x14ac:dyDescent="0.35">
      <c r="B48">
        <f t="shared" si="2"/>
        <v>35</v>
      </c>
      <c r="D48">
        <v>35</v>
      </c>
      <c r="G48">
        <v>49</v>
      </c>
      <c r="I48">
        <f t="shared" si="3"/>
        <v>24</v>
      </c>
    </row>
    <row r="49" spans="2:9" x14ac:dyDescent="0.35">
      <c r="B49">
        <f t="shared" si="2"/>
        <v>40</v>
      </c>
      <c r="D49">
        <v>40</v>
      </c>
      <c r="G49">
        <v>53.5</v>
      </c>
      <c r="I49">
        <f t="shared" si="3"/>
        <v>28.5</v>
      </c>
    </row>
    <row r="50" spans="2:9" x14ac:dyDescent="0.35">
      <c r="B50">
        <f t="shared" si="2"/>
        <v>45</v>
      </c>
      <c r="D50">
        <v>45</v>
      </c>
      <c r="G50">
        <v>56</v>
      </c>
      <c r="I50">
        <f t="shared" si="3"/>
        <v>31</v>
      </c>
    </row>
    <row r="51" spans="2:9" x14ac:dyDescent="0.35">
      <c r="B51">
        <f t="shared" si="2"/>
        <v>50</v>
      </c>
      <c r="D51">
        <v>50</v>
      </c>
      <c r="G51">
        <v>62</v>
      </c>
      <c r="I51">
        <f t="shared" si="3"/>
        <v>37</v>
      </c>
    </row>
    <row r="52" spans="2:9" x14ac:dyDescent="0.35">
      <c r="B52">
        <f t="shared" si="2"/>
        <v>55</v>
      </c>
      <c r="D52">
        <v>55</v>
      </c>
      <c r="G52">
        <v>66</v>
      </c>
      <c r="I52">
        <f t="shared" si="3"/>
        <v>41</v>
      </c>
    </row>
    <row r="53" spans="2:9" x14ac:dyDescent="0.35">
      <c r="B53">
        <f t="shared" si="2"/>
        <v>60</v>
      </c>
      <c r="D53">
        <v>60</v>
      </c>
      <c r="G53">
        <v>71.5</v>
      </c>
      <c r="I53">
        <f t="shared" si="3"/>
        <v>46.5</v>
      </c>
    </row>
    <row r="54" spans="2:9" x14ac:dyDescent="0.35">
      <c r="B54">
        <f t="shared" si="2"/>
        <v>65</v>
      </c>
      <c r="D54">
        <v>65</v>
      </c>
      <c r="G54">
        <v>76</v>
      </c>
      <c r="I54">
        <f t="shared" si="3"/>
        <v>51</v>
      </c>
    </row>
    <row r="55" spans="2:9" x14ac:dyDescent="0.35">
      <c r="B55">
        <f t="shared" si="2"/>
        <v>70</v>
      </c>
      <c r="D55">
        <v>70</v>
      </c>
      <c r="G55">
        <v>81.5</v>
      </c>
      <c r="I55">
        <f t="shared" si="3"/>
        <v>56.5</v>
      </c>
    </row>
    <row r="56" spans="2:9" x14ac:dyDescent="0.35">
      <c r="B56">
        <f t="shared" si="2"/>
        <v>75</v>
      </c>
      <c r="D56">
        <v>75</v>
      </c>
      <c r="G56">
        <v>86</v>
      </c>
      <c r="I56">
        <f t="shared" si="3"/>
        <v>61</v>
      </c>
    </row>
    <row r="57" spans="2:9" x14ac:dyDescent="0.35">
      <c r="B57">
        <f t="shared" si="2"/>
        <v>80</v>
      </c>
      <c r="D57">
        <v>80</v>
      </c>
      <c r="G57">
        <v>91</v>
      </c>
      <c r="I57">
        <f t="shared" si="3"/>
        <v>66</v>
      </c>
    </row>
    <row r="58" spans="2:9" x14ac:dyDescent="0.35">
      <c r="B58">
        <f t="shared" si="2"/>
        <v>85</v>
      </c>
      <c r="D58">
        <v>85</v>
      </c>
      <c r="G58">
        <v>97</v>
      </c>
      <c r="I58">
        <f t="shared" si="3"/>
        <v>72</v>
      </c>
    </row>
    <row r="59" spans="2:9" x14ac:dyDescent="0.35">
      <c r="B59">
        <f t="shared" si="2"/>
        <v>90</v>
      </c>
      <c r="D59">
        <v>90</v>
      </c>
      <c r="G59">
        <v>101</v>
      </c>
      <c r="I59">
        <f t="shared" si="3"/>
        <v>76</v>
      </c>
    </row>
    <row r="60" spans="2:9" x14ac:dyDescent="0.35">
      <c r="B60">
        <f t="shared" si="2"/>
        <v>95</v>
      </c>
      <c r="D60">
        <v>95</v>
      </c>
      <c r="G60">
        <v>106.5</v>
      </c>
      <c r="I60">
        <f t="shared" si="3"/>
        <v>81.5</v>
      </c>
    </row>
    <row r="61" spans="2:9" x14ac:dyDescent="0.35">
      <c r="B61">
        <f t="shared" si="2"/>
        <v>100</v>
      </c>
      <c r="D61">
        <v>100</v>
      </c>
      <c r="G61">
        <v>111</v>
      </c>
      <c r="I61">
        <f t="shared" si="3"/>
        <v>86</v>
      </c>
    </row>
    <row r="62" spans="2:9" x14ac:dyDescent="0.35">
      <c r="B62">
        <f t="shared" si="2"/>
        <v>105</v>
      </c>
      <c r="D62">
        <v>105</v>
      </c>
      <c r="G62">
        <v>115</v>
      </c>
      <c r="I62">
        <f t="shared" si="3"/>
        <v>90</v>
      </c>
    </row>
    <row r="63" spans="2:9" x14ac:dyDescent="0.35">
      <c r="B63">
        <f t="shared" si="2"/>
        <v>110</v>
      </c>
      <c r="D63">
        <v>110</v>
      </c>
      <c r="G63">
        <v>119</v>
      </c>
      <c r="I63">
        <f t="shared" si="3"/>
        <v>94</v>
      </c>
    </row>
    <row r="64" spans="2:9" x14ac:dyDescent="0.35">
      <c r="B64">
        <f t="shared" si="2"/>
        <v>115</v>
      </c>
      <c r="D64">
        <v>115</v>
      </c>
      <c r="G64">
        <v>124</v>
      </c>
      <c r="I64">
        <f t="shared" si="3"/>
        <v>99</v>
      </c>
    </row>
    <row r="67" spans="2:9" x14ac:dyDescent="0.35">
      <c r="E67" s="1" t="s">
        <v>7</v>
      </c>
      <c r="F67" s="1"/>
      <c r="G67" s="1"/>
    </row>
    <row r="68" spans="2:9" x14ac:dyDescent="0.35">
      <c r="B68" t="s">
        <v>5</v>
      </c>
      <c r="D68" t="s">
        <v>0</v>
      </c>
      <c r="E68" t="s">
        <v>1</v>
      </c>
      <c r="F68" t="s">
        <v>2</v>
      </c>
      <c r="G68" t="s">
        <v>3</v>
      </c>
      <c r="I68" t="s">
        <v>34</v>
      </c>
    </row>
    <row r="69" spans="2:9" x14ac:dyDescent="0.35">
      <c r="B69">
        <f>D69</f>
        <v>0</v>
      </c>
      <c r="D69">
        <v>0</v>
      </c>
      <c r="G69">
        <v>1.5</v>
      </c>
      <c r="I69">
        <f>G69-$G$69</f>
        <v>0</v>
      </c>
    </row>
    <row r="70" spans="2:9" x14ac:dyDescent="0.35">
      <c r="B70">
        <f t="shared" ref="B70:B92" si="4">D70</f>
        <v>5</v>
      </c>
      <c r="D70">
        <v>5</v>
      </c>
      <c r="G70">
        <v>2</v>
      </c>
      <c r="I70">
        <f t="shared" ref="I70:I92" si="5">G70-$G$69</f>
        <v>0.5</v>
      </c>
    </row>
    <row r="71" spans="2:9" x14ac:dyDescent="0.35">
      <c r="B71">
        <f t="shared" si="4"/>
        <v>10</v>
      </c>
      <c r="D71">
        <v>10</v>
      </c>
      <c r="G71">
        <v>4</v>
      </c>
      <c r="I71">
        <f t="shared" si="5"/>
        <v>2.5</v>
      </c>
    </row>
    <row r="72" spans="2:9" x14ac:dyDescent="0.35">
      <c r="B72">
        <f t="shared" si="4"/>
        <v>15</v>
      </c>
      <c r="D72">
        <v>15</v>
      </c>
      <c r="G72">
        <v>10</v>
      </c>
      <c r="I72">
        <f t="shared" si="5"/>
        <v>8.5</v>
      </c>
    </row>
    <row r="73" spans="2:9" x14ac:dyDescent="0.35">
      <c r="B73">
        <f t="shared" si="4"/>
        <v>20</v>
      </c>
      <c r="D73">
        <v>20</v>
      </c>
      <c r="G73">
        <v>14.5</v>
      </c>
      <c r="I73">
        <f t="shared" si="5"/>
        <v>13</v>
      </c>
    </row>
    <row r="74" spans="2:9" x14ac:dyDescent="0.35">
      <c r="B74">
        <f t="shared" si="4"/>
        <v>25</v>
      </c>
      <c r="D74">
        <v>25</v>
      </c>
      <c r="G74">
        <v>19.5</v>
      </c>
      <c r="I74">
        <f t="shared" si="5"/>
        <v>18</v>
      </c>
    </row>
    <row r="75" spans="2:9" x14ac:dyDescent="0.35">
      <c r="B75">
        <f t="shared" si="4"/>
        <v>30</v>
      </c>
      <c r="D75">
        <v>30</v>
      </c>
      <c r="G75">
        <v>24</v>
      </c>
      <c r="I75">
        <f t="shared" si="5"/>
        <v>22.5</v>
      </c>
    </row>
    <row r="76" spans="2:9" x14ac:dyDescent="0.35">
      <c r="B76">
        <f t="shared" si="4"/>
        <v>35</v>
      </c>
      <c r="D76">
        <v>35</v>
      </c>
      <c r="G76">
        <v>27</v>
      </c>
      <c r="I76">
        <f t="shared" si="5"/>
        <v>25.5</v>
      </c>
    </row>
    <row r="77" spans="2:9" x14ac:dyDescent="0.35">
      <c r="B77">
        <f t="shared" si="4"/>
        <v>40</v>
      </c>
      <c r="D77">
        <v>40</v>
      </c>
      <c r="G77">
        <v>31.5</v>
      </c>
      <c r="I77">
        <f t="shared" si="5"/>
        <v>30</v>
      </c>
    </row>
    <row r="78" spans="2:9" x14ac:dyDescent="0.35">
      <c r="B78">
        <f t="shared" si="4"/>
        <v>45</v>
      </c>
      <c r="D78">
        <v>45</v>
      </c>
      <c r="G78">
        <v>36.5</v>
      </c>
      <c r="I78">
        <f t="shared" si="5"/>
        <v>35</v>
      </c>
    </row>
    <row r="79" spans="2:9" x14ac:dyDescent="0.35">
      <c r="B79">
        <f t="shared" si="4"/>
        <v>50</v>
      </c>
      <c r="D79">
        <v>50</v>
      </c>
      <c r="G79">
        <v>40</v>
      </c>
      <c r="I79">
        <f t="shared" si="5"/>
        <v>38.5</v>
      </c>
    </row>
    <row r="80" spans="2:9" x14ac:dyDescent="0.35">
      <c r="B80">
        <f t="shared" si="4"/>
        <v>55</v>
      </c>
      <c r="D80">
        <v>55</v>
      </c>
      <c r="G80">
        <v>47</v>
      </c>
      <c r="I80">
        <f t="shared" si="5"/>
        <v>45.5</v>
      </c>
    </row>
    <row r="81" spans="2:9" x14ac:dyDescent="0.35">
      <c r="B81">
        <f t="shared" si="4"/>
        <v>60</v>
      </c>
      <c r="D81">
        <v>60</v>
      </c>
      <c r="G81">
        <v>51</v>
      </c>
      <c r="I81">
        <f t="shared" si="5"/>
        <v>49.5</v>
      </c>
    </row>
    <row r="82" spans="2:9" x14ac:dyDescent="0.35">
      <c r="B82">
        <f t="shared" si="4"/>
        <v>65</v>
      </c>
      <c r="D82">
        <v>65</v>
      </c>
      <c r="G82">
        <v>58</v>
      </c>
      <c r="I82">
        <f t="shared" si="5"/>
        <v>56.5</v>
      </c>
    </row>
    <row r="83" spans="2:9" x14ac:dyDescent="0.35">
      <c r="B83">
        <f t="shared" si="4"/>
        <v>70</v>
      </c>
      <c r="D83">
        <v>70</v>
      </c>
      <c r="G83">
        <v>61</v>
      </c>
      <c r="I83">
        <f t="shared" si="5"/>
        <v>59.5</v>
      </c>
    </row>
    <row r="84" spans="2:9" x14ac:dyDescent="0.35">
      <c r="B84">
        <f t="shared" si="4"/>
        <v>75</v>
      </c>
      <c r="D84">
        <v>75</v>
      </c>
      <c r="G84">
        <v>67</v>
      </c>
      <c r="I84">
        <f t="shared" si="5"/>
        <v>65.5</v>
      </c>
    </row>
    <row r="85" spans="2:9" x14ac:dyDescent="0.35">
      <c r="B85">
        <f t="shared" si="4"/>
        <v>80</v>
      </c>
      <c r="D85">
        <v>80</v>
      </c>
      <c r="G85">
        <v>70</v>
      </c>
      <c r="I85">
        <f t="shared" si="5"/>
        <v>68.5</v>
      </c>
    </row>
    <row r="86" spans="2:9" x14ac:dyDescent="0.35">
      <c r="B86">
        <f t="shared" si="4"/>
        <v>85</v>
      </c>
      <c r="D86">
        <v>85</v>
      </c>
      <c r="G86">
        <v>76</v>
      </c>
      <c r="I86">
        <f t="shared" si="5"/>
        <v>74.5</v>
      </c>
    </row>
    <row r="87" spans="2:9" x14ac:dyDescent="0.35">
      <c r="B87">
        <f t="shared" si="4"/>
        <v>90</v>
      </c>
      <c r="D87">
        <v>90</v>
      </c>
      <c r="G87">
        <v>79</v>
      </c>
      <c r="I87">
        <f t="shared" si="5"/>
        <v>77.5</v>
      </c>
    </row>
    <row r="88" spans="2:9" x14ac:dyDescent="0.35">
      <c r="B88">
        <f t="shared" si="4"/>
        <v>95</v>
      </c>
      <c r="D88">
        <v>95</v>
      </c>
      <c r="G88">
        <v>83</v>
      </c>
      <c r="I88">
        <f t="shared" si="5"/>
        <v>81.5</v>
      </c>
    </row>
    <row r="89" spans="2:9" x14ac:dyDescent="0.35">
      <c r="B89">
        <f t="shared" si="4"/>
        <v>100</v>
      </c>
      <c r="D89">
        <v>100</v>
      </c>
      <c r="G89">
        <v>86</v>
      </c>
      <c r="I89">
        <f t="shared" si="5"/>
        <v>84.5</v>
      </c>
    </row>
    <row r="90" spans="2:9" x14ac:dyDescent="0.35">
      <c r="B90">
        <f t="shared" si="4"/>
        <v>105</v>
      </c>
      <c r="D90">
        <v>105</v>
      </c>
      <c r="G90">
        <v>92</v>
      </c>
      <c r="I90">
        <f t="shared" si="5"/>
        <v>90.5</v>
      </c>
    </row>
    <row r="91" spans="2:9" x14ac:dyDescent="0.35">
      <c r="B91">
        <f t="shared" si="4"/>
        <v>110</v>
      </c>
      <c r="D91">
        <v>110</v>
      </c>
      <c r="G91">
        <v>96</v>
      </c>
      <c r="I91">
        <f t="shared" si="5"/>
        <v>94.5</v>
      </c>
    </row>
    <row r="92" spans="2:9" x14ac:dyDescent="0.35">
      <c r="B92">
        <f t="shared" si="4"/>
        <v>115</v>
      </c>
      <c r="D92">
        <v>115</v>
      </c>
      <c r="G92">
        <v>99</v>
      </c>
      <c r="I92">
        <f t="shared" si="5"/>
        <v>97.5</v>
      </c>
    </row>
    <row r="95" spans="2:9" x14ac:dyDescent="0.35">
      <c r="E95" s="1" t="s">
        <v>8</v>
      </c>
      <c r="F95" s="1"/>
      <c r="G95" s="1"/>
    </row>
    <row r="96" spans="2:9" x14ac:dyDescent="0.35">
      <c r="B96" t="s">
        <v>5</v>
      </c>
      <c r="D96" t="s">
        <v>0</v>
      </c>
      <c r="E96" t="s">
        <v>1</v>
      </c>
      <c r="F96" t="s">
        <v>2</v>
      </c>
      <c r="G96" t="s">
        <v>3</v>
      </c>
      <c r="I96" t="s">
        <v>34</v>
      </c>
    </row>
    <row r="97" spans="2:9" x14ac:dyDescent="0.35">
      <c r="B97">
        <f>D97</f>
        <v>0</v>
      </c>
      <c r="D97">
        <v>0</v>
      </c>
      <c r="G97">
        <v>6</v>
      </c>
      <c r="I97">
        <f>G97-$G$97</f>
        <v>0</v>
      </c>
    </row>
    <row r="98" spans="2:9" x14ac:dyDescent="0.35">
      <c r="B98">
        <f t="shared" ref="B98:B120" si="6">D98</f>
        <v>5</v>
      </c>
      <c r="D98">
        <v>5</v>
      </c>
      <c r="G98">
        <v>7</v>
      </c>
      <c r="I98">
        <f t="shared" ref="I98:I120" si="7">G98-$G$97</f>
        <v>1</v>
      </c>
    </row>
    <row r="99" spans="2:9" x14ac:dyDescent="0.35">
      <c r="B99">
        <f t="shared" si="6"/>
        <v>10</v>
      </c>
      <c r="D99">
        <v>10</v>
      </c>
      <c r="G99">
        <v>16</v>
      </c>
      <c r="I99">
        <f t="shared" si="7"/>
        <v>10</v>
      </c>
    </row>
    <row r="100" spans="2:9" x14ac:dyDescent="0.35">
      <c r="B100">
        <f t="shared" si="6"/>
        <v>15</v>
      </c>
      <c r="D100">
        <v>15</v>
      </c>
      <c r="G100">
        <v>26</v>
      </c>
      <c r="I100">
        <f t="shared" si="7"/>
        <v>20</v>
      </c>
    </row>
    <row r="101" spans="2:9" x14ac:dyDescent="0.35">
      <c r="B101">
        <f t="shared" si="6"/>
        <v>20</v>
      </c>
      <c r="D101">
        <v>20</v>
      </c>
      <c r="G101">
        <v>31</v>
      </c>
      <c r="I101">
        <f t="shared" si="7"/>
        <v>25</v>
      </c>
    </row>
    <row r="102" spans="2:9" x14ac:dyDescent="0.35">
      <c r="B102">
        <f t="shared" si="6"/>
        <v>25</v>
      </c>
      <c r="D102">
        <v>25</v>
      </c>
      <c r="G102">
        <v>33</v>
      </c>
      <c r="I102">
        <f t="shared" si="7"/>
        <v>27</v>
      </c>
    </row>
    <row r="103" spans="2:9" x14ac:dyDescent="0.35">
      <c r="B103">
        <f t="shared" si="6"/>
        <v>30</v>
      </c>
      <c r="D103">
        <v>30</v>
      </c>
      <c r="G103">
        <v>36</v>
      </c>
      <c r="I103">
        <f t="shared" si="7"/>
        <v>30</v>
      </c>
    </row>
    <row r="104" spans="2:9" x14ac:dyDescent="0.35">
      <c r="B104">
        <f t="shared" si="6"/>
        <v>35</v>
      </c>
      <c r="D104">
        <v>35</v>
      </c>
      <c r="G104">
        <v>38</v>
      </c>
      <c r="I104">
        <f t="shared" si="7"/>
        <v>32</v>
      </c>
    </row>
    <row r="105" spans="2:9" x14ac:dyDescent="0.35">
      <c r="B105">
        <f t="shared" si="6"/>
        <v>40</v>
      </c>
      <c r="D105">
        <v>40</v>
      </c>
      <c r="G105">
        <v>40</v>
      </c>
      <c r="I105">
        <f t="shared" si="7"/>
        <v>34</v>
      </c>
    </row>
    <row r="106" spans="2:9" x14ac:dyDescent="0.35">
      <c r="B106">
        <f t="shared" si="6"/>
        <v>45</v>
      </c>
      <c r="D106">
        <v>45</v>
      </c>
      <c r="G106">
        <v>43</v>
      </c>
      <c r="I106">
        <f t="shared" si="7"/>
        <v>37</v>
      </c>
    </row>
    <row r="107" spans="2:9" x14ac:dyDescent="0.35">
      <c r="B107">
        <f t="shared" si="6"/>
        <v>50</v>
      </c>
      <c r="D107">
        <v>50</v>
      </c>
      <c r="G107">
        <v>46</v>
      </c>
      <c r="I107">
        <f t="shared" si="7"/>
        <v>40</v>
      </c>
    </row>
    <row r="108" spans="2:9" x14ac:dyDescent="0.35">
      <c r="B108">
        <f t="shared" si="6"/>
        <v>55</v>
      </c>
      <c r="D108">
        <v>55</v>
      </c>
      <c r="G108">
        <v>50</v>
      </c>
      <c r="I108">
        <f t="shared" si="7"/>
        <v>44</v>
      </c>
    </row>
    <row r="109" spans="2:9" x14ac:dyDescent="0.35">
      <c r="B109">
        <f t="shared" si="6"/>
        <v>60</v>
      </c>
      <c r="D109">
        <v>60</v>
      </c>
      <c r="G109">
        <v>56</v>
      </c>
      <c r="I109">
        <f t="shared" si="7"/>
        <v>50</v>
      </c>
    </row>
    <row r="110" spans="2:9" x14ac:dyDescent="0.35">
      <c r="B110">
        <f t="shared" si="6"/>
        <v>65</v>
      </c>
      <c r="D110">
        <v>65</v>
      </c>
      <c r="G110">
        <v>59</v>
      </c>
      <c r="I110">
        <f t="shared" si="7"/>
        <v>53</v>
      </c>
    </row>
    <row r="111" spans="2:9" x14ac:dyDescent="0.35">
      <c r="B111">
        <f t="shared" si="6"/>
        <v>70</v>
      </c>
      <c r="D111">
        <v>70</v>
      </c>
      <c r="G111">
        <v>65</v>
      </c>
      <c r="I111">
        <f t="shared" si="7"/>
        <v>59</v>
      </c>
    </row>
    <row r="112" spans="2:9" x14ac:dyDescent="0.35">
      <c r="B112">
        <f t="shared" si="6"/>
        <v>75</v>
      </c>
      <c r="D112">
        <v>75</v>
      </c>
      <c r="G112">
        <v>71</v>
      </c>
      <c r="I112">
        <f t="shared" si="7"/>
        <v>65</v>
      </c>
    </row>
    <row r="113" spans="2:9" x14ac:dyDescent="0.35">
      <c r="B113">
        <f t="shared" si="6"/>
        <v>80</v>
      </c>
      <c r="D113">
        <v>80</v>
      </c>
      <c r="G113">
        <v>75</v>
      </c>
      <c r="I113">
        <f t="shared" si="7"/>
        <v>69</v>
      </c>
    </row>
    <row r="114" spans="2:9" x14ac:dyDescent="0.35">
      <c r="B114">
        <f t="shared" si="6"/>
        <v>85</v>
      </c>
      <c r="D114">
        <v>85</v>
      </c>
      <c r="G114">
        <v>80</v>
      </c>
      <c r="I114">
        <f t="shared" si="7"/>
        <v>74</v>
      </c>
    </row>
    <row r="115" spans="2:9" x14ac:dyDescent="0.35">
      <c r="B115">
        <f t="shared" si="6"/>
        <v>90</v>
      </c>
      <c r="D115">
        <v>90</v>
      </c>
      <c r="G115">
        <v>85</v>
      </c>
      <c r="I115">
        <f t="shared" si="7"/>
        <v>79</v>
      </c>
    </row>
    <row r="116" spans="2:9" x14ac:dyDescent="0.35">
      <c r="B116">
        <f t="shared" si="6"/>
        <v>95</v>
      </c>
      <c r="D116">
        <v>95</v>
      </c>
      <c r="G116">
        <v>90</v>
      </c>
      <c r="I116">
        <f t="shared" si="7"/>
        <v>84</v>
      </c>
    </row>
    <row r="117" spans="2:9" x14ac:dyDescent="0.35">
      <c r="B117">
        <f t="shared" si="6"/>
        <v>100</v>
      </c>
      <c r="D117">
        <v>100</v>
      </c>
      <c r="G117">
        <v>94</v>
      </c>
      <c r="I117">
        <f t="shared" si="7"/>
        <v>88</v>
      </c>
    </row>
    <row r="118" spans="2:9" x14ac:dyDescent="0.35">
      <c r="B118">
        <f t="shared" si="6"/>
        <v>105</v>
      </c>
      <c r="D118">
        <v>105</v>
      </c>
      <c r="G118">
        <v>99</v>
      </c>
      <c r="I118">
        <f t="shared" si="7"/>
        <v>93</v>
      </c>
    </row>
    <row r="119" spans="2:9" x14ac:dyDescent="0.35">
      <c r="B119">
        <f t="shared" si="6"/>
        <v>110</v>
      </c>
      <c r="D119">
        <v>110</v>
      </c>
      <c r="G119">
        <v>102</v>
      </c>
      <c r="I119">
        <f t="shared" si="7"/>
        <v>96</v>
      </c>
    </row>
    <row r="120" spans="2:9" x14ac:dyDescent="0.35">
      <c r="B120">
        <f t="shared" si="6"/>
        <v>115</v>
      </c>
      <c r="D120">
        <v>115</v>
      </c>
      <c r="G120">
        <v>107</v>
      </c>
      <c r="I120">
        <f t="shared" si="7"/>
        <v>101</v>
      </c>
    </row>
  </sheetData>
  <mergeCells count="10">
    <mergeCell ref="E11:G11"/>
    <mergeCell ref="E39:G39"/>
    <mergeCell ref="E67:G67"/>
    <mergeCell ref="E95:G95"/>
    <mergeCell ref="B2:E2"/>
    <mergeCell ref="B4:E4"/>
    <mergeCell ref="B5:E5"/>
    <mergeCell ref="B6:E6"/>
    <mergeCell ref="B7:E7"/>
    <mergeCell ref="B8:E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D218-E3CD-48A6-9B48-82E434C10A45}">
  <dimension ref="B2:G87"/>
  <sheetViews>
    <sheetView topLeftCell="A49" zoomScale="115" zoomScaleNormal="115" workbookViewId="0">
      <selection activeCell="G64" sqref="G64:G87"/>
    </sheetView>
  </sheetViews>
  <sheetFormatPr baseColWidth="10" defaultRowHeight="14.5" x14ac:dyDescent="0.35"/>
  <sheetData>
    <row r="2" spans="2:7" x14ac:dyDescent="0.35">
      <c r="B2" t="s">
        <v>45</v>
      </c>
      <c r="E2" t="s">
        <v>46</v>
      </c>
    </row>
    <row r="4" spans="2:7" x14ac:dyDescent="0.35">
      <c r="B4" t="s">
        <v>47</v>
      </c>
    </row>
    <row r="5" spans="2:7" x14ac:dyDescent="0.35">
      <c r="E5" s="1" t="s">
        <v>6</v>
      </c>
      <c r="F5" s="1"/>
      <c r="G5" s="1"/>
    </row>
    <row r="6" spans="2:7" x14ac:dyDescent="0.35">
      <c r="B6" t="s">
        <v>5</v>
      </c>
      <c r="D6" t="s">
        <v>0</v>
      </c>
      <c r="G6" t="s">
        <v>3</v>
      </c>
    </row>
    <row r="7" spans="2:7" x14ac:dyDescent="0.35">
      <c r="B7">
        <f>D7</f>
        <v>0</v>
      </c>
      <c r="D7">
        <v>0</v>
      </c>
      <c r="G7">
        <v>28</v>
      </c>
    </row>
    <row r="8" spans="2:7" x14ac:dyDescent="0.35">
      <c r="B8">
        <f t="shared" ref="B8:B30" si="0">D8</f>
        <v>5</v>
      </c>
      <c r="D8">
        <v>5</v>
      </c>
      <c r="G8">
        <v>29</v>
      </c>
    </row>
    <row r="9" spans="2:7" x14ac:dyDescent="0.35">
      <c r="B9">
        <f t="shared" si="0"/>
        <v>10</v>
      </c>
      <c r="D9">
        <v>10</v>
      </c>
      <c r="G9">
        <v>30.5</v>
      </c>
    </row>
    <row r="10" spans="2:7" x14ac:dyDescent="0.35">
      <c r="B10">
        <f t="shared" si="0"/>
        <v>15</v>
      </c>
      <c r="D10">
        <v>15</v>
      </c>
      <c r="G10">
        <v>32</v>
      </c>
    </row>
    <row r="11" spans="2:7" x14ac:dyDescent="0.35">
      <c r="B11">
        <f t="shared" si="0"/>
        <v>20</v>
      </c>
      <c r="D11">
        <v>20</v>
      </c>
      <c r="G11">
        <v>36</v>
      </c>
    </row>
    <row r="12" spans="2:7" x14ac:dyDescent="0.35">
      <c r="B12">
        <f t="shared" si="0"/>
        <v>25</v>
      </c>
      <c r="D12">
        <v>25</v>
      </c>
      <c r="G12">
        <v>38.5</v>
      </c>
    </row>
    <row r="13" spans="2:7" x14ac:dyDescent="0.35">
      <c r="B13">
        <f t="shared" si="0"/>
        <v>30</v>
      </c>
      <c r="D13">
        <v>30</v>
      </c>
      <c r="G13">
        <v>42</v>
      </c>
    </row>
    <row r="14" spans="2:7" x14ac:dyDescent="0.35">
      <c r="B14">
        <f t="shared" si="0"/>
        <v>35</v>
      </c>
      <c r="D14">
        <v>35</v>
      </c>
      <c r="G14">
        <v>45</v>
      </c>
    </row>
    <row r="15" spans="2:7" x14ac:dyDescent="0.35">
      <c r="B15">
        <f t="shared" si="0"/>
        <v>40</v>
      </c>
      <c r="D15">
        <v>40</v>
      </c>
      <c r="G15">
        <v>51</v>
      </c>
    </row>
    <row r="16" spans="2:7" x14ac:dyDescent="0.35">
      <c r="B16">
        <f t="shared" si="0"/>
        <v>45</v>
      </c>
      <c r="D16">
        <v>45</v>
      </c>
    </row>
    <row r="17" spans="2:4" x14ac:dyDescent="0.35">
      <c r="B17">
        <f t="shared" si="0"/>
        <v>50</v>
      </c>
      <c r="D17">
        <v>50</v>
      </c>
    </row>
    <row r="18" spans="2:4" x14ac:dyDescent="0.35">
      <c r="B18">
        <f t="shared" si="0"/>
        <v>55</v>
      </c>
      <c r="D18">
        <v>55</v>
      </c>
    </row>
    <row r="19" spans="2:4" x14ac:dyDescent="0.35">
      <c r="B19">
        <f t="shared" si="0"/>
        <v>60</v>
      </c>
      <c r="D19">
        <v>60</v>
      </c>
    </row>
    <row r="20" spans="2:4" x14ac:dyDescent="0.35">
      <c r="B20">
        <f t="shared" si="0"/>
        <v>65</v>
      </c>
      <c r="D20">
        <v>65</v>
      </c>
    </row>
    <row r="21" spans="2:4" x14ac:dyDescent="0.35">
      <c r="B21">
        <f t="shared" si="0"/>
        <v>70</v>
      </c>
      <c r="D21">
        <v>70</v>
      </c>
    </row>
    <row r="22" spans="2:4" x14ac:dyDescent="0.35">
      <c r="B22">
        <f t="shared" si="0"/>
        <v>75</v>
      </c>
      <c r="D22">
        <v>75</v>
      </c>
    </row>
    <row r="23" spans="2:4" x14ac:dyDescent="0.35">
      <c r="B23">
        <f t="shared" si="0"/>
        <v>80</v>
      </c>
      <c r="D23">
        <v>80</v>
      </c>
    </row>
    <row r="24" spans="2:4" x14ac:dyDescent="0.35">
      <c r="B24">
        <f t="shared" si="0"/>
        <v>85</v>
      </c>
      <c r="D24">
        <v>85</v>
      </c>
    </row>
    <row r="25" spans="2:4" x14ac:dyDescent="0.35">
      <c r="B25">
        <f t="shared" si="0"/>
        <v>90</v>
      </c>
      <c r="D25">
        <v>90</v>
      </c>
    </row>
    <row r="26" spans="2:4" x14ac:dyDescent="0.35">
      <c r="B26">
        <f t="shared" si="0"/>
        <v>95</v>
      </c>
      <c r="D26">
        <v>95</v>
      </c>
    </row>
    <row r="27" spans="2:4" x14ac:dyDescent="0.35">
      <c r="B27">
        <f t="shared" si="0"/>
        <v>100</v>
      </c>
      <c r="D27">
        <v>100</v>
      </c>
    </row>
    <row r="28" spans="2:4" x14ac:dyDescent="0.35">
      <c r="B28">
        <f t="shared" si="0"/>
        <v>105</v>
      </c>
      <c r="D28">
        <v>105</v>
      </c>
    </row>
    <row r="29" spans="2:4" x14ac:dyDescent="0.35">
      <c r="B29">
        <f t="shared" si="0"/>
        <v>110</v>
      </c>
      <c r="D29">
        <v>110</v>
      </c>
    </row>
    <row r="30" spans="2:4" x14ac:dyDescent="0.35">
      <c r="B30">
        <f t="shared" si="0"/>
        <v>115</v>
      </c>
      <c r="D30">
        <v>115</v>
      </c>
    </row>
    <row r="32" spans="2:4" x14ac:dyDescent="0.35">
      <c r="B32" t="s">
        <v>48</v>
      </c>
    </row>
    <row r="33" spans="2:7" x14ac:dyDescent="0.35">
      <c r="E33" s="1" t="s">
        <v>7</v>
      </c>
      <c r="F33" s="1"/>
      <c r="G33" s="1"/>
    </row>
    <row r="34" spans="2:7" x14ac:dyDescent="0.35">
      <c r="B34" t="s">
        <v>5</v>
      </c>
      <c r="D34" t="s">
        <v>0</v>
      </c>
      <c r="G34" t="s">
        <v>3</v>
      </c>
    </row>
    <row r="35" spans="2:7" x14ac:dyDescent="0.35">
      <c r="B35">
        <f>D35</f>
        <v>0</v>
      </c>
      <c r="D35">
        <v>0</v>
      </c>
      <c r="G35">
        <v>1</v>
      </c>
    </row>
    <row r="36" spans="2:7" x14ac:dyDescent="0.35">
      <c r="B36">
        <f t="shared" ref="B36:B58" si="1">D36</f>
        <v>5</v>
      </c>
      <c r="D36">
        <v>5</v>
      </c>
      <c r="G36">
        <v>2.5</v>
      </c>
    </row>
    <row r="37" spans="2:7" x14ac:dyDescent="0.35">
      <c r="B37">
        <f t="shared" si="1"/>
        <v>10</v>
      </c>
      <c r="D37">
        <v>10</v>
      </c>
      <c r="G37">
        <v>6</v>
      </c>
    </row>
    <row r="38" spans="2:7" x14ac:dyDescent="0.35">
      <c r="B38">
        <f t="shared" si="1"/>
        <v>15</v>
      </c>
      <c r="D38">
        <v>15</v>
      </c>
      <c r="G38">
        <v>11</v>
      </c>
    </row>
    <row r="39" spans="2:7" x14ac:dyDescent="0.35">
      <c r="B39">
        <f t="shared" si="1"/>
        <v>20</v>
      </c>
      <c r="D39">
        <v>20</v>
      </c>
      <c r="G39">
        <v>14</v>
      </c>
    </row>
    <row r="40" spans="2:7" x14ac:dyDescent="0.35">
      <c r="B40">
        <f t="shared" si="1"/>
        <v>25</v>
      </c>
      <c r="D40">
        <v>25</v>
      </c>
      <c r="G40">
        <v>18.5</v>
      </c>
    </row>
    <row r="41" spans="2:7" x14ac:dyDescent="0.35">
      <c r="B41">
        <f t="shared" si="1"/>
        <v>30</v>
      </c>
      <c r="D41">
        <v>30</v>
      </c>
      <c r="G41">
        <v>25</v>
      </c>
    </row>
    <row r="42" spans="2:7" x14ac:dyDescent="0.35">
      <c r="B42">
        <f t="shared" si="1"/>
        <v>35</v>
      </c>
      <c r="D42">
        <v>35</v>
      </c>
      <c r="G42">
        <v>29</v>
      </c>
    </row>
    <row r="43" spans="2:7" x14ac:dyDescent="0.35">
      <c r="B43">
        <f t="shared" si="1"/>
        <v>40</v>
      </c>
      <c r="D43">
        <v>40</v>
      </c>
      <c r="G43">
        <v>33</v>
      </c>
    </row>
    <row r="44" spans="2:7" x14ac:dyDescent="0.35">
      <c r="B44">
        <f t="shared" si="1"/>
        <v>45</v>
      </c>
      <c r="D44">
        <v>45</v>
      </c>
      <c r="G44">
        <v>37</v>
      </c>
    </row>
    <row r="45" spans="2:7" x14ac:dyDescent="0.35">
      <c r="B45">
        <f t="shared" si="1"/>
        <v>50</v>
      </c>
      <c r="D45">
        <v>50</v>
      </c>
      <c r="G45">
        <v>43</v>
      </c>
    </row>
    <row r="46" spans="2:7" x14ac:dyDescent="0.35">
      <c r="B46">
        <f t="shared" si="1"/>
        <v>55</v>
      </c>
      <c r="D46">
        <v>55</v>
      </c>
      <c r="G46">
        <v>50</v>
      </c>
    </row>
    <row r="47" spans="2:7" x14ac:dyDescent="0.35">
      <c r="B47">
        <f t="shared" si="1"/>
        <v>60</v>
      </c>
      <c r="D47">
        <v>60</v>
      </c>
      <c r="G47">
        <v>53.5</v>
      </c>
    </row>
    <row r="48" spans="2:7" x14ac:dyDescent="0.35">
      <c r="B48">
        <f t="shared" si="1"/>
        <v>65</v>
      </c>
      <c r="D48">
        <v>65</v>
      </c>
      <c r="G48">
        <v>59</v>
      </c>
    </row>
    <row r="49" spans="2:7" x14ac:dyDescent="0.35">
      <c r="B49">
        <f t="shared" si="1"/>
        <v>70</v>
      </c>
      <c r="D49">
        <v>70</v>
      </c>
      <c r="G49">
        <v>64</v>
      </c>
    </row>
    <row r="50" spans="2:7" x14ac:dyDescent="0.35">
      <c r="B50">
        <f t="shared" si="1"/>
        <v>75</v>
      </c>
      <c r="D50">
        <v>75</v>
      </c>
      <c r="G50">
        <v>68</v>
      </c>
    </row>
    <row r="51" spans="2:7" x14ac:dyDescent="0.35">
      <c r="B51">
        <f t="shared" si="1"/>
        <v>80</v>
      </c>
      <c r="D51">
        <v>80</v>
      </c>
      <c r="G51">
        <v>72.5</v>
      </c>
    </row>
    <row r="52" spans="2:7" x14ac:dyDescent="0.35">
      <c r="B52">
        <f t="shared" si="1"/>
        <v>85</v>
      </c>
      <c r="D52">
        <v>85</v>
      </c>
      <c r="G52">
        <v>78</v>
      </c>
    </row>
    <row r="53" spans="2:7" x14ac:dyDescent="0.35">
      <c r="B53">
        <f t="shared" si="1"/>
        <v>90</v>
      </c>
      <c r="D53">
        <v>90</v>
      </c>
      <c r="G53">
        <v>82</v>
      </c>
    </row>
    <row r="54" spans="2:7" x14ac:dyDescent="0.35">
      <c r="B54">
        <f t="shared" si="1"/>
        <v>95</v>
      </c>
      <c r="D54">
        <v>95</v>
      </c>
      <c r="G54">
        <v>83</v>
      </c>
    </row>
    <row r="55" spans="2:7" x14ac:dyDescent="0.35">
      <c r="B55">
        <f t="shared" si="1"/>
        <v>100</v>
      </c>
      <c r="D55">
        <v>100</v>
      </c>
      <c r="G55">
        <v>88.5</v>
      </c>
    </row>
    <row r="56" spans="2:7" x14ac:dyDescent="0.35">
      <c r="B56">
        <f t="shared" si="1"/>
        <v>105</v>
      </c>
      <c r="D56">
        <v>105</v>
      </c>
      <c r="G56">
        <v>90</v>
      </c>
    </row>
    <row r="57" spans="2:7" x14ac:dyDescent="0.35">
      <c r="B57">
        <f t="shared" si="1"/>
        <v>110</v>
      </c>
      <c r="D57">
        <v>110</v>
      </c>
      <c r="G57">
        <v>94</v>
      </c>
    </row>
    <row r="58" spans="2:7" x14ac:dyDescent="0.35">
      <c r="B58">
        <f t="shared" si="1"/>
        <v>115</v>
      </c>
      <c r="D58">
        <v>115</v>
      </c>
      <c r="G58">
        <v>99</v>
      </c>
    </row>
    <row r="61" spans="2:7" x14ac:dyDescent="0.35">
      <c r="B61" t="s">
        <v>49</v>
      </c>
    </row>
    <row r="62" spans="2:7" x14ac:dyDescent="0.35">
      <c r="E62" s="1" t="s">
        <v>8</v>
      </c>
      <c r="F62" s="1"/>
      <c r="G62" s="1"/>
    </row>
    <row r="63" spans="2:7" x14ac:dyDescent="0.35">
      <c r="B63" t="s">
        <v>5</v>
      </c>
      <c r="D63" t="s">
        <v>0</v>
      </c>
      <c r="G63" t="s">
        <v>3</v>
      </c>
    </row>
    <row r="64" spans="2:7" x14ac:dyDescent="0.35">
      <c r="B64">
        <f>D64</f>
        <v>0</v>
      </c>
      <c r="D64">
        <v>0</v>
      </c>
      <c r="G64">
        <v>3</v>
      </c>
    </row>
    <row r="65" spans="2:7" x14ac:dyDescent="0.35">
      <c r="B65">
        <f t="shared" ref="B65:B87" si="2">D65</f>
        <v>5</v>
      </c>
      <c r="D65">
        <v>5</v>
      </c>
      <c r="G65">
        <v>6</v>
      </c>
    </row>
    <row r="66" spans="2:7" x14ac:dyDescent="0.35">
      <c r="B66">
        <f t="shared" si="2"/>
        <v>10</v>
      </c>
      <c r="D66">
        <v>10</v>
      </c>
      <c r="G66">
        <v>16.5</v>
      </c>
    </row>
    <row r="67" spans="2:7" x14ac:dyDescent="0.35">
      <c r="B67">
        <f t="shared" si="2"/>
        <v>15</v>
      </c>
      <c r="D67">
        <v>15</v>
      </c>
      <c r="G67">
        <v>21.5</v>
      </c>
    </row>
    <row r="68" spans="2:7" x14ac:dyDescent="0.35">
      <c r="B68">
        <f t="shared" si="2"/>
        <v>20</v>
      </c>
      <c r="D68">
        <v>20</v>
      </c>
      <c r="G68">
        <v>24</v>
      </c>
    </row>
    <row r="69" spans="2:7" x14ac:dyDescent="0.35">
      <c r="B69">
        <f t="shared" si="2"/>
        <v>25</v>
      </c>
      <c r="D69">
        <v>25</v>
      </c>
      <c r="G69">
        <v>26</v>
      </c>
    </row>
    <row r="70" spans="2:7" x14ac:dyDescent="0.35">
      <c r="B70">
        <f t="shared" si="2"/>
        <v>30</v>
      </c>
      <c r="D70">
        <v>30</v>
      </c>
      <c r="G70">
        <v>29</v>
      </c>
    </row>
    <row r="71" spans="2:7" x14ac:dyDescent="0.35">
      <c r="B71">
        <f t="shared" si="2"/>
        <v>35</v>
      </c>
      <c r="D71">
        <v>35</v>
      </c>
      <c r="G71">
        <v>33</v>
      </c>
    </row>
    <row r="72" spans="2:7" x14ac:dyDescent="0.35">
      <c r="B72">
        <f t="shared" si="2"/>
        <v>40</v>
      </c>
      <c r="D72">
        <v>40</v>
      </c>
      <c r="G72">
        <v>36</v>
      </c>
    </row>
    <row r="73" spans="2:7" x14ac:dyDescent="0.35">
      <c r="B73">
        <f t="shared" si="2"/>
        <v>45</v>
      </c>
      <c r="D73">
        <v>45</v>
      </c>
      <c r="G73">
        <v>41</v>
      </c>
    </row>
    <row r="74" spans="2:7" x14ac:dyDescent="0.35">
      <c r="B74">
        <f t="shared" si="2"/>
        <v>50</v>
      </c>
      <c r="D74">
        <v>50</v>
      </c>
      <c r="G74">
        <v>43</v>
      </c>
    </row>
    <row r="75" spans="2:7" x14ac:dyDescent="0.35">
      <c r="B75">
        <f t="shared" si="2"/>
        <v>55</v>
      </c>
      <c r="D75">
        <v>55</v>
      </c>
      <c r="G75">
        <v>48</v>
      </c>
    </row>
    <row r="76" spans="2:7" x14ac:dyDescent="0.35">
      <c r="B76">
        <f t="shared" si="2"/>
        <v>60</v>
      </c>
      <c r="D76">
        <v>60</v>
      </c>
      <c r="G76">
        <v>53</v>
      </c>
    </row>
    <row r="77" spans="2:7" x14ac:dyDescent="0.35">
      <c r="B77">
        <f t="shared" si="2"/>
        <v>65</v>
      </c>
      <c r="D77">
        <v>65</v>
      </c>
      <c r="G77">
        <v>58</v>
      </c>
    </row>
    <row r="78" spans="2:7" x14ac:dyDescent="0.35">
      <c r="B78">
        <f t="shared" si="2"/>
        <v>70</v>
      </c>
      <c r="D78">
        <v>70</v>
      </c>
      <c r="G78">
        <v>61.5</v>
      </c>
    </row>
    <row r="79" spans="2:7" x14ac:dyDescent="0.35">
      <c r="B79">
        <f t="shared" si="2"/>
        <v>75</v>
      </c>
      <c r="D79">
        <v>75</v>
      </c>
      <c r="G79">
        <v>67</v>
      </c>
    </row>
    <row r="80" spans="2:7" x14ac:dyDescent="0.35">
      <c r="B80">
        <f t="shared" si="2"/>
        <v>80</v>
      </c>
      <c r="D80">
        <v>80</v>
      </c>
      <c r="G80">
        <v>71.5</v>
      </c>
    </row>
    <row r="81" spans="2:7" x14ac:dyDescent="0.35">
      <c r="B81">
        <f t="shared" si="2"/>
        <v>85</v>
      </c>
      <c r="D81">
        <v>85</v>
      </c>
      <c r="G81">
        <v>78</v>
      </c>
    </row>
    <row r="82" spans="2:7" x14ac:dyDescent="0.35">
      <c r="B82">
        <f t="shared" si="2"/>
        <v>90</v>
      </c>
      <c r="D82">
        <v>90</v>
      </c>
      <c r="G82">
        <v>82</v>
      </c>
    </row>
    <row r="83" spans="2:7" x14ac:dyDescent="0.35">
      <c r="B83">
        <f t="shared" si="2"/>
        <v>95</v>
      </c>
      <c r="D83">
        <v>95</v>
      </c>
      <c r="G83">
        <v>87</v>
      </c>
    </row>
    <row r="84" spans="2:7" x14ac:dyDescent="0.35">
      <c r="B84">
        <f t="shared" si="2"/>
        <v>100</v>
      </c>
      <c r="D84">
        <v>100</v>
      </c>
      <c r="G84">
        <v>91.5</v>
      </c>
    </row>
    <row r="85" spans="2:7" x14ac:dyDescent="0.35">
      <c r="B85">
        <f t="shared" si="2"/>
        <v>105</v>
      </c>
      <c r="D85">
        <v>105</v>
      </c>
      <c r="G85">
        <v>95</v>
      </c>
    </row>
    <row r="86" spans="2:7" x14ac:dyDescent="0.35">
      <c r="B86">
        <f t="shared" si="2"/>
        <v>110</v>
      </c>
      <c r="D86">
        <v>110</v>
      </c>
      <c r="G86">
        <v>99</v>
      </c>
    </row>
    <row r="87" spans="2:7" x14ac:dyDescent="0.35">
      <c r="B87">
        <f t="shared" si="2"/>
        <v>115</v>
      </c>
      <c r="D87">
        <v>115</v>
      </c>
      <c r="G87">
        <v>103.5</v>
      </c>
    </row>
  </sheetData>
  <mergeCells count="3">
    <mergeCell ref="E5:G5"/>
    <mergeCell ref="E33:G33"/>
    <mergeCell ref="E62:G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Mediciones 1 sensores VL6180X</vt:lpstr>
      <vt:lpstr>Mediciones 2 sensores VL6180X</vt:lpstr>
      <vt:lpstr>Mediciones 3 sensores VL6180X</vt:lpstr>
      <vt:lpstr>Postcalibracion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Daniel Ramírez Cruz</dc:creator>
  <cp:lastModifiedBy>Fernando Daniel Ramírez Cruz</cp:lastModifiedBy>
  <dcterms:created xsi:type="dcterms:W3CDTF">2024-03-26T00:28:13Z</dcterms:created>
  <dcterms:modified xsi:type="dcterms:W3CDTF">2024-04-19T01:11:04Z</dcterms:modified>
</cp:coreProperties>
</file>