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FSNAS\My.Documents\alex.cheng\My.Development\Excel\"/>
    </mc:Choice>
  </mc:AlternateContent>
  <xr:revisionPtr revIDLastSave="0" documentId="13_ncr:1_{18A2EA91-2A29-46E9-B759-06A3C17F13E2}" xr6:coauthVersionLast="47" xr6:coauthVersionMax="47" xr10:uidLastSave="{00000000-0000-0000-0000-000000000000}"/>
  <bookViews>
    <workbookView xWindow="-120" yWindow="-120" windowWidth="29040" windowHeight="15840" xr2:uid="{7573885A-3FFC-4F69-BD7E-12095F0D2429}"/>
  </bookViews>
  <sheets>
    <sheet name="Call Spread" sheetId="1" r:id="rId1"/>
    <sheet name="Put Spread" sheetId="4" r:id="rId2"/>
    <sheet name="Straddle" sheetId="2" r:id="rId3"/>
    <sheet name="Strangle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4" i="3" l="1"/>
  <c r="S63" i="3"/>
  <c r="S62" i="3"/>
  <c r="D64" i="3"/>
  <c r="D63" i="3"/>
  <c r="D62" i="3"/>
  <c r="S64" i="4"/>
  <c r="D64" i="4"/>
  <c r="S64" i="1"/>
  <c r="S63" i="1"/>
  <c r="S62" i="1"/>
  <c r="D64" i="1"/>
  <c r="D63" i="1"/>
  <c r="U63" i="1" s="1"/>
  <c r="U62" i="1" s="1"/>
  <c r="D62" i="1"/>
  <c r="S63" i="2"/>
  <c r="S62" i="2"/>
  <c r="S64" i="2"/>
  <c r="D64" i="2"/>
  <c r="D63" i="2"/>
  <c r="D88" i="2" s="1"/>
  <c r="D62" i="2"/>
  <c r="S63" i="4"/>
  <c r="D63" i="4"/>
  <c r="D62" i="4"/>
  <c r="S62" i="4"/>
  <c r="R89" i="4"/>
  <c r="S89" i="4" s="1"/>
  <c r="Q89" i="4"/>
  <c r="Q90" i="4" s="1"/>
  <c r="R90" i="4" s="1"/>
  <c r="S90" i="4" s="1"/>
  <c r="B89" i="4"/>
  <c r="R88" i="4"/>
  <c r="S88" i="4" s="1"/>
  <c r="D88" i="4"/>
  <c r="C88" i="4"/>
  <c r="R87" i="4"/>
  <c r="S87" i="4" s="1"/>
  <c r="Q87" i="4"/>
  <c r="B87" i="4"/>
  <c r="R86" i="4"/>
  <c r="S86" i="4" s="1"/>
  <c r="Q86" i="4"/>
  <c r="Q85" i="4"/>
  <c r="U63" i="4"/>
  <c r="U62" i="4" s="1"/>
  <c r="B36" i="4"/>
  <c r="B37" i="4" s="1"/>
  <c r="B38" i="4" s="1"/>
  <c r="C38" i="4" s="1"/>
  <c r="D38" i="4" s="1"/>
  <c r="B35" i="4"/>
  <c r="C35" i="4" s="1"/>
  <c r="D35" i="4" s="1"/>
  <c r="Q34" i="4"/>
  <c r="R34" i="4" s="1"/>
  <c r="S34" i="4" s="1"/>
  <c r="B34" i="4"/>
  <c r="C34" i="4" s="1"/>
  <c r="D34" i="4" s="1"/>
  <c r="S33" i="4"/>
  <c r="R33" i="4"/>
  <c r="C33" i="4"/>
  <c r="D33" i="4" s="1"/>
  <c r="Q32" i="4"/>
  <c r="B32" i="4"/>
  <c r="C32" i="4" s="1"/>
  <c r="D32" i="4" s="1"/>
  <c r="U8" i="4"/>
  <c r="U7" i="4" s="1"/>
  <c r="R89" i="3"/>
  <c r="Q89" i="3"/>
  <c r="Q90" i="3" s="1"/>
  <c r="B89" i="3"/>
  <c r="R88" i="3"/>
  <c r="S88" i="3" s="1"/>
  <c r="C88" i="3"/>
  <c r="D88" i="3" s="1"/>
  <c r="R87" i="3"/>
  <c r="Q87" i="3"/>
  <c r="B87" i="3"/>
  <c r="Q86" i="3"/>
  <c r="U63" i="3"/>
  <c r="U62" i="3" s="1"/>
  <c r="B35" i="3"/>
  <c r="C35" i="3" s="1"/>
  <c r="D35" i="3" s="1"/>
  <c r="Q34" i="3"/>
  <c r="R34" i="3" s="1"/>
  <c r="S34" i="3" s="1"/>
  <c r="C34" i="3"/>
  <c r="D34" i="3" s="1"/>
  <c r="B34" i="3"/>
  <c r="R33" i="3"/>
  <c r="S33" i="3" s="1"/>
  <c r="C33" i="3"/>
  <c r="D33" i="3" s="1"/>
  <c r="Q32" i="3"/>
  <c r="R32" i="3" s="1"/>
  <c r="S32" i="3" s="1"/>
  <c r="C32" i="3"/>
  <c r="D32" i="3" s="1"/>
  <c r="B32" i="3"/>
  <c r="B31" i="3"/>
  <c r="C31" i="3" s="1"/>
  <c r="D31" i="3" s="1"/>
  <c r="U8" i="3"/>
  <c r="U7" i="3" s="1"/>
  <c r="R89" i="2"/>
  <c r="S89" i="2" s="1"/>
  <c r="Q89" i="2"/>
  <c r="Q90" i="2" s="1"/>
  <c r="B89" i="2"/>
  <c r="R88" i="2"/>
  <c r="S88" i="2" s="1"/>
  <c r="C88" i="2"/>
  <c r="R87" i="2"/>
  <c r="S87" i="2" s="1"/>
  <c r="Q87" i="2"/>
  <c r="B87" i="2"/>
  <c r="Q86" i="2"/>
  <c r="U63" i="2"/>
  <c r="U62" i="2" s="1"/>
  <c r="B35" i="2"/>
  <c r="B36" i="2" s="1"/>
  <c r="Q34" i="2"/>
  <c r="Q35" i="2" s="1"/>
  <c r="C34" i="2"/>
  <c r="D34" i="2" s="1"/>
  <c r="B34" i="2"/>
  <c r="R33" i="2"/>
  <c r="S33" i="2" s="1"/>
  <c r="C33" i="2"/>
  <c r="D33" i="2" s="1"/>
  <c r="Q32" i="2"/>
  <c r="R32" i="2" s="1"/>
  <c r="S32" i="2" s="1"/>
  <c r="C32" i="2"/>
  <c r="D32" i="2" s="1"/>
  <c r="B32" i="2"/>
  <c r="B31" i="2"/>
  <c r="C31" i="2" s="1"/>
  <c r="D31" i="2" s="1"/>
  <c r="U8" i="2"/>
  <c r="U7" i="2" s="1"/>
  <c r="U8" i="1"/>
  <c r="U7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68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Q89" i="1"/>
  <c r="R89" i="1" s="1"/>
  <c r="R88" i="1"/>
  <c r="Q87" i="1"/>
  <c r="Q86" i="1" s="1"/>
  <c r="B89" i="1"/>
  <c r="B90" i="1" s="1"/>
  <c r="C88" i="1"/>
  <c r="B87" i="1"/>
  <c r="B86" i="1" s="1"/>
  <c r="C86" i="1" s="1"/>
  <c r="Q34" i="1"/>
  <c r="Q35" i="1" s="1"/>
  <c r="R33" i="1"/>
  <c r="S33" i="1" s="1"/>
  <c r="Q32" i="1"/>
  <c r="Q31" i="1" s="1"/>
  <c r="R31" i="1" s="1"/>
  <c r="S31" i="1" s="1"/>
  <c r="C33" i="1"/>
  <c r="D33" i="1" s="1"/>
  <c r="B32" i="1"/>
  <c r="B31" i="1" s="1"/>
  <c r="B30" i="1" s="1"/>
  <c r="B29" i="1" s="1"/>
  <c r="B28" i="1" s="1"/>
  <c r="B27" i="1" s="1"/>
  <c r="B26" i="1" s="1"/>
  <c r="B25" i="1" s="1"/>
  <c r="B24" i="1" s="1"/>
  <c r="C24" i="1" s="1"/>
  <c r="D2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C53" i="1" s="1"/>
  <c r="D53" i="1" s="1"/>
  <c r="S87" i="3" l="1"/>
  <c r="S89" i="3"/>
  <c r="U88" i="2"/>
  <c r="U34" i="4"/>
  <c r="U33" i="4"/>
  <c r="C37" i="4"/>
  <c r="D37" i="4" s="1"/>
  <c r="R85" i="4"/>
  <c r="S85" i="4" s="1"/>
  <c r="Q84" i="4"/>
  <c r="C87" i="4"/>
  <c r="D87" i="4" s="1"/>
  <c r="U87" i="4" s="1"/>
  <c r="B86" i="4"/>
  <c r="B90" i="4"/>
  <c r="C89" i="4"/>
  <c r="D89" i="4" s="1"/>
  <c r="U89" i="4" s="1"/>
  <c r="C36" i="4"/>
  <c r="D36" i="4" s="1"/>
  <c r="Q35" i="4"/>
  <c r="R32" i="4"/>
  <c r="S32" i="4" s="1"/>
  <c r="U32" i="4" s="1"/>
  <c r="Q31" i="4"/>
  <c r="B39" i="4"/>
  <c r="B31" i="4"/>
  <c r="U88" i="4"/>
  <c r="Q91" i="4"/>
  <c r="U88" i="3"/>
  <c r="U34" i="3"/>
  <c r="U32" i="3"/>
  <c r="U33" i="3"/>
  <c r="B90" i="3"/>
  <c r="C89" i="3"/>
  <c r="D89" i="3" s="1"/>
  <c r="U89" i="3" s="1"/>
  <c r="B30" i="3"/>
  <c r="Q35" i="3"/>
  <c r="B36" i="3"/>
  <c r="R86" i="3"/>
  <c r="S86" i="3" s="1"/>
  <c r="Q85" i="3"/>
  <c r="R90" i="3"/>
  <c r="S90" i="3" s="1"/>
  <c r="Q91" i="3"/>
  <c r="C87" i="3"/>
  <c r="D87" i="3" s="1"/>
  <c r="U87" i="3" s="1"/>
  <c r="B86" i="3"/>
  <c r="Q31" i="3"/>
  <c r="B37" i="2"/>
  <c r="C36" i="2"/>
  <c r="D36" i="2" s="1"/>
  <c r="U32" i="2"/>
  <c r="U33" i="2"/>
  <c r="Q36" i="2"/>
  <c r="R35" i="2"/>
  <c r="S35" i="2" s="1"/>
  <c r="B90" i="2"/>
  <c r="C89" i="2"/>
  <c r="D89" i="2" s="1"/>
  <c r="U89" i="2" s="1"/>
  <c r="Q31" i="2"/>
  <c r="R34" i="2"/>
  <c r="S34" i="2" s="1"/>
  <c r="U34" i="2" s="1"/>
  <c r="C35" i="2"/>
  <c r="D35" i="2" s="1"/>
  <c r="R86" i="2"/>
  <c r="S86" i="2" s="1"/>
  <c r="Q85" i="2"/>
  <c r="R90" i="2"/>
  <c r="S90" i="2" s="1"/>
  <c r="Q91" i="2"/>
  <c r="C87" i="2"/>
  <c r="D87" i="2" s="1"/>
  <c r="U87" i="2" s="1"/>
  <c r="B86" i="2"/>
  <c r="B30" i="2"/>
  <c r="U88" i="1"/>
  <c r="C87" i="1"/>
  <c r="Q85" i="1"/>
  <c r="R86" i="1"/>
  <c r="U86" i="1" s="1"/>
  <c r="R87" i="1"/>
  <c r="Q90" i="1"/>
  <c r="C90" i="1"/>
  <c r="B91" i="1"/>
  <c r="B85" i="1"/>
  <c r="C89" i="1"/>
  <c r="U89" i="1" s="1"/>
  <c r="U33" i="1"/>
  <c r="C30" i="1"/>
  <c r="D30" i="1" s="1"/>
  <c r="R32" i="1"/>
  <c r="S32" i="1" s="1"/>
  <c r="Q36" i="1"/>
  <c r="R35" i="1"/>
  <c r="S35" i="1" s="1"/>
  <c r="Q30" i="1"/>
  <c r="R34" i="1"/>
  <c r="S34" i="1" s="1"/>
  <c r="C26" i="1"/>
  <c r="D26" i="1" s="1"/>
  <c r="C52" i="1"/>
  <c r="D52" i="1" s="1"/>
  <c r="C48" i="1"/>
  <c r="D48" i="1" s="1"/>
  <c r="C44" i="1"/>
  <c r="D44" i="1" s="1"/>
  <c r="C40" i="1"/>
  <c r="D40" i="1" s="1"/>
  <c r="C36" i="1"/>
  <c r="D36" i="1" s="1"/>
  <c r="C29" i="1"/>
  <c r="D29" i="1" s="1"/>
  <c r="C51" i="1"/>
  <c r="D51" i="1" s="1"/>
  <c r="C47" i="1"/>
  <c r="D47" i="1" s="1"/>
  <c r="C43" i="1"/>
  <c r="D43" i="1" s="1"/>
  <c r="C39" i="1"/>
  <c r="D39" i="1" s="1"/>
  <c r="C35" i="1"/>
  <c r="D35" i="1" s="1"/>
  <c r="C32" i="1"/>
  <c r="D32" i="1" s="1"/>
  <c r="C28" i="1"/>
  <c r="D28" i="1" s="1"/>
  <c r="C50" i="1"/>
  <c r="D50" i="1" s="1"/>
  <c r="C46" i="1"/>
  <c r="D46" i="1" s="1"/>
  <c r="C42" i="1"/>
  <c r="D42" i="1" s="1"/>
  <c r="C38" i="1"/>
  <c r="D38" i="1" s="1"/>
  <c r="C34" i="1"/>
  <c r="D34" i="1" s="1"/>
  <c r="C25" i="1"/>
  <c r="D25" i="1" s="1"/>
  <c r="C31" i="1"/>
  <c r="D31" i="1" s="1"/>
  <c r="U31" i="1" s="1"/>
  <c r="C27" i="1"/>
  <c r="D27" i="1" s="1"/>
  <c r="C49" i="1"/>
  <c r="D49" i="1" s="1"/>
  <c r="C45" i="1"/>
  <c r="D45" i="1" s="1"/>
  <c r="C41" i="1"/>
  <c r="D41" i="1" s="1"/>
  <c r="C37" i="1"/>
  <c r="D37" i="1" s="1"/>
  <c r="B23" i="1"/>
  <c r="C31" i="4" l="1"/>
  <c r="D31" i="4" s="1"/>
  <c r="B30" i="4"/>
  <c r="C39" i="4"/>
  <c r="D39" i="4" s="1"/>
  <c r="B40" i="4"/>
  <c r="Q36" i="4"/>
  <c r="R35" i="4"/>
  <c r="S35" i="4" s="1"/>
  <c r="U35" i="4" s="1"/>
  <c r="R91" i="4"/>
  <c r="S91" i="4" s="1"/>
  <c r="Q92" i="4"/>
  <c r="R31" i="4"/>
  <c r="S31" i="4" s="1"/>
  <c r="Q30" i="4"/>
  <c r="R84" i="4"/>
  <c r="S84" i="4" s="1"/>
  <c r="Q83" i="4"/>
  <c r="C86" i="4"/>
  <c r="D86" i="4" s="1"/>
  <c r="U86" i="4" s="1"/>
  <c r="B85" i="4"/>
  <c r="B91" i="4"/>
  <c r="C90" i="4"/>
  <c r="D90" i="4" s="1"/>
  <c r="U90" i="4" s="1"/>
  <c r="R35" i="3"/>
  <c r="S35" i="3" s="1"/>
  <c r="U35" i="3" s="1"/>
  <c r="Q36" i="3"/>
  <c r="R31" i="3"/>
  <c r="S31" i="3" s="1"/>
  <c r="U31" i="3" s="1"/>
  <c r="Q30" i="3"/>
  <c r="C86" i="3"/>
  <c r="D86" i="3" s="1"/>
  <c r="U86" i="3" s="1"/>
  <c r="B85" i="3"/>
  <c r="R85" i="3"/>
  <c r="S85" i="3" s="1"/>
  <c r="Q84" i="3"/>
  <c r="C30" i="3"/>
  <c r="D30" i="3" s="1"/>
  <c r="B29" i="3"/>
  <c r="R91" i="3"/>
  <c r="S91" i="3" s="1"/>
  <c r="Q92" i="3"/>
  <c r="C36" i="3"/>
  <c r="D36" i="3" s="1"/>
  <c r="B37" i="3"/>
  <c r="B91" i="3"/>
  <c r="C90" i="3"/>
  <c r="D90" i="3" s="1"/>
  <c r="U90" i="3" s="1"/>
  <c r="C86" i="2"/>
  <c r="D86" i="2" s="1"/>
  <c r="U86" i="2" s="1"/>
  <c r="B85" i="2"/>
  <c r="R85" i="2"/>
  <c r="S85" i="2" s="1"/>
  <c r="Q84" i="2"/>
  <c r="R31" i="2"/>
  <c r="S31" i="2" s="1"/>
  <c r="U31" i="2" s="1"/>
  <c r="Q30" i="2"/>
  <c r="R36" i="2"/>
  <c r="S36" i="2" s="1"/>
  <c r="U36" i="2" s="1"/>
  <c r="Q37" i="2"/>
  <c r="C30" i="2"/>
  <c r="D30" i="2" s="1"/>
  <c r="B29" i="2"/>
  <c r="R91" i="2"/>
  <c r="S91" i="2" s="1"/>
  <c r="Q92" i="2"/>
  <c r="U35" i="2"/>
  <c r="B91" i="2"/>
  <c r="C90" i="2"/>
  <c r="D90" i="2" s="1"/>
  <c r="U90" i="2" s="1"/>
  <c r="C37" i="2"/>
  <c r="D37" i="2" s="1"/>
  <c r="B38" i="2"/>
  <c r="U87" i="1"/>
  <c r="Q84" i="1"/>
  <c r="R85" i="1"/>
  <c r="R90" i="1"/>
  <c r="U90" i="1" s="1"/>
  <c r="Q91" i="1"/>
  <c r="C91" i="1"/>
  <c r="B92" i="1"/>
  <c r="C85" i="1"/>
  <c r="B84" i="1"/>
  <c r="U34" i="1"/>
  <c r="U32" i="1"/>
  <c r="U35" i="1"/>
  <c r="R30" i="1"/>
  <c r="S30" i="1" s="1"/>
  <c r="U30" i="1" s="1"/>
  <c r="Q29" i="1"/>
  <c r="R36" i="1"/>
  <c r="S36" i="1" s="1"/>
  <c r="U36" i="1" s="1"/>
  <c r="Q37" i="1"/>
  <c r="B22" i="1"/>
  <c r="C23" i="1"/>
  <c r="D23" i="1" s="1"/>
  <c r="C85" i="4" l="1"/>
  <c r="D85" i="4" s="1"/>
  <c r="U85" i="4" s="1"/>
  <c r="B84" i="4"/>
  <c r="R30" i="4"/>
  <c r="S30" i="4" s="1"/>
  <c r="Q29" i="4"/>
  <c r="Q82" i="4"/>
  <c r="R83" i="4"/>
  <c r="S83" i="4" s="1"/>
  <c r="Q93" i="4"/>
  <c r="R92" i="4"/>
  <c r="S92" i="4" s="1"/>
  <c r="C30" i="4"/>
  <c r="D30" i="4" s="1"/>
  <c r="B29" i="4"/>
  <c r="B41" i="4"/>
  <c r="C40" i="4"/>
  <c r="D40" i="4" s="1"/>
  <c r="Q37" i="4"/>
  <c r="R36" i="4"/>
  <c r="S36" i="4" s="1"/>
  <c r="U36" i="4" s="1"/>
  <c r="C91" i="4"/>
  <c r="D91" i="4" s="1"/>
  <c r="U91" i="4" s="1"/>
  <c r="B92" i="4"/>
  <c r="U31" i="4"/>
  <c r="Q93" i="3"/>
  <c r="R92" i="3"/>
  <c r="S92" i="3" s="1"/>
  <c r="R84" i="3"/>
  <c r="S84" i="3" s="1"/>
  <c r="Q83" i="3"/>
  <c r="R30" i="3"/>
  <c r="S30" i="3" s="1"/>
  <c r="U30" i="3" s="1"/>
  <c r="Q29" i="3"/>
  <c r="C91" i="3"/>
  <c r="D91" i="3" s="1"/>
  <c r="U91" i="3" s="1"/>
  <c r="B92" i="3"/>
  <c r="B38" i="3"/>
  <c r="C37" i="3"/>
  <c r="D37" i="3" s="1"/>
  <c r="C29" i="3"/>
  <c r="D29" i="3" s="1"/>
  <c r="B28" i="3"/>
  <c r="C85" i="3"/>
  <c r="D85" i="3" s="1"/>
  <c r="U85" i="3" s="1"/>
  <c r="B84" i="3"/>
  <c r="Q37" i="3"/>
  <c r="R36" i="3"/>
  <c r="S36" i="3" s="1"/>
  <c r="U36" i="3" s="1"/>
  <c r="R37" i="2"/>
  <c r="S37" i="2" s="1"/>
  <c r="Q38" i="2"/>
  <c r="R84" i="2"/>
  <c r="S84" i="2" s="1"/>
  <c r="Q83" i="2"/>
  <c r="C91" i="2"/>
  <c r="D91" i="2" s="1"/>
  <c r="U91" i="2" s="1"/>
  <c r="B92" i="2"/>
  <c r="C29" i="2"/>
  <c r="D29" i="2" s="1"/>
  <c r="B28" i="2"/>
  <c r="C38" i="2"/>
  <c r="D38" i="2" s="1"/>
  <c r="B39" i="2"/>
  <c r="R30" i="2"/>
  <c r="S30" i="2" s="1"/>
  <c r="U30" i="2" s="1"/>
  <c r="Q29" i="2"/>
  <c r="C85" i="2"/>
  <c r="D85" i="2" s="1"/>
  <c r="U85" i="2" s="1"/>
  <c r="B84" i="2"/>
  <c r="U37" i="2"/>
  <c r="Q93" i="2"/>
  <c r="R92" i="2"/>
  <c r="S92" i="2" s="1"/>
  <c r="U85" i="1"/>
  <c r="Q83" i="1"/>
  <c r="R84" i="1"/>
  <c r="U84" i="1" s="1"/>
  <c r="Q92" i="1"/>
  <c r="R91" i="1"/>
  <c r="U91" i="1" s="1"/>
  <c r="C84" i="1"/>
  <c r="B83" i="1"/>
  <c r="B93" i="1"/>
  <c r="C92" i="1"/>
  <c r="R29" i="1"/>
  <c r="S29" i="1" s="1"/>
  <c r="U29" i="1" s="1"/>
  <c r="Q28" i="1"/>
  <c r="R37" i="1"/>
  <c r="S37" i="1" s="1"/>
  <c r="U37" i="1" s="1"/>
  <c r="Q38" i="1"/>
  <c r="B21" i="1"/>
  <c r="C22" i="1"/>
  <c r="D22" i="1" s="1"/>
  <c r="R29" i="4" l="1"/>
  <c r="S29" i="4" s="1"/>
  <c r="Q28" i="4"/>
  <c r="C29" i="4"/>
  <c r="D29" i="4" s="1"/>
  <c r="B28" i="4"/>
  <c r="Q94" i="4"/>
  <c r="R93" i="4"/>
  <c r="S93" i="4" s="1"/>
  <c r="R37" i="4"/>
  <c r="S37" i="4" s="1"/>
  <c r="U37" i="4" s="1"/>
  <c r="Q38" i="4"/>
  <c r="U30" i="4"/>
  <c r="R82" i="4"/>
  <c r="S82" i="4" s="1"/>
  <c r="Q81" i="4"/>
  <c r="C84" i="4"/>
  <c r="D84" i="4" s="1"/>
  <c r="U84" i="4" s="1"/>
  <c r="B83" i="4"/>
  <c r="B42" i="4"/>
  <c r="C41" i="4"/>
  <c r="D41" i="4" s="1"/>
  <c r="C92" i="4"/>
  <c r="D92" i="4" s="1"/>
  <c r="U92" i="4" s="1"/>
  <c r="B93" i="4"/>
  <c r="C28" i="3"/>
  <c r="D28" i="3" s="1"/>
  <c r="B27" i="3"/>
  <c r="C92" i="3"/>
  <c r="D92" i="3" s="1"/>
  <c r="U92" i="3" s="1"/>
  <c r="B93" i="3"/>
  <c r="Q82" i="3"/>
  <c r="R83" i="3"/>
  <c r="S83" i="3" s="1"/>
  <c r="Q38" i="3"/>
  <c r="R37" i="3"/>
  <c r="S37" i="3" s="1"/>
  <c r="U37" i="3" s="1"/>
  <c r="B83" i="3"/>
  <c r="C84" i="3"/>
  <c r="D84" i="3" s="1"/>
  <c r="U84" i="3" s="1"/>
  <c r="R29" i="3"/>
  <c r="S29" i="3" s="1"/>
  <c r="U29" i="3" s="1"/>
  <c r="Q28" i="3"/>
  <c r="B39" i="3"/>
  <c r="C38" i="3"/>
  <c r="D38" i="3" s="1"/>
  <c r="Q94" i="3"/>
  <c r="R93" i="3"/>
  <c r="S93" i="3" s="1"/>
  <c r="C28" i="2"/>
  <c r="D28" i="2" s="1"/>
  <c r="B27" i="2"/>
  <c r="Q82" i="2"/>
  <c r="R83" i="2"/>
  <c r="S83" i="2" s="1"/>
  <c r="B83" i="2"/>
  <c r="C84" i="2"/>
  <c r="D84" i="2" s="1"/>
  <c r="U84" i="2" s="1"/>
  <c r="B40" i="2"/>
  <c r="C39" i="2"/>
  <c r="D39" i="2" s="1"/>
  <c r="C92" i="2"/>
  <c r="D92" i="2" s="1"/>
  <c r="U92" i="2" s="1"/>
  <c r="B93" i="2"/>
  <c r="Q39" i="2"/>
  <c r="R38" i="2"/>
  <c r="S38" i="2" s="1"/>
  <c r="U38" i="2" s="1"/>
  <c r="Q94" i="2"/>
  <c r="R93" i="2"/>
  <c r="S93" i="2" s="1"/>
  <c r="R29" i="2"/>
  <c r="S29" i="2" s="1"/>
  <c r="U29" i="2" s="1"/>
  <c r="Q28" i="2"/>
  <c r="Q82" i="1"/>
  <c r="R83" i="1"/>
  <c r="R92" i="1"/>
  <c r="U92" i="1" s="1"/>
  <c r="Q93" i="1"/>
  <c r="C83" i="1"/>
  <c r="B82" i="1"/>
  <c r="B94" i="1"/>
  <c r="C93" i="1"/>
  <c r="Q39" i="1"/>
  <c r="R38" i="1"/>
  <c r="S38" i="1" s="1"/>
  <c r="U38" i="1" s="1"/>
  <c r="R28" i="1"/>
  <c r="S28" i="1" s="1"/>
  <c r="U28" i="1" s="1"/>
  <c r="Q27" i="1"/>
  <c r="B20" i="1"/>
  <c r="C21" i="1"/>
  <c r="D21" i="1" s="1"/>
  <c r="U29" i="4" l="1"/>
  <c r="R38" i="4"/>
  <c r="S38" i="4" s="1"/>
  <c r="U38" i="4" s="1"/>
  <c r="Q39" i="4"/>
  <c r="R81" i="4"/>
  <c r="S81" i="4" s="1"/>
  <c r="Q80" i="4"/>
  <c r="C28" i="4"/>
  <c r="D28" i="4" s="1"/>
  <c r="B27" i="4"/>
  <c r="C42" i="4"/>
  <c r="D42" i="4" s="1"/>
  <c r="B43" i="4"/>
  <c r="R28" i="4"/>
  <c r="S28" i="4" s="1"/>
  <c r="Q27" i="4"/>
  <c r="B94" i="4"/>
  <c r="C93" i="4"/>
  <c r="D93" i="4" s="1"/>
  <c r="U93" i="4" s="1"/>
  <c r="B82" i="4"/>
  <c r="C83" i="4"/>
  <c r="D83" i="4" s="1"/>
  <c r="U83" i="4" s="1"/>
  <c r="R94" i="4"/>
  <c r="S94" i="4" s="1"/>
  <c r="Q95" i="4"/>
  <c r="B94" i="3"/>
  <c r="C93" i="3"/>
  <c r="D93" i="3" s="1"/>
  <c r="U93" i="3" s="1"/>
  <c r="C39" i="3"/>
  <c r="D39" i="3" s="1"/>
  <c r="B40" i="3"/>
  <c r="R38" i="3"/>
  <c r="S38" i="3" s="1"/>
  <c r="U38" i="3" s="1"/>
  <c r="Q39" i="3"/>
  <c r="R28" i="3"/>
  <c r="S28" i="3" s="1"/>
  <c r="U28" i="3" s="1"/>
  <c r="Q27" i="3"/>
  <c r="C83" i="3"/>
  <c r="D83" i="3" s="1"/>
  <c r="U83" i="3" s="1"/>
  <c r="B82" i="3"/>
  <c r="C27" i="3"/>
  <c r="D27" i="3" s="1"/>
  <c r="B26" i="3"/>
  <c r="R94" i="3"/>
  <c r="S94" i="3" s="1"/>
  <c r="Q95" i="3"/>
  <c r="R82" i="3"/>
  <c r="S82" i="3" s="1"/>
  <c r="Q81" i="3"/>
  <c r="Q40" i="2"/>
  <c r="R39" i="2"/>
  <c r="S39" i="2" s="1"/>
  <c r="U39" i="2" s="1"/>
  <c r="B41" i="2"/>
  <c r="C40" i="2"/>
  <c r="D40" i="2" s="1"/>
  <c r="B94" i="2"/>
  <c r="C93" i="2"/>
  <c r="D93" i="2" s="1"/>
  <c r="U93" i="2" s="1"/>
  <c r="R82" i="2"/>
  <c r="S82" i="2" s="1"/>
  <c r="Q81" i="2"/>
  <c r="R94" i="2"/>
  <c r="S94" i="2" s="1"/>
  <c r="Q95" i="2"/>
  <c r="C27" i="2"/>
  <c r="D27" i="2" s="1"/>
  <c r="B26" i="2"/>
  <c r="R28" i="2"/>
  <c r="S28" i="2" s="1"/>
  <c r="Q27" i="2"/>
  <c r="C83" i="2"/>
  <c r="D83" i="2" s="1"/>
  <c r="U83" i="2" s="1"/>
  <c r="B82" i="2"/>
  <c r="U28" i="2"/>
  <c r="U83" i="1"/>
  <c r="Q81" i="1"/>
  <c r="R82" i="1"/>
  <c r="R93" i="1"/>
  <c r="U93" i="1" s="1"/>
  <c r="Q94" i="1"/>
  <c r="C82" i="1"/>
  <c r="B81" i="1"/>
  <c r="C94" i="1"/>
  <c r="B95" i="1"/>
  <c r="R27" i="1"/>
  <c r="S27" i="1" s="1"/>
  <c r="U27" i="1" s="1"/>
  <c r="Q26" i="1"/>
  <c r="Q40" i="1"/>
  <c r="R39" i="1"/>
  <c r="S39" i="1" s="1"/>
  <c r="U39" i="1" s="1"/>
  <c r="B19" i="1"/>
  <c r="C20" i="1"/>
  <c r="D20" i="1" s="1"/>
  <c r="B95" i="4" l="1"/>
  <c r="C94" i="4"/>
  <c r="D94" i="4" s="1"/>
  <c r="U94" i="4" s="1"/>
  <c r="C43" i="4"/>
  <c r="D43" i="4" s="1"/>
  <c r="B44" i="4"/>
  <c r="C82" i="4"/>
  <c r="D82" i="4" s="1"/>
  <c r="U82" i="4" s="1"/>
  <c r="B81" i="4"/>
  <c r="R27" i="4"/>
  <c r="S27" i="4" s="1"/>
  <c r="Q26" i="4"/>
  <c r="C27" i="4"/>
  <c r="D27" i="4" s="1"/>
  <c r="B26" i="4"/>
  <c r="Q40" i="4"/>
  <c r="R39" i="4"/>
  <c r="S39" i="4" s="1"/>
  <c r="U39" i="4" s="1"/>
  <c r="R80" i="4"/>
  <c r="S80" i="4" s="1"/>
  <c r="Q79" i="4"/>
  <c r="R95" i="4"/>
  <c r="S95" i="4" s="1"/>
  <c r="Q96" i="4"/>
  <c r="U28" i="4"/>
  <c r="R95" i="3"/>
  <c r="S95" i="3" s="1"/>
  <c r="Q96" i="3"/>
  <c r="C82" i="3"/>
  <c r="D82" i="3" s="1"/>
  <c r="U82" i="3" s="1"/>
  <c r="B81" i="3"/>
  <c r="R39" i="3"/>
  <c r="S39" i="3" s="1"/>
  <c r="U39" i="3" s="1"/>
  <c r="Q40" i="3"/>
  <c r="B95" i="3"/>
  <c r="C94" i="3"/>
  <c r="D94" i="3" s="1"/>
  <c r="U94" i="3" s="1"/>
  <c r="R81" i="3"/>
  <c r="S81" i="3" s="1"/>
  <c r="Q80" i="3"/>
  <c r="C26" i="3"/>
  <c r="D26" i="3" s="1"/>
  <c r="B25" i="3"/>
  <c r="R27" i="3"/>
  <c r="S27" i="3" s="1"/>
  <c r="U27" i="3" s="1"/>
  <c r="Q26" i="3"/>
  <c r="C40" i="3"/>
  <c r="D40" i="3" s="1"/>
  <c r="B41" i="3"/>
  <c r="R81" i="2"/>
  <c r="S81" i="2" s="1"/>
  <c r="Q80" i="2"/>
  <c r="C41" i="2"/>
  <c r="D41" i="2" s="1"/>
  <c r="B42" i="2"/>
  <c r="C26" i="2"/>
  <c r="D26" i="2" s="1"/>
  <c r="B25" i="2"/>
  <c r="R27" i="2"/>
  <c r="S27" i="2" s="1"/>
  <c r="U27" i="2" s="1"/>
  <c r="Q26" i="2"/>
  <c r="R95" i="2"/>
  <c r="S95" i="2" s="1"/>
  <c r="Q96" i="2"/>
  <c r="C82" i="2"/>
  <c r="D82" i="2" s="1"/>
  <c r="U82" i="2" s="1"/>
  <c r="B81" i="2"/>
  <c r="B95" i="2"/>
  <c r="C94" i="2"/>
  <c r="D94" i="2" s="1"/>
  <c r="U94" i="2" s="1"/>
  <c r="R40" i="2"/>
  <c r="S40" i="2" s="1"/>
  <c r="U40" i="2" s="1"/>
  <c r="Q41" i="2"/>
  <c r="U82" i="1"/>
  <c r="Q80" i="1"/>
  <c r="R81" i="1"/>
  <c r="R94" i="1"/>
  <c r="U94" i="1" s="1"/>
  <c r="Q95" i="1"/>
  <c r="C95" i="1"/>
  <c r="B96" i="1"/>
  <c r="C81" i="1"/>
  <c r="B80" i="1"/>
  <c r="R40" i="1"/>
  <c r="S40" i="1" s="1"/>
  <c r="U40" i="1" s="1"/>
  <c r="Q41" i="1"/>
  <c r="R26" i="1"/>
  <c r="S26" i="1" s="1"/>
  <c r="U26" i="1" s="1"/>
  <c r="Q25" i="1"/>
  <c r="B18" i="1"/>
  <c r="C19" i="1"/>
  <c r="D19" i="1" s="1"/>
  <c r="C81" i="4" l="1"/>
  <c r="D81" i="4" s="1"/>
  <c r="U81" i="4" s="1"/>
  <c r="B80" i="4"/>
  <c r="C95" i="4"/>
  <c r="D95" i="4" s="1"/>
  <c r="U95" i="4" s="1"/>
  <c r="B96" i="4"/>
  <c r="Q41" i="4"/>
  <c r="R40" i="4"/>
  <c r="S40" i="4" s="1"/>
  <c r="U40" i="4" s="1"/>
  <c r="R79" i="4"/>
  <c r="S79" i="4" s="1"/>
  <c r="Q78" i="4"/>
  <c r="C26" i="4"/>
  <c r="D26" i="4" s="1"/>
  <c r="B25" i="4"/>
  <c r="U27" i="4"/>
  <c r="Q97" i="4"/>
  <c r="R96" i="4"/>
  <c r="S96" i="4" s="1"/>
  <c r="R26" i="4"/>
  <c r="S26" i="4" s="1"/>
  <c r="Q25" i="4"/>
  <c r="B45" i="4"/>
  <c r="C44" i="4"/>
  <c r="D44" i="4" s="1"/>
  <c r="R26" i="3"/>
  <c r="S26" i="3" s="1"/>
  <c r="U26" i="3" s="1"/>
  <c r="Q25" i="3"/>
  <c r="R80" i="3"/>
  <c r="S80" i="3" s="1"/>
  <c r="Q79" i="3"/>
  <c r="C95" i="3"/>
  <c r="D95" i="3" s="1"/>
  <c r="U95" i="3" s="1"/>
  <c r="B96" i="3"/>
  <c r="Q41" i="3"/>
  <c r="R40" i="3"/>
  <c r="S40" i="3" s="1"/>
  <c r="U40" i="3" s="1"/>
  <c r="Q97" i="3"/>
  <c r="R96" i="3"/>
  <c r="S96" i="3" s="1"/>
  <c r="B42" i="3"/>
  <c r="C41" i="3"/>
  <c r="D41" i="3" s="1"/>
  <c r="C25" i="3"/>
  <c r="D25" i="3" s="1"/>
  <c r="B24" i="3"/>
  <c r="C81" i="3"/>
  <c r="D81" i="3" s="1"/>
  <c r="U81" i="3" s="1"/>
  <c r="B80" i="3"/>
  <c r="Q97" i="2"/>
  <c r="R96" i="2"/>
  <c r="S96" i="2" s="1"/>
  <c r="C25" i="2"/>
  <c r="D25" i="2" s="1"/>
  <c r="B24" i="2"/>
  <c r="C95" i="2"/>
  <c r="D95" i="2" s="1"/>
  <c r="U95" i="2" s="1"/>
  <c r="B96" i="2"/>
  <c r="R80" i="2"/>
  <c r="S80" i="2" s="1"/>
  <c r="Q79" i="2"/>
  <c r="R41" i="2"/>
  <c r="S41" i="2" s="1"/>
  <c r="Q42" i="2"/>
  <c r="C81" i="2"/>
  <c r="D81" i="2" s="1"/>
  <c r="U81" i="2" s="1"/>
  <c r="B80" i="2"/>
  <c r="R26" i="2"/>
  <c r="S26" i="2" s="1"/>
  <c r="U26" i="2" s="1"/>
  <c r="Q25" i="2"/>
  <c r="C42" i="2"/>
  <c r="D42" i="2" s="1"/>
  <c r="B43" i="2"/>
  <c r="U41" i="2"/>
  <c r="U81" i="1"/>
  <c r="Q79" i="1"/>
  <c r="R80" i="1"/>
  <c r="R95" i="1"/>
  <c r="U95" i="1" s="1"/>
  <c r="Q96" i="1"/>
  <c r="C80" i="1"/>
  <c r="B79" i="1"/>
  <c r="C96" i="1"/>
  <c r="B97" i="1"/>
  <c r="R25" i="1"/>
  <c r="S25" i="1" s="1"/>
  <c r="U25" i="1" s="1"/>
  <c r="Q24" i="1"/>
  <c r="R41" i="1"/>
  <c r="S41" i="1" s="1"/>
  <c r="U41" i="1" s="1"/>
  <c r="Q42" i="1"/>
  <c r="B17" i="1"/>
  <c r="C18" i="1"/>
  <c r="D18" i="1" s="1"/>
  <c r="U26" i="4" l="1"/>
  <c r="R41" i="4"/>
  <c r="S41" i="4" s="1"/>
  <c r="U41" i="4" s="1"/>
  <c r="Q42" i="4"/>
  <c r="R25" i="4"/>
  <c r="S25" i="4" s="1"/>
  <c r="Q24" i="4"/>
  <c r="C25" i="4"/>
  <c r="D25" i="4" s="1"/>
  <c r="B24" i="4"/>
  <c r="B79" i="4"/>
  <c r="C80" i="4"/>
  <c r="D80" i="4" s="1"/>
  <c r="U80" i="4" s="1"/>
  <c r="C45" i="4"/>
  <c r="D45" i="4" s="1"/>
  <c r="B46" i="4"/>
  <c r="Q98" i="4"/>
  <c r="R97" i="4"/>
  <c r="S97" i="4" s="1"/>
  <c r="Q77" i="4"/>
  <c r="R78" i="4"/>
  <c r="S78" i="4" s="1"/>
  <c r="C96" i="4"/>
  <c r="D96" i="4" s="1"/>
  <c r="U96" i="4" s="1"/>
  <c r="B97" i="4"/>
  <c r="Q78" i="3"/>
  <c r="R79" i="3"/>
  <c r="S79" i="3" s="1"/>
  <c r="B43" i="3"/>
  <c r="C42" i="3"/>
  <c r="D42" i="3" s="1"/>
  <c r="Q42" i="3"/>
  <c r="R41" i="3"/>
  <c r="S41" i="3" s="1"/>
  <c r="U41" i="3" s="1"/>
  <c r="C80" i="3"/>
  <c r="D80" i="3" s="1"/>
  <c r="U80" i="3" s="1"/>
  <c r="B79" i="3"/>
  <c r="C24" i="3"/>
  <c r="D24" i="3" s="1"/>
  <c r="B23" i="3"/>
  <c r="C96" i="3"/>
  <c r="D96" i="3" s="1"/>
  <c r="U96" i="3" s="1"/>
  <c r="B97" i="3"/>
  <c r="R25" i="3"/>
  <c r="S25" i="3" s="1"/>
  <c r="U25" i="3" s="1"/>
  <c r="Q24" i="3"/>
  <c r="Q98" i="3"/>
  <c r="R97" i="3"/>
  <c r="S97" i="3" s="1"/>
  <c r="C24" i="2"/>
  <c r="D24" i="2" s="1"/>
  <c r="B23" i="2"/>
  <c r="R25" i="2"/>
  <c r="S25" i="2" s="1"/>
  <c r="U25" i="2" s="1"/>
  <c r="Q24" i="2"/>
  <c r="Q43" i="2"/>
  <c r="R42" i="2"/>
  <c r="S42" i="2" s="1"/>
  <c r="U42" i="2" s="1"/>
  <c r="C96" i="2"/>
  <c r="D96" i="2" s="1"/>
  <c r="U96" i="2" s="1"/>
  <c r="B97" i="2"/>
  <c r="B44" i="2"/>
  <c r="C43" i="2"/>
  <c r="D43" i="2" s="1"/>
  <c r="C80" i="2"/>
  <c r="D80" i="2" s="1"/>
  <c r="U80" i="2" s="1"/>
  <c r="B79" i="2"/>
  <c r="Q78" i="2"/>
  <c r="R79" i="2"/>
  <c r="S79" i="2" s="1"/>
  <c r="Q98" i="2"/>
  <c r="R97" i="2"/>
  <c r="S97" i="2" s="1"/>
  <c r="U80" i="1"/>
  <c r="Q78" i="1"/>
  <c r="R79" i="1"/>
  <c r="R96" i="1"/>
  <c r="U96" i="1" s="1"/>
  <c r="Q97" i="1"/>
  <c r="B98" i="1"/>
  <c r="C97" i="1"/>
  <c r="C79" i="1"/>
  <c r="B78" i="1"/>
  <c r="Q43" i="1"/>
  <c r="R42" i="1"/>
  <c r="S42" i="1" s="1"/>
  <c r="U42" i="1" s="1"/>
  <c r="R24" i="1"/>
  <c r="S24" i="1" s="1"/>
  <c r="U24" i="1" s="1"/>
  <c r="Q23" i="1"/>
  <c r="B16" i="1"/>
  <c r="C17" i="1"/>
  <c r="D17" i="1" s="1"/>
  <c r="R77" i="4" l="1"/>
  <c r="S77" i="4" s="1"/>
  <c r="Q76" i="4"/>
  <c r="B98" i="4"/>
  <c r="C97" i="4"/>
  <c r="D97" i="4" s="1"/>
  <c r="U97" i="4" s="1"/>
  <c r="U25" i="4"/>
  <c r="C46" i="4"/>
  <c r="D46" i="4" s="1"/>
  <c r="B47" i="4"/>
  <c r="C79" i="4"/>
  <c r="D79" i="4" s="1"/>
  <c r="U79" i="4" s="1"/>
  <c r="B78" i="4"/>
  <c r="C24" i="4"/>
  <c r="D24" i="4" s="1"/>
  <c r="B23" i="4"/>
  <c r="R42" i="4"/>
  <c r="S42" i="4" s="1"/>
  <c r="U42" i="4" s="1"/>
  <c r="Q43" i="4"/>
  <c r="R98" i="4"/>
  <c r="S98" i="4" s="1"/>
  <c r="Q99" i="4"/>
  <c r="R24" i="4"/>
  <c r="S24" i="4" s="1"/>
  <c r="Q23" i="4"/>
  <c r="R24" i="3"/>
  <c r="S24" i="3" s="1"/>
  <c r="U24" i="3" s="1"/>
  <c r="Q23" i="3"/>
  <c r="C23" i="3"/>
  <c r="D23" i="3" s="1"/>
  <c r="B22" i="3"/>
  <c r="C43" i="3"/>
  <c r="D43" i="3" s="1"/>
  <c r="B44" i="3"/>
  <c r="R42" i="3"/>
  <c r="S42" i="3" s="1"/>
  <c r="U42" i="3" s="1"/>
  <c r="Q43" i="3"/>
  <c r="R78" i="3"/>
  <c r="S78" i="3" s="1"/>
  <c r="Q77" i="3"/>
  <c r="R98" i="3"/>
  <c r="S98" i="3" s="1"/>
  <c r="Q99" i="3"/>
  <c r="B98" i="3"/>
  <c r="C97" i="3"/>
  <c r="D97" i="3" s="1"/>
  <c r="U97" i="3" s="1"/>
  <c r="C79" i="3"/>
  <c r="D79" i="3" s="1"/>
  <c r="U79" i="3" s="1"/>
  <c r="B78" i="3"/>
  <c r="R78" i="2"/>
  <c r="S78" i="2" s="1"/>
  <c r="Q77" i="2"/>
  <c r="B45" i="2"/>
  <c r="C44" i="2"/>
  <c r="D44" i="2" s="1"/>
  <c r="C79" i="2"/>
  <c r="D79" i="2" s="1"/>
  <c r="U79" i="2" s="1"/>
  <c r="B78" i="2"/>
  <c r="B98" i="2"/>
  <c r="C97" i="2"/>
  <c r="D97" i="2" s="1"/>
  <c r="U97" i="2" s="1"/>
  <c r="Q44" i="2"/>
  <c r="R43" i="2"/>
  <c r="S43" i="2" s="1"/>
  <c r="U43" i="2" s="1"/>
  <c r="C23" i="2"/>
  <c r="D23" i="2" s="1"/>
  <c r="B22" i="2"/>
  <c r="R98" i="2"/>
  <c r="S98" i="2" s="1"/>
  <c r="Q99" i="2"/>
  <c r="R24" i="2"/>
  <c r="S24" i="2" s="1"/>
  <c r="U24" i="2" s="1"/>
  <c r="Q23" i="2"/>
  <c r="U79" i="1"/>
  <c r="Q77" i="1"/>
  <c r="R78" i="1"/>
  <c r="R97" i="1"/>
  <c r="U97" i="1" s="1"/>
  <c r="Q98" i="1"/>
  <c r="C78" i="1"/>
  <c r="B77" i="1"/>
  <c r="B99" i="1"/>
  <c r="C98" i="1"/>
  <c r="R23" i="1"/>
  <c r="S23" i="1" s="1"/>
  <c r="U23" i="1" s="1"/>
  <c r="Q22" i="1"/>
  <c r="Q44" i="1"/>
  <c r="R43" i="1"/>
  <c r="S43" i="1" s="1"/>
  <c r="U43" i="1" s="1"/>
  <c r="B15" i="1"/>
  <c r="C16" i="1"/>
  <c r="D16" i="1" s="1"/>
  <c r="U24" i="4" l="1"/>
  <c r="R99" i="4"/>
  <c r="S99" i="4" s="1"/>
  <c r="Q100" i="4"/>
  <c r="B22" i="4"/>
  <c r="C23" i="4"/>
  <c r="D23" i="4" s="1"/>
  <c r="B48" i="4"/>
  <c r="C47" i="4"/>
  <c r="D47" i="4" s="1"/>
  <c r="B99" i="4"/>
  <c r="C98" i="4"/>
  <c r="D98" i="4" s="1"/>
  <c r="U98" i="4" s="1"/>
  <c r="R23" i="4"/>
  <c r="S23" i="4" s="1"/>
  <c r="Q22" i="4"/>
  <c r="Q44" i="4"/>
  <c r="R43" i="4"/>
  <c r="S43" i="4" s="1"/>
  <c r="U43" i="4" s="1"/>
  <c r="R76" i="4"/>
  <c r="S76" i="4" s="1"/>
  <c r="Q75" i="4"/>
  <c r="C78" i="4"/>
  <c r="D78" i="4" s="1"/>
  <c r="U78" i="4" s="1"/>
  <c r="B77" i="4"/>
  <c r="R77" i="3"/>
  <c r="S77" i="3" s="1"/>
  <c r="Q76" i="3"/>
  <c r="B99" i="3"/>
  <c r="C98" i="3"/>
  <c r="D98" i="3" s="1"/>
  <c r="U98" i="3" s="1"/>
  <c r="C44" i="3"/>
  <c r="D44" i="3" s="1"/>
  <c r="B45" i="3"/>
  <c r="R23" i="3"/>
  <c r="S23" i="3" s="1"/>
  <c r="U23" i="3" s="1"/>
  <c r="Q22" i="3"/>
  <c r="C22" i="3"/>
  <c r="D22" i="3" s="1"/>
  <c r="B21" i="3"/>
  <c r="C78" i="3"/>
  <c r="D78" i="3" s="1"/>
  <c r="U78" i="3" s="1"/>
  <c r="B77" i="3"/>
  <c r="R99" i="3"/>
  <c r="S99" i="3" s="1"/>
  <c r="Q100" i="3"/>
  <c r="R43" i="3"/>
  <c r="S43" i="3" s="1"/>
  <c r="U43" i="3" s="1"/>
  <c r="Q44" i="3"/>
  <c r="B99" i="2"/>
  <c r="C98" i="2"/>
  <c r="D98" i="2" s="1"/>
  <c r="U98" i="2" s="1"/>
  <c r="C45" i="2"/>
  <c r="D45" i="2" s="1"/>
  <c r="B46" i="2"/>
  <c r="R99" i="2"/>
  <c r="S99" i="2" s="1"/>
  <c r="Q100" i="2"/>
  <c r="C78" i="2"/>
  <c r="D78" i="2" s="1"/>
  <c r="U78" i="2" s="1"/>
  <c r="B77" i="2"/>
  <c r="R77" i="2"/>
  <c r="S77" i="2" s="1"/>
  <c r="Q76" i="2"/>
  <c r="R44" i="2"/>
  <c r="S44" i="2" s="1"/>
  <c r="U44" i="2" s="1"/>
  <c r="Q45" i="2"/>
  <c r="R23" i="2"/>
  <c r="S23" i="2" s="1"/>
  <c r="U23" i="2" s="1"/>
  <c r="Q22" i="2"/>
  <c r="C22" i="2"/>
  <c r="D22" i="2" s="1"/>
  <c r="B21" i="2"/>
  <c r="U78" i="1"/>
  <c r="Q76" i="1"/>
  <c r="R77" i="1"/>
  <c r="R98" i="1"/>
  <c r="U98" i="1" s="1"/>
  <c r="Q99" i="1"/>
  <c r="C99" i="1"/>
  <c r="B100" i="1"/>
  <c r="C77" i="1"/>
  <c r="B76" i="1"/>
  <c r="R44" i="1"/>
  <c r="S44" i="1" s="1"/>
  <c r="U44" i="1" s="1"/>
  <c r="Q45" i="1"/>
  <c r="R22" i="1"/>
  <c r="S22" i="1" s="1"/>
  <c r="U22" i="1" s="1"/>
  <c r="Q21" i="1"/>
  <c r="B14" i="1"/>
  <c r="C15" i="1"/>
  <c r="D15" i="1" s="1"/>
  <c r="U23" i="4" l="1"/>
  <c r="R75" i="4"/>
  <c r="S75" i="4" s="1"/>
  <c r="Q74" i="4"/>
  <c r="C99" i="4"/>
  <c r="D99" i="4" s="1"/>
  <c r="U99" i="4" s="1"/>
  <c r="B100" i="4"/>
  <c r="R22" i="4"/>
  <c r="S22" i="4" s="1"/>
  <c r="Q21" i="4"/>
  <c r="Q101" i="4"/>
  <c r="R100" i="4"/>
  <c r="S100" i="4" s="1"/>
  <c r="R44" i="4"/>
  <c r="S44" i="4" s="1"/>
  <c r="U44" i="4" s="1"/>
  <c r="Q45" i="4"/>
  <c r="C22" i="4"/>
  <c r="D22" i="4" s="1"/>
  <c r="U22" i="4" s="1"/>
  <c r="B21" i="4"/>
  <c r="C77" i="4"/>
  <c r="D77" i="4" s="1"/>
  <c r="U77" i="4" s="1"/>
  <c r="B76" i="4"/>
  <c r="B49" i="4"/>
  <c r="C48" i="4"/>
  <c r="D48" i="4" s="1"/>
  <c r="C99" i="3"/>
  <c r="D99" i="3" s="1"/>
  <c r="U99" i="3" s="1"/>
  <c r="B100" i="3"/>
  <c r="Q101" i="3"/>
  <c r="R100" i="3"/>
  <c r="S100" i="3" s="1"/>
  <c r="C21" i="3"/>
  <c r="D21" i="3" s="1"/>
  <c r="B20" i="3"/>
  <c r="C45" i="3"/>
  <c r="D45" i="3" s="1"/>
  <c r="B46" i="3"/>
  <c r="R76" i="3"/>
  <c r="S76" i="3" s="1"/>
  <c r="Q75" i="3"/>
  <c r="Q45" i="3"/>
  <c r="R44" i="3"/>
  <c r="S44" i="3" s="1"/>
  <c r="U44" i="3" s="1"/>
  <c r="C77" i="3"/>
  <c r="D77" i="3" s="1"/>
  <c r="U77" i="3" s="1"/>
  <c r="B76" i="3"/>
  <c r="R22" i="3"/>
  <c r="S22" i="3" s="1"/>
  <c r="U22" i="3" s="1"/>
  <c r="Q21" i="3"/>
  <c r="R76" i="2"/>
  <c r="S76" i="2" s="1"/>
  <c r="Q75" i="2"/>
  <c r="C99" i="2"/>
  <c r="D99" i="2" s="1"/>
  <c r="U99" i="2" s="1"/>
  <c r="B100" i="2"/>
  <c r="R22" i="2"/>
  <c r="S22" i="2" s="1"/>
  <c r="U22" i="2" s="1"/>
  <c r="Q21" i="2"/>
  <c r="Q101" i="2"/>
  <c r="R100" i="2"/>
  <c r="S100" i="2" s="1"/>
  <c r="C21" i="2"/>
  <c r="D21" i="2" s="1"/>
  <c r="B20" i="2"/>
  <c r="R45" i="2"/>
  <c r="S45" i="2" s="1"/>
  <c r="U45" i="2" s="1"/>
  <c r="Q46" i="2"/>
  <c r="C77" i="2"/>
  <c r="D77" i="2" s="1"/>
  <c r="U77" i="2" s="1"/>
  <c r="B76" i="2"/>
  <c r="C46" i="2"/>
  <c r="D46" i="2" s="1"/>
  <c r="B47" i="2"/>
  <c r="U77" i="1"/>
  <c r="Q75" i="1"/>
  <c r="R76" i="1"/>
  <c r="R99" i="1"/>
  <c r="U99" i="1" s="1"/>
  <c r="Q100" i="1"/>
  <c r="C76" i="1"/>
  <c r="B75" i="1"/>
  <c r="C100" i="1"/>
  <c r="B101" i="1"/>
  <c r="R21" i="1"/>
  <c r="S21" i="1" s="1"/>
  <c r="U21" i="1" s="1"/>
  <c r="Q20" i="1"/>
  <c r="R45" i="1"/>
  <c r="S45" i="1" s="1"/>
  <c r="U45" i="1" s="1"/>
  <c r="Q46" i="1"/>
  <c r="B13" i="1"/>
  <c r="C13" i="1" s="1"/>
  <c r="D13" i="1" s="1"/>
  <c r="C14" i="1"/>
  <c r="D14" i="1" s="1"/>
  <c r="C49" i="4" l="1"/>
  <c r="D49" i="4" s="1"/>
  <c r="B50" i="4"/>
  <c r="Q102" i="4"/>
  <c r="R101" i="4"/>
  <c r="S101" i="4" s="1"/>
  <c r="C76" i="4"/>
  <c r="D76" i="4" s="1"/>
  <c r="U76" i="4" s="1"/>
  <c r="B75" i="4"/>
  <c r="Q46" i="4"/>
  <c r="R45" i="4"/>
  <c r="S45" i="4" s="1"/>
  <c r="U45" i="4" s="1"/>
  <c r="Q20" i="4"/>
  <c r="R21" i="4"/>
  <c r="S21" i="4" s="1"/>
  <c r="R74" i="4"/>
  <c r="S74" i="4" s="1"/>
  <c r="Q73" i="4"/>
  <c r="C100" i="4"/>
  <c r="D100" i="4" s="1"/>
  <c r="U100" i="4" s="1"/>
  <c r="B101" i="4"/>
  <c r="C21" i="4"/>
  <c r="D21" i="4" s="1"/>
  <c r="B20" i="4"/>
  <c r="R75" i="3"/>
  <c r="S75" i="3" s="1"/>
  <c r="Q74" i="3"/>
  <c r="B47" i="3"/>
  <c r="C46" i="3"/>
  <c r="D46" i="3" s="1"/>
  <c r="Q102" i="3"/>
  <c r="R101" i="3"/>
  <c r="S101" i="3" s="1"/>
  <c r="C76" i="3"/>
  <c r="D76" i="3" s="1"/>
  <c r="U76" i="3" s="1"/>
  <c r="B75" i="3"/>
  <c r="C20" i="3"/>
  <c r="D20" i="3" s="1"/>
  <c r="B19" i="3"/>
  <c r="C100" i="3"/>
  <c r="D100" i="3" s="1"/>
  <c r="U100" i="3" s="1"/>
  <c r="B101" i="3"/>
  <c r="R21" i="3"/>
  <c r="S21" i="3" s="1"/>
  <c r="U21" i="3" s="1"/>
  <c r="Q20" i="3"/>
  <c r="R45" i="3"/>
  <c r="S45" i="3" s="1"/>
  <c r="U45" i="3" s="1"/>
  <c r="Q46" i="3"/>
  <c r="C76" i="2"/>
  <c r="D76" i="2" s="1"/>
  <c r="U76" i="2" s="1"/>
  <c r="B75" i="2"/>
  <c r="C20" i="2"/>
  <c r="D20" i="2" s="1"/>
  <c r="B19" i="2"/>
  <c r="R21" i="2"/>
  <c r="S21" i="2" s="1"/>
  <c r="U21" i="2" s="1"/>
  <c r="Q20" i="2"/>
  <c r="R75" i="2"/>
  <c r="S75" i="2" s="1"/>
  <c r="Q74" i="2"/>
  <c r="B48" i="2"/>
  <c r="C47" i="2"/>
  <c r="D47" i="2" s="1"/>
  <c r="Q47" i="2"/>
  <c r="R46" i="2"/>
  <c r="S46" i="2" s="1"/>
  <c r="U46" i="2" s="1"/>
  <c r="C100" i="2"/>
  <c r="D100" i="2" s="1"/>
  <c r="U100" i="2" s="1"/>
  <c r="B101" i="2"/>
  <c r="Q102" i="2"/>
  <c r="R101" i="2"/>
  <c r="S101" i="2" s="1"/>
  <c r="U76" i="1"/>
  <c r="Q74" i="1"/>
  <c r="R75" i="1"/>
  <c r="R100" i="1"/>
  <c r="U100" i="1" s="1"/>
  <c r="Q101" i="1"/>
  <c r="B102" i="1"/>
  <c r="C101" i="1"/>
  <c r="C75" i="1"/>
  <c r="B74" i="1"/>
  <c r="Q47" i="1"/>
  <c r="R46" i="1"/>
  <c r="S46" i="1" s="1"/>
  <c r="U46" i="1" s="1"/>
  <c r="R20" i="1"/>
  <c r="S20" i="1" s="1"/>
  <c r="U20" i="1" s="1"/>
  <c r="Q19" i="1"/>
  <c r="U21" i="4" l="1"/>
  <c r="R102" i="4"/>
  <c r="S102" i="4" s="1"/>
  <c r="Q103" i="4"/>
  <c r="B102" i="4"/>
  <c r="C101" i="4"/>
  <c r="D101" i="4" s="1"/>
  <c r="U101" i="4" s="1"/>
  <c r="C75" i="4"/>
  <c r="D75" i="4" s="1"/>
  <c r="U75" i="4" s="1"/>
  <c r="B74" i="4"/>
  <c r="C50" i="4"/>
  <c r="D50" i="4" s="1"/>
  <c r="B51" i="4"/>
  <c r="R73" i="4"/>
  <c r="S73" i="4" s="1"/>
  <c r="Q72" i="4"/>
  <c r="Q47" i="4"/>
  <c r="R46" i="4"/>
  <c r="S46" i="4" s="1"/>
  <c r="U46" i="4" s="1"/>
  <c r="C20" i="4"/>
  <c r="D20" i="4" s="1"/>
  <c r="B19" i="4"/>
  <c r="R20" i="4"/>
  <c r="S20" i="4" s="1"/>
  <c r="Q19" i="4"/>
  <c r="R20" i="3"/>
  <c r="S20" i="3" s="1"/>
  <c r="U20" i="3" s="1"/>
  <c r="Q19" i="3"/>
  <c r="C19" i="3"/>
  <c r="D19" i="3" s="1"/>
  <c r="B18" i="3"/>
  <c r="B48" i="3"/>
  <c r="C47" i="3"/>
  <c r="D47" i="3" s="1"/>
  <c r="R102" i="3"/>
  <c r="S102" i="3" s="1"/>
  <c r="Q103" i="3"/>
  <c r="R74" i="3"/>
  <c r="S74" i="3" s="1"/>
  <c r="Q73" i="3"/>
  <c r="Q47" i="3"/>
  <c r="R46" i="3"/>
  <c r="S46" i="3" s="1"/>
  <c r="U46" i="3" s="1"/>
  <c r="B102" i="3"/>
  <c r="C101" i="3"/>
  <c r="D101" i="3" s="1"/>
  <c r="U101" i="3" s="1"/>
  <c r="C75" i="3"/>
  <c r="D75" i="3" s="1"/>
  <c r="U75" i="3" s="1"/>
  <c r="B74" i="3"/>
  <c r="Q48" i="2"/>
  <c r="R47" i="2"/>
  <c r="S47" i="2" s="1"/>
  <c r="U47" i="2" s="1"/>
  <c r="R74" i="2"/>
  <c r="S74" i="2" s="1"/>
  <c r="Q73" i="2"/>
  <c r="C19" i="2"/>
  <c r="D19" i="2" s="1"/>
  <c r="B18" i="2"/>
  <c r="B102" i="2"/>
  <c r="C101" i="2"/>
  <c r="D101" i="2" s="1"/>
  <c r="U101" i="2" s="1"/>
  <c r="B49" i="2"/>
  <c r="C48" i="2"/>
  <c r="D48" i="2" s="1"/>
  <c r="R20" i="2"/>
  <c r="S20" i="2" s="1"/>
  <c r="U20" i="2" s="1"/>
  <c r="Q19" i="2"/>
  <c r="C75" i="2"/>
  <c r="D75" i="2" s="1"/>
  <c r="U75" i="2" s="1"/>
  <c r="B74" i="2"/>
  <c r="R102" i="2"/>
  <c r="S102" i="2" s="1"/>
  <c r="Q103" i="2"/>
  <c r="U75" i="1"/>
  <c r="Q73" i="1"/>
  <c r="R74" i="1"/>
  <c r="R101" i="1"/>
  <c r="U101" i="1" s="1"/>
  <c r="Q102" i="1"/>
  <c r="C74" i="1"/>
  <c r="B73" i="1"/>
  <c r="B103" i="1"/>
  <c r="C102" i="1"/>
  <c r="R19" i="1"/>
  <c r="S19" i="1" s="1"/>
  <c r="U19" i="1" s="1"/>
  <c r="Q18" i="1"/>
  <c r="Q48" i="1"/>
  <c r="R47" i="1"/>
  <c r="S47" i="1" s="1"/>
  <c r="U47" i="1" s="1"/>
  <c r="B52" i="4" l="1"/>
  <c r="C51" i="4"/>
  <c r="D51" i="4" s="1"/>
  <c r="Q48" i="4"/>
  <c r="R47" i="4"/>
  <c r="S47" i="4" s="1"/>
  <c r="U47" i="4" s="1"/>
  <c r="B103" i="4"/>
  <c r="C102" i="4"/>
  <c r="D102" i="4" s="1"/>
  <c r="U102" i="4" s="1"/>
  <c r="C19" i="4"/>
  <c r="D19" i="4" s="1"/>
  <c r="B18" i="4"/>
  <c r="R72" i="4"/>
  <c r="S72" i="4" s="1"/>
  <c r="Q71" i="4"/>
  <c r="C74" i="4"/>
  <c r="D74" i="4" s="1"/>
  <c r="U74" i="4" s="1"/>
  <c r="B73" i="4"/>
  <c r="R103" i="4"/>
  <c r="S103" i="4" s="1"/>
  <c r="Q104" i="4"/>
  <c r="R19" i="4"/>
  <c r="S19" i="4" s="1"/>
  <c r="Q18" i="4"/>
  <c r="U20" i="4"/>
  <c r="B103" i="3"/>
  <c r="C102" i="3"/>
  <c r="D102" i="3" s="1"/>
  <c r="U102" i="3" s="1"/>
  <c r="R73" i="3"/>
  <c r="S73" i="3" s="1"/>
  <c r="Q72" i="3"/>
  <c r="C74" i="3"/>
  <c r="D74" i="3" s="1"/>
  <c r="U74" i="3" s="1"/>
  <c r="B73" i="3"/>
  <c r="R19" i="3"/>
  <c r="S19" i="3" s="1"/>
  <c r="U19" i="3" s="1"/>
  <c r="Q18" i="3"/>
  <c r="C18" i="3"/>
  <c r="D18" i="3" s="1"/>
  <c r="B17" i="3"/>
  <c r="Q48" i="3"/>
  <c r="R47" i="3"/>
  <c r="S47" i="3" s="1"/>
  <c r="U47" i="3" s="1"/>
  <c r="R103" i="3"/>
  <c r="S103" i="3" s="1"/>
  <c r="Q104" i="3"/>
  <c r="B49" i="3"/>
  <c r="C48" i="3"/>
  <c r="D48" i="3" s="1"/>
  <c r="C74" i="2"/>
  <c r="D74" i="2" s="1"/>
  <c r="U74" i="2" s="1"/>
  <c r="B73" i="2"/>
  <c r="R73" i="2"/>
  <c r="S73" i="2" s="1"/>
  <c r="Q72" i="2"/>
  <c r="C49" i="2"/>
  <c r="D49" i="2" s="1"/>
  <c r="B50" i="2"/>
  <c r="B103" i="2"/>
  <c r="C102" i="2"/>
  <c r="D102" i="2" s="1"/>
  <c r="U102" i="2" s="1"/>
  <c r="R103" i="2"/>
  <c r="S103" i="2" s="1"/>
  <c r="Q104" i="2"/>
  <c r="R19" i="2"/>
  <c r="S19" i="2" s="1"/>
  <c r="U19" i="2" s="1"/>
  <c r="Q18" i="2"/>
  <c r="C18" i="2"/>
  <c r="D18" i="2" s="1"/>
  <c r="B17" i="2"/>
  <c r="R48" i="2"/>
  <c r="S48" i="2" s="1"/>
  <c r="U48" i="2" s="1"/>
  <c r="Q49" i="2"/>
  <c r="U74" i="1"/>
  <c r="Q72" i="1"/>
  <c r="R73" i="1"/>
  <c r="R102" i="1"/>
  <c r="U102" i="1" s="1"/>
  <c r="Q103" i="1"/>
  <c r="C73" i="1"/>
  <c r="B72" i="1"/>
  <c r="C103" i="1"/>
  <c r="B104" i="1"/>
  <c r="R48" i="1"/>
  <c r="S48" i="1" s="1"/>
  <c r="U48" i="1" s="1"/>
  <c r="Q49" i="1"/>
  <c r="R18" i="1"/>
  <c r="S18" i="1" s="1"/>
  <c r="U18" i="1" s="1"/>
  <c r="Q17" i="1"/>
  <c r="Q105" i="4" l="1"/>
  <c r="R104" i="4"/>
  <c r="S104" i="4" s="1"/>
  <c r="R71" i="4"/>
  <c r="S71" i="4" s="1"/>
  <c r="Q70" i="4"/>
  <c r="Q17" i="4"/>
  <c r="R18" i="4"/>
  <c r="S18" i="4" s="1"/>
  <c r="C73" i="4"/>
  <c r="D73" i="4" s="1"/>
  <c r="U73" i="4" s="1"/>
  <c r="B72" i="4"/>
  <c r="C18" i="4"/>
  <c r="D18" i="4" s="1"/>
  <c r="B17" i="4"/>
  <c r="U19" i="4"/>
  <c r="R48" i="4"/>
  <c r="S48" i="4" s="1"/>
  <c r="U48" i="4" s="1"/>
  <c r="Q49" i="4"/>
  <c r="C103" i="4"/>
  <c r="D103" i="4" s="1"/>
  <c r="U103" i="4" s="1"/>
  <c r="B104" i="4"/>
  <c r="B53" i="4"/>
  <c r="C53" i="4" s="1"/>
  <c r="D53" i="4" s="1"/>
  <c r="C52" i="4"/>
  <c r="D52" i="4" s="1"/>
  <c r="C17" i="3"/>
  <c r="D17" i="3" s="1"/>
  <c r="B16" i="3"/>
  <c r="C73" i="3"/>
  <c r="D73" i="3" s="1"/>
  <c r="U73" i="3" s="1"/>
  <c r="B72" i="3"/>
  <c r="Q105" i="3"/>
  <c r="R104" i="3"/>
  <c r="S104" i="3" s="1"/>
  <c r="R18" i="3"/>
  <c r="S18" i="3" s="1"/>
  <c r="U18" i="3" s="1"/>
  <c r="Q17" i="3"/>
  <c r="R72" i="3"/>
  <c r="S72" i="3" s="1"/>
  <c r="Q71" i="3"/>
  <c r="C49" i="3"/>
  <c r="D49" i="3" s="1"/>
  <c r="B50" i="3"/>
  <c r="R48" i="3"/>
  <c r="S48" i="3" s="1"/>
  <c r="U48" i="3" s="1"/>
  <c r="Q49" i="3"/>
  <c r="C103" i="3"/>
  <c r="D103" i="3" s="1"/>
  <c r="U103" i="3" s="1"/>
  <c r="B104" i="3"/>
  <c r="C103" i="2"/>
  <c r="D103" i="2" s="1"/>
  <c r="U103" i="2" s="1"/>
  <c r="B104" i="2"/>
  <c r="C17" i="2"/>
  <c r="D17" i="2" s="1"/>
  <c r="B16" i="2"/>
  <c r="Q105" i="2"/>
  <c r="R104" i="2"/>
  <c r="S104" i="2" s="1"/>
  <c r="C50" i="2"/>
  <c r="D50" i="2" s="1"/>
  <c r="B51" i="2"/>
  <c r="R49" i="2"/>
  <c r="S49" i="2" s="1"/>
  <c r="U49" i="2" s="1"/>
  <c r="Q50" i="2"/>
  <c r="C73" i="2"/>
  <c r="D73" i="2" s="1"/>
  <c r="U73" i="2" s="1"/>
  <c r="B72" i="2"/>
  <c r="R18" i="2"/>
  <c r="S18" i="2" s="1"/>
  <c r="U18" i="2" s="1"/>
  <c r="Q17" i="2"/>
  <c r="R72" i="2"/>
  <c r="S72" i="2" s="1"/>
  <c r="Q71" i="2"/>
  <c r="U73" i="1"/>
  <c r="Q71" i="1"/>
  <c r="R72" i="1"/>
  <c r="R103" i="1"/>
  <c r="U103" i="1" s="1"/>
  <c r="Q104" i="1"/>
  <c r="C104" i="1"/>
  <c r="B105" i="1"/>
  <c r="C72" i="1"/>
  <c r="B71" i="1"/>
  <c r="R49" i="1"/>
  <c r="S49" i="1" s="1"/>
  <c r="U49" i="1" s="1"/>
  <c r="Q50" i="1"/>
  <c r="R17" i="1"/>
  <c r="S17" i="1" s="1"/>
  <c r="U17" i="1" s="1"/>
  <c r="Q16" i="1"/>
  <c r="C104" i="4" l="1"/>
  <c r="D104" i="4" s="1"/>
  <c r="U104" i="4" s="1"/>
  <c r="B105" i="4"/>
  <c r="R70" i="4"/>
  <c r="S70" i="4" s="1"/>
  <c r="Q69" i="4"/>
  <c r="C17" i="4"/>
  <c r="D17" i="4" s="1"/>
  <c r="B16" i="4"/>
  <c r="R49" i="4"/>
  <c r="S49" i="4" s="1"/>
  <c r="U49" i="4" s="1"/>
  <c r="Q50" i="4"/>
  <c r="U18" i="4"/>
  <c r="R17" i="4"/>
  <c r="S17" i="4" s="1"/>
  <c r="Q16" i="4"/>
  <c r="C72" i="4"/>
  <c r="D72" i="4" s="1"/>
  <c r="U72" i="4" s="1"/>
  <c r="B71" i="4"/>
  <c r="Q106" i="4"/>
  <c r="R105" i="4"/>
  <c r="S105" i="4" s="1"/>
  <c r="R71" i="3"/>
  <c r="S71" i="3" s="1"/>
  <c r="Q70" i="3"/>
  <c r="R49" i="3"/>
  <c r="S49" i="3" s="1"/>
  <c r="U49" i="3" s="1"/>
  <c r="Q50" i="3"/>
  <c r="C104" i="3"/>
  <c r="D104" i="3" s="1"/>
  <c r="U104" i="3" s="1"/>
  <c r="B105" i="3"/>
  <c r="C50" i="3"/>
  <c r="D50" i="3" s="1"/>
  <c r="B51" i="3"/>
  <c r="R17" i="3"/>
  <c r="S17" i="3" s="1"/>
  <c r="U17" i="3" s="1"/>
  <c r="Q16" i="3"/>
  <c r="Q106" i="3"/>
  <c r="R105" i="3"/>
  <c r="S105" i="3" s="1"/>
  <c r="C16" i="3"/>
  <c r="D16" i="3" s="1"/>
  <c r="B15" i="3"/>
  <c r="B71" i="3"/>
  <c r="C72" i="3"/>
  <c r="D72" i="3" s="1"/>
  <c r="U72" i="3" s="1"/>
  <c r="R17" i="2"/>
  <c r="S17" i="2" s="1"/>
  <c r="U17" i="2" s="1"/>
  <c r="Q16" i="2"/>
  <c r="C16" i="2"/>
  <c r="D16" i="2" s="1"/>
  <c r="B15" i="2"/>
  <c r="R71" i="2"/>
  <c r="S71" i="2" s="1"/>
  <c r="Q70" i="2"/>
  <c r="B71" i="2"/>
  <c r="C72" i="2"/>
  <c r="D72" i="2" s="1"/>
  <c r="U72" i="2" s="1"/>
  <c r="Q51" i="2"/>
  <c r="R50" i="2"/>
  <c r="S50" i="2" s="1"/>
  <c r="U50" i="2" s="1"/>
  <c r="C104" i="2"/>
  <c r="D104" i="2" s="1"/>
  <c r="U104" i="2" s="1"/>
  <c r="B105" i="2"/>
  <c r="B52" i="2"/>
  <c r="C51" i="2"/>
  <c r="D51" i="2" s="1"/>
  <c r="Q106" i="2"/>
  <c r="R105" i="2"/>
  <c r="S105" i="2" s="1"/>
  <c r="U72" i="1"/>
  <c r="Q70" i="1"/>
  <c r="R71" i="1"/>
  <c r="R104" i="1"/>
  <c r="U104" i="1" s="1"/>
  <c r="Q105" i="1"/>
  <c r="B70" i="1"/>
  <c r="C71" i="1"/>
  <c r="B106" i="1"/>
  <c r="C105" i="1"/>
  <c r="R16" i="1"/>
  <c r="S16" i="1" s="1"/>
  <c r="U16" i="1" s="1"/>
  <c r="Q15" i="1"/>
  <c r="Q51" i="1"/>
  <c r="R50" i="1"/>
  <c r="S50" i="1" s="1"/>
  <c r="U50" i="1" s="1"/>
  <c r="C71" i="4" l="1"/>
  <c r="D71" i="4" s="1"/>
  <c r="U71" i="4" s="1"/>
  <c r="B70" i="4"/>
  <c r="C16" i="4"/>
  <c r="D16" i="4" s="1"/>
  <c r="B15" i="4"/>
  <c r="B106" i="4"/>
  <c r="C105" i="4"/>
  <c r="D105" i="4" s="1"/>
  <c r="U105" i="4" s="1"/>
  <c r="R106" i="4"/>
  <c r="S106" i="4" s="1"/>
  <c r="Q107" i="4"/>
  <c r="R16" i="4"/>
  <c r="S16" i="4" s="1"/>
  <c r="Q15" i="4"/>
  <c r="R69" i="4"/>
  <c r="S69" i="4" s="1"/>
  <c r="Q68" i="4"/>
  <c r="R68" i="4" s="1"/>
  <c r="S68" i="4" s="1"/>
  <c r="Q51" i="4"/>
  <c r="R50" i="4"/>
  <c r="S50" i="4" s="1"/>
  <c r="U50" i="4" s="1"/>
  <c r="U17" i="4"/>
  <c r="Q51" i="3"/>
  <c r="R50" i="3"/>
  <c r="S50" i="3" s="1"/>
  <c r="U50" i="3" s="1"/>
  <c r="C15" i="3"/>
  <c r="D15" i="3" s="1"/>
  <c r="B14" i="3"/>
  <c r="R16" i="3"/>
  <c r="S16" i="3" s="1"/>
  <c r="Q15" i="3"/>
  <c r="B106" i="3"/>
  <c r="C105" i="3"/>
  <c r="D105" i="3" s="1"/>
  <c r="U105" i="3" s="1"/>
  <c r="R70" i="3"/>
  <c r="S70" i="3" s="1"/>
  <c r="Q69" i="3"/>
  <c r="C71" i="3"/>
  <c r="D71" i="3" s="1"/>
  <c r="U71" i="3" s="1"/>
  <c r="B70" i="3"/>
  <c r="B52" i="3"/>
  <c r="C51" i="3"/>
  <c r="D51" i="3" s="1"/>
  <c r="R106" i="3"/>
  <c r="S106" i="3" s="1"/>
  <c r="Q107" i="3"/>
  <c r="U16" i="3"/>
  <c r="B53" i="2"/>
  <c r="C53" i="2" s="1"/>
  <c r="D53" i="2" s="1"/>
  <c r="C52" i="2"/>
  <c r="D52" i="2" s="1"/>
  <c r="Q52" i="2"/>
  <c r="R51" i="2"/>
  <c r="S51" i="2" s="1"/>
  <c r="U51" i="2" s="1"/>
  <c r="B106" i="2"/>
  <c r="C105" i="2"/>
  <c r="D105" i="2" s="1"/>
  <c r="U105" i="2" s="1"/>
  <c r="C15" i="2"/>
  <c r="D15" i="2" s="1"/>
  <c r="B14" i="2"/>
  <c r="R16" i="2"/>
  <c r="S16" i="2" s="1"/>
  <c r="U16" i="2" s="1"/>
  <c r="Q15" i="2"/>
  <c r="R70" i="2"/>
  <c r="S70" i="2" s="1"/>
  <c r="Q69" i="2"/>
  <c r="R106" i="2"/>
  <c r="S106" i="2" s="1"/>
  <c r="Q107" i="2"/>
  <c r="C71" i="2"/>
  <c r="D71" i="2" s="1"/>
  <c r="U71" i="2" s="1"/>
  <c r="B70" i="2"/>
  <c r="Q69" i="1"/>
  <c r="R70" i="1"/>
  <c r="U71" i="1"/>
  <c r="R105" i="1"/>
  <c r="U105" i="1" s="1"/>
  <c r="Q106" i="1"/>
  <c r="C106" i="1"/>
  <c r="B107" i="1"/>
  <c r="C70" i="1"/>
  <c r="B69" i="1"/>
  <c r="R15" i="1"/>
  <c r="S15" i="1" s="1"/>
  <c r="U15" i="1" s="1"/>
  <c r="Q14" i="1"/>
  <c r="Q52" i="1"/>
  <c r="R51" i="1"/>
  <c r="S51" i="1" s="1"/>
  <c r="U51" i="1" s="1"/>
  <c r="U16" i="4" l="1"/>
  <c r="R107" i="4"/>
  <c r="S107" i="4" s="1"/>
  <c r="Q108" i="4"/>
  <c r="R108" i="4" s="1"/>
  <c r="S108" i="4" s="1"/>
  <c r="R15" i="4"/>
  <c r="S15" i="4" s="1"/>
  <c r="Q14" i="4"/>
  <c r="C70" i="4"/>
  <c r="D70" i="4" s="1"/>
  <c r="U70" i="4" s="1"/>
  <c r="B69" i="4"/>
  <c r="C15" i="4"/>
  <c r="D15" i="4" s="1"/>
  <c r="B14" i="4"/>
  <c r="Q52" i="4"/>
  <c r="R51" i="4"/>
  <c r="S51" i="4" s="1"/>
  <c r="U51" i="4" s="1"/>
  <c r="B107" i="4"/>
  <c r="C106" i="4"/>
  <c r="D106" i="4" s="1"/>
  <c r="U106" i="4" s="1"/>
  <c r="R107" i="3"/>
  <c r="S107" i="3" s="1"/>
  <c r="Q108" i="3"/>
  <c r="R108" i="3" s="1"/>
  <c r="S108" i="3" s="1"/>
  <c r="C70" i="3"/>
  <c r="D70" i="3" s="1"/>
  <c r="U70" i="3" s="1"/>
  <c r="B69" i="3"/>
  <c r="C14" i="3"/>
  <c r="D14" i="3" s="1"/>
  <c r="B13" i="3"/>
  <c r="C13" i="3" s="1"/>
  <c r="D13" i="3" s="1"/>
  <c r="B107" i="3"/>
  <c r="C106" i="3"/>
  <c r="D106" i="3" s="1"/>
  <c r="U106" i="3" s="1"/>
  <c r="R69" i="3"/>
  <c r="S69" i="3" s="1"/>
  <c r="Q68" i="3"/>
  <c r="R68" i="3" s="1"/>
  <c r="S68" i="3" s="1"/>
  <c r="R15" i="3"/>
  <c r="S15" i="3" s="1"/>
  <c r="U15" i="3" s="1"/>
  <c r="Q14" i="3"/>
  <c r="B53" i="3"/>
  <c r="C53" i="3" s="1"/>
  <c r="D53" i="3" s="1"/>
  <c r="C52" i="3"/>
  <c r="D52" i="3" s="1"/>
  <c r="Q52" i="3"/>
  <c r="R51" i="3"/>
  <c r="S51" i="3" s="1"/>
  <c r="U51" i="3" s="1"/>
  <c r="R52" i="2"/>
  <c r="S52" i="2" s="1"/>
  <c r="U52" i="2" s="1"/>
  <c r="Q53" i="2"/>
  <c r="R53" i="2" s="1"/>
  <c r="S53" i="2" s="1"/>
  <c r="U53" i="2" s="1"/>
  <c r="R107" i="2"/>
  <c r="S107" i="2" s="1"/>
  <c r="Q108" i="2"/>
  <c r="R108" i="2" s="1"/>
  <c r="S108" i="2" s="1"/>
  <c r="R15" i="2"/>
  <c r="S15" i="2" s="1"/>
  <c r="U15" i="2" s="1"/>
  <c r="Q14" i="2"/>
  <c r="B107" i="2"/>
  <c r="C106" i="2"/>
  <c r="D106" i="2" s="1"/>
  <c r="U106" i="2" s="1"/>
  <c r="C70" i="2"/>
  <c r="D70" i="2" s="1"/>
  <c r="U70" i="2" s="1"/>
  <c r="B69" i="2"/>
  <c r="R69" i="2"/>
  <c r="S69" i="2" s="1"/>
  <c r="Q68" i="2"/>
  <c r="R68" i="2" s="1"/>
  <c r="S68" i="2" s="1"/>
  <c r="C14" i="2"/>
  <c r="D14" i="2" s="1"/>
  <c r="B13" i="2"/>
  <c r="C13" i="2" s="1"/>
  <c r="D13" i="2" s="1"/>
  <c r="U70" i="1"/>
  <c r="Q68" i="1"/>
  <c r="R68" i="1" s="1"/>
  <c r="R69" i="1"/>
  <c r="R106" i="1"/>
  <c r="U106" i="1" s="1"/>
  <c r="Q107" i="1"/>
  <c r="C107" i="1"/>
  <c r="B108" i="1"/>
  <c r="C108" i="1" s="1"/>
  <c r="C69" i="1"/>
  <c r="B68" i="1"/>
  <c r="C68" i="1" s="1"/>
  <c r="R52" i="1"/>
  <c r="S52" i="1" s="1"/>
  <c r="U52" i="1" s="1"/>
  <c r="Q53" i="1"/>
  <c r="R53" i="1" s="1"/>
  <c r="S53" i="1" s="1"/>
  <c r="U53" i="1" s="1"/>
  <c r="R14" i="1"/>
  <c r="S14" i="1" s="1"/>
  <c r="U14" i="1" s="1"/>
  <c r="Q13" i="1"/>
  <c r="R13" i="1" s="1"/>
  <c r="S13" i="1" s="1"/>
  <c r="U13" i="1" s="1"/>
  <c r="U15" i="4" l="1"/>
  <c r="B13" i="4"/>
  <c r="C13" i="4" s="1"/>
  <c r="D13" i="4" s="1"/>
  <c r="C14" i="4"/>
  <c r="D14" i="4" s="1"/>
  <c r="R14" i="4"/>
  <c r="S14" i="4" s="1"/>
  <c r="Q13" i="4"/>
  <c r="R13" i="4" s="1"/>
  <c r="S13" i="4" s="1"/>
  <c r="C107" i="4"/>
  <c r="D107" i="4" s="1"/>
  <c r="U107" i="4" s="1"/>
  <c r="B108" i="4"/>
  <c r="C108" i="4" s="1"/>
  <c r="D108" i="4" s="1"/>
  <c r="U108" i="4" s="1"/>
  <c r="C69" i="4"/>
  <c r="D69" i="4" s="1"/>
  <c r="U69" i="4" s="1"/>
  <c r="B68" i="4"/>
  <c r="C68" i="4" s="1"/>
  <c r="D68" i="4" s="1"/>
  <c r="U68" i="4" s="1"/>
  <c r="R52" i="4"/>
  <c r="S52" i="4" s="1"/>
  <c r="U52" i="4" s="1"/>
  <c r="Q53" i="4"/>
  <c r="R53" i="4" s="1"/>
  <c r="S53" i="4" s="1"/>
  <c r="U53" i="4" s="1"/>
  <c r="C107" i="3"/>
  <c r="D107" i="3" s="1"/>
  <c r="U107" i="3" s="1"/>
  <c r="B108" i="3"/>
  <c r="C108" i="3" s="1"/>
  <c r="D108" i="3" s="1"/>
  <c r="U108" i="3" s="1"/>
  <c r="R14" i="3"/>
  <c r="S14" i="3" s="1"/>
  <c r="U14" i="3" s="1"/>
  <c r="Q13" i="3"/>
  <c r="R13" i="3" s="1"/>
  <c r="S13" i="3" s="1"/>
  <c r="U13" i="3" s="1"/>
  <c r="R52" i="3"/>
  <c r="S52" i="3" s="1"/>
  <c r="U52" i="3" s="1"/>
  <c r="Q53" i="3"/>
  <c r="R53" i="3" s="1"/>
  <c r="S53" i="3" s="1"/>
  <c r="U53" i="3" s="1"/>
  <c r="C69" i="3"/>
  <c r="D69" i="3" s="1"/>
  <c r="U69" i="3" s="1"/>
  <c r="B68" i="3"/>
  <c r="C68" i="3" s="1"/>
  <c r="D68" i="3" s="1"/>
  <c r="U68" i="3" s="1"/>
  <c r="C107" i="2"/>
  <c r="D107" i="2" s="1"/>
  <c r="U107" i="2" s="1"/>
  <c r="B108" i="2"/>
  <c r="C108" i="2" s="1"/>
  <c r="D108" i="2" s="1"/>
  <c r="U108" i="2" s="1"/>
  <c r="C69" i="2"/>
  <c r="D69" i="2" s="1"/>
  <c r="U69" i="2" s="1"/>
  <c r="B68" i="2"/>
  <c r="C68" i="2" s="1"/>
  <c r="D68" i="2" s="1"/>
  <c r="U68" i="2" s="1"/>
  <c r="R14" i="2"/>
  <c r="S14" i="2" s="1"/>
  <c r="U14" i="2" s="1"/>
  <c r="Q13" i="2"/>
  <c r="R13" i="2" s="1"/>
  <c r="S13" i="2" s="1"/>
  <c r="U13" i="2" s="1"/>
  <c r="U68" i="1"/>
  <c r="U69" i="1"/>
  <c r="R107" i="1"/>
  <c r="U107" i="1" s="1"/>
  <c r="Q108" i="1"/>
  <c r="R108" i="1" s="1"/>
  <c r="U108" i="1" s="1"/>
  <c r="U14" i="4" l="1"/>
  <c r="U13" i="4"/>
</calcChain>
</file>

<file path=xl/sharedStrings.xml><?xml version="1.0" encoding="utf-8"?>
<sst xmlns="http://schemas.openxmlformats.org/spreadsheetml/2006/main" count="176" uniqueCount="22">
  <si>
    <t>OPTION TYPE</t>
  </si>
  <si>
    <t>QUANTITY</t>
  </si>
  <si>
    <t>STRIKE PRICE</t>
  </si>
  <si>
    <t>PREMIUM</t>
  </si>
  <si>
    <t>SPOT PRICE</t>
  </si>
  <si>
    <t>CALL</t>
  </si>
  <si>
    <t>EXPIRY PRICE</t>
  </si>
  <si>
    <t xml:space="preserve">P/L </t>
  </si>
  <si>
    <t>PUT</t>
  </si>
  <si>
    <t>P/L</t>
  </si>
  <si>
    <t>LEG 1 + LEG 2</t>
  </si>
  <si>
    <t>BUY CALL SPREAD</t>
  </si>
  <si>
    <t>SELL CALL SPREAD</t>
  </si>
  <si>
    <t>LEG 1</t>
  </si>
  <si>
    <t>LEG 2</t>
  </si>
  <si>
    <t>Net Premium</t>
  </si>
  <si>
    <t>BUY STRADDLE</t>
  </si>
  <si>
    <t>BUY PUT SPREAD</t>
  </si>
  <si>
    <t>SELL PUT SPREAD</t>
  </si>
  <si>
    <t>SELL STRADDLE</t>
  </si>
  <si>
    <t>BUY STRANGLE</t>
  </si>
  <si>
    <t>SELL STRANGLE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</si>
</sst>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3" fontId="0" fillId="2" borderId="0" xfId="0" applyNumberFormat="1" applyFill="1"/>
    <xf numFmtId="0" fontId="0" fillId="2" borderId="1" xfId="0" applyFont="1" applyFill="1" applyBorder="1" applyAlignment="1">
      <alignment horizontal="right"/>
    </xf>
    <xf numFmtId="0" fontId="0" fillId="2" borderId="1" xfId="0" applyFont="1" applyFill="1" applyBorder="1"/>
    <xf numFmtId="3" fontId="0" fillId="2" borderId="1" xfId="0" applyNumberFormat="1" applyFont="1" applyFill="1" applyBorder="1"/>
    <xf numFmtId="165" fontId="1" fillId="3" borderId="1" xfId="0" applyNumberFormat="1" applyFont="1" applyFill="1" applyBorder="1"/>
    <xf numFmtId="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ont="1" applyFill="1" applyBorder="1"/>
    <xf numFmtId="4" fontId="0" fillId="4" borderId="1" xfId="0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0" fontId="3" fillId="2" borderId="0" xfId="0" applyFont="1" applyFill="1"/>
    <xf numFmtId="0" fontId="1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2" borderId="4" xfId="0" applyFont="1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LEG</a:t>
            </a:r>
            <a:r>
              <a:rPr lang="en-US" b="1" baseline="0"/>
              <a:t> 1 -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 Spread'!$D$12</c:f>
              <c:strCache>
                <c:ptCount val="1"/>
                <c:pt idx="0">
                  <c:v>P/L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'Call Spread'!$C$13:$C$53</c:f>
              <c:numCache>
                <c:formatCode>#,##0.00</c:formatCode>
                <c:ptCount val="41"/>
                <c:pt idx="0">
                  <c:v>10349.999999999998</c:v>
                </c:pt>
                <c:pt idx="1">
                  <c:v>10407.499999999998</c:v>
                </c:pt>
                <c:pt idx="2">
                  <c:v>10464.999999999998</c:v>
                </c:pt>
                <c:pt idx="3">
                  <c:v>10522.5</c:v>
                </c:pt>
                <c:pt idx="4">
                  <c:v>10580</c:v>
                </c:pt>
                <c:pt idx="5">
                  <c:v>10637.5</c:v>
                </c:pt>
                <c:pt idx="6">
                  <c:v>10695</c:v>
                </c:pt>
                <c:pt idx="7">
                  <c:v>10752.5</c:v>
                </c:pt>
                <c:pt idx="8">
                  <c:v>10810</c:v>
                </c:pt>
                <c:pt idx="9">
                  <c:v>10867.5</c:v>
                </c:pt>
                <c:pt idx="10">
                  <c:v>10925</c:v>
                </c:pt>
                <c:pt idx="11">
                  <c:v>10982.5</c:v>
                </c:pt>
                <c:pt idx="12">
                  <c:v>11040</c:v>
                </c:pt>
                <c:pt idx="13">
                  <c:v>11097.5</c:v>
                </c:pt>
                <c:pt idx="14">
                  <c:v>11155</c:v>
                </c:pt>
                <c:pt idx="15">
                  <c:v>11212.5</c:v>
                </c:pt>
                <c:pt idx="16">
                  <c:v>11270</c:v>
                </c:pt>
                <c:pt idx="17">
                  <c:v>11327.5</c:v>
                </c:pt>
                <c:pt idx="18">
                  <c:v>11385</c:v>
                </c:pt>
                <c:pt idx="19">
                  <c:v>11442.5</c:v>
                </c:pt>
                <c:pt idx="20">
                  <c:v>11500</c:v>
                </c:pt>
                <c:pt idx="21">
                  <c:v>11557.499999999998</c:v>
                </c:pt>
                <c:pt idx="22">
                  <c:v>11614.999999999998</c:v>
                </c:pt>
                <c:pt idx="23">
                  <c:v>11672.499999999996</c:v>
                </c:pt>
                <c:pt idx="24">
                  <c:v>11729.999999999995</c:v>
                </c:pt>
                <c:pt idx="25">
                  <c:v>11787.499999999995</c:v>
                </c:pt>
                <c:pt idx="26">
                  <c:v>11844.999999999993</c:v>
                </c:pt>
                <c:pt idx="27">
                  <c:v>11902.499999999991</c:v>
                </c:pt>
                <c:pt idx="28">
                  <c:v>11959.999999999991</c:v>
                </c:pt>
                <c:pt idx="29">
                  <c:v>12017.499999999989</c:v>
                </c:pt>
                <c:pt idx="30">
                  <c:v>12074.999999999987</c:v>
                </c:pt>
                <c:pt idx="31">
                  <c:v>12132.499999999987</c:v>
                </c:pt>
                <c:pt idx="32">
                  <c:v>12189.999999999985</c:v>
                </c:pt>
                <c:pt idx="33">
                  <c:v>12247.499999999984</c:v>
                </c:pt>
                <c:pt idx="34">
                  <c:v>12304.999999999984</c:v>
                </c:pt>
                <c:pt idx="35">
                  <c:v>12362.499999999982</c:v>
                </c:pt>
                <c:pt idx="36">
                  <c:v>12419.99999999998</c:v>
                </c:pt>
                <c:pt idx="37">
                  <c:v>12477.49999999998</c:v>
                </c:pt>
                <c:pt idx="38">
                  <c:v>12534.999999999978</c:v>
                </c:pt>
                <c:pt idx="39">
                  <c:v>12592.499999999976</c:v>
                </c:pt>
                <c:pt idx="40">
                  <c:v>12649.999999999976</c:v>
                </c:pt>
              </c:numCache>
            </c:numRef>
          </c:cat>
          <c:val>
            <c:numRef>
              <c:f>'Call Spread'!$D$13:$D$53</c:f>
              <c:numCache>
                <c:formatCode>#,##0.00</c:formatCode>
                <c:ptCount val="41"/>
                <c:pt idx="0">
                  <c:v>-220</c:v>
                </c:pt>
                <c:pt idx="1">
                  <c:v>-220</c:v>
                </c:pt>
                <c:pt idx="2">
                  <c:v>-220</c:v>
                </c:pt>
                <c:pt idx="3">
                  <c:v>-220</c:v>
                </c:pt>
                <c:pt idx="4">
                  <c:v>-220</c:v>
                </c:pt>
                <c:pt idx="5">
                  <c:v>-220</c:v>
                </c:pt>
                <c:pt idx="6">
                  <c:v>-220</c:v>
                </c:pt>
                <c:pt idx="7">
                  <c:v>-220</c:v>
                </c:pt>
                <c:pt idx="8">
                  <c:v>-220</c:v>
                </c:pt>
                <c:pt idx="9">
                  <c:v>-220</c:v>
                </c:pt>
                <c:pt idx="10">
                  <c:v>-220</c:v>
                </c:pt>
                <c:pt idx="11">
                  <c:v>-220</c:v>
                </c:pt>
                <c:pt idx="12">
                  <c:v>-220</c:v>
                </c:pt>
                <c:pt idx="13">
                  <c:v>-220</c:v>
                </c:pt>
                <c:pt idx="14">
                  <c:v>-220</c:v>
                </c:pt>
                <c:pt idx="15">
                  <c:v>-220</c:v>
                </c:pt>
                <c:pt idx="16">
                  <c:v>-220</c:v>
                </c:pt>
                <c:pt idx="17">
                  <c:v>-220</c:v>
                </c:pt>
                <c:pt idx="18">
                  <c:v>-220</c:v>
                </c:pt>
                <c:pt idx="19">
                  <c:v>-220</c:v>
                </c:pt>
                <c:pt idx="20">
                  <c:v>-220</c:v>
                </c:pt>
                <c:pt idx="21">
                  <c:v>-162.50000000000182</c:v>
                </c:pt>
                <c:pt idx="22">
                  <c:v>-105.00000000000182</c:v>
                </c:pt>
                <c:pt idx="23">
                  <c:v>-47.500000000003638</c:v>
                </c:pt>
                <c:pt idx="24">
                  <c:v>9.999999999994543</c:v>
                </c:pt>
                <c:pt idx="25">
                  <c:v>67.499999999994543</c:v>
                </c:pt>
                <c:pt idx="26">
                  <c:v>124.99999999999272</c:v>
                </c:pt>
                <c:pt idx="27">
                  <c:v>182.49999999999091</c:v>
                </c:pt>
                <c:pt idx="28">
                  <c:v>239.99999999999091</c:v>
                </c:pt>
                <c:pt idx="29">
                  <c:v>297.49999999998909</c:v>
                </c:pt>
                <c:pt idx="30">
                  <c:v>354.99999999998727</c:v>
                </c:pt>
                <c:pt idx="31">
                  <c:v>412.49999999998727</c:v>
                </c:pt>
                <c:pt idx="32">
                  <c:v>469.99999999998545</c:v>
                </c:pt>
                <c:pt idx="33">
                  <c:v>527.49999999998363</c:v>
                </c:pt>
                <c:pt idx="34">
                  <c:v>584.99999999998363</c:v>
                </c:pt>
                <c:pt idx="35">
                  <c:v>642.49999999998181</c:v>
                </c:pt>
                <c:pt idx="36">
                  <c:v>699.99999999997999</c:v>
                </c:pt>
                <c:pt idx="37">
                  <c:v>757.49999999997999</c:v>
                </c:pt>
                <c:pt idx="38">
                  <c:v>814.99999999997817</c:v>
                </c:pt>
                <c:pt idx="39">
                  <c:v>872.49999999997635</c:v>
                </c:pt>
                <c:pt idx="40">
                  <c:v>929.99999999997635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5-4D48-8769-69F66E2E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LEG</a:t>
            </a:r>
            <a:r>
              <a:rPr lang="en-US" b="1" baseline="0"/>
              <a:t> 1 -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'Put Spread'!$D$67</c:f>
              <c:strCache>
                <c:ptCount val="1"/>
                <c:pt idx="0">
                  <c:v>P/L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'Put Spread'!$C$68:$C$108</c:f>
              <c:numCache>
                <c:formatCode>#,##0.00</c:formatCode>
                <c:ptCount val="41"/>
                <c:pt idx="0">
                  <c:v>9899.9999999999982</c:v>
                </c:pt>
                <c:pt idx="1">
                  <c:v>9954.9999999999982</c:v>
                </c:pt>
                <c:pt idx="2">
                  <c:v>10010</c:v>
                </c:pt>
                <c:pt idx="3">
                  <c:v>10065</c:v>
                </c:pt>
                <c:pt idx="4">
                  <c:v>10120</c:v>
                </c:pt>
                <c:pt idx="5">
                  <c:v>10175</c:v>
                </c:pt>
                <c:pt idx="6">
                  <c:v>10230</c:v>
                </c:pt>
                <c:pt idx="7">
                  <c:v>10285</c:v>
                </c:pt>
                <c:pt idx="8">
                  <c:v>10340</c:v>
                </c:pt>
                <c:pt idx="9">
                  <c:v>10395</c:v>
                </c:pt>
                <c:pt idx="10">
                  <c:v>10450</c:v>
                </c:pt>
                <c:pt idx="11">
                  <c:v>10505</c:v>
                </c:pt>
                <c:pt idx="12">
                  <c:v>10560</c:v>
                </c:pt>
                <c:pt idx="13">
                  <c:v>10615</c:v>
                </c:pt>
                <c:pt idx="14">
                  <c:v>10670</c:v>
                </c:pt>
                <c:pt idx="15">
                  <c:v>10725</c:v>
                </c:pt>
                <c:pt idx="16">
                  <c:v>10780</c:v>
                </c:pt>
                <c:pt idx="17">
                  <c:v>10835</c:v>
                </c:pt>
                <c:pt idx="18">
                  <c:v>10890</c:v>
                </c:pt>
                <c:pt idx="19">
                  <c:v>10945</c:v>
                </c:pt>
                <c:pt idx="20">
                  <c:v>11000</c:v>
                </c:pt>
                <c:pt idx="21">
                  <c:v>11054.999999999998</c:v>
                </c:pt>
                <c:pt idx="22">
                  <c:v>11109.999999999998</c:v>
                </c:pt>
                <c:pt idx="23">
                  <c:v>11164.999999999996</c:v>
                </c:pt>
                <c:pt idx="24">
                  <c:v>11219.999999999995</c:v>
                </c:pt>
                <c:pt idx="25">
                  <c:v>11274.999999999995</c:v>
                </c:pt>
                <c:pt idx="26">
                  <c:v>11329.999999999993</c:v>
                </c:pt>
                <c:pt idx="27">
                  <c:v>11384.999999999991</c:v>
                </c:pt>
                <c:pt idx="28">
                  <c:v>11439.999999999991</c:v>
                </c:pt>
                <c:pt idx="29">
                  <c:v>11494.999999999989</c:v>
                </c:pt>
                <c:pt idx="30">
                  <c:v>11549.999999999989</c:v>
                </c:pt>
                <c:pt idx="31">
                  <c:v>11604.999999999987</c:v>
                </c:pt>
                <c:pt idx="32">
                  <c:v>11659.999999999985</c:v>
                </c:pt>
                <c:pt idx="33">
                  <c:v>11714.999999999985</c:v>
                </c:pt>
                <c:pt idx="34">
                  <c:v>11769.999999999984</c:v>
                </c:pt>
                <c:pt idx="35">
                  <c:v>11824.999999999982</c:v>
                </c:pt>
                <c:pt idx="36">
                  <c:v>11879.999999999982</c:v>
                </c:pt>
                <c:pt idx="37">
                  <c:v>11934.99999999998</c:v>
                </c:pt>
                <c:pt idx="38">
                  <c:v>11989.999999999978</c:v>
                </c:pt>
                <c:pt idx="39">
                  <c:v>12044.999999999978</c:v>
                </c:pt>
                <c:pt idx="40">
                  <c:v>12099.999999999976</c:v>
                </c:pt>
              </c:numCache>
            </c:numRef>
          </c:cat>
          <c:val>
            <c:numRef>
              <c:f>'Put Spread'!$D$68:$D$108</c:f>
              <c:numCache>
                <c:formatCode>#,##0.00</c:formatCode>
                <c:ptCount val="41"/>
                <c:pt idx="0">
                  <c:v>1035.0000000000018</c:v>
                </c:pt>
                <c:pt idx="1">
                  <c:v>980.00000000000182</c:v>
                </c:pt>
                <c:pt idx="2">
                  <c:v>925</c:v>
                </c:pt>
                <c:pt idx="3">
                  <c:v>870</c:v>
                </c:pt>
                <c:pt idx="4">
                  <c:v>815</c:v>
                </c:pt>
                <c:pt idx="5">
                  <c:v>760</c:v>
                </c:pt>
                <c:pt idx="6">
                  <c:v>705</c:v>
                </c:pt>
                <c:pt idx="7">
                  <c:v>650</c:v>
                </c:pt>
                <c:pt idx="8">
                  <c:v>595</c:v>
                </c:pt>
                <c:pt idx="9">
                  <c:v>540</c:v>
                </c:pt>
                <c:pt idx="10">
                  <c:v>485</c:v>
                </c:pt>
                <c:pt idx="11">
                  <c:v>430</c:v>
                </c:pt>
                <c:pt idx="12">
                  <c:v>375</c:v>
                </c:pt>
                <c:pt idx="13">
                  <c:v>320</c:v>
                </c:pt>
                <c:pt idx="14">
                  <c:v>265</c:v>
                </c:pt>
                <c:pt idx="15">
                  <c:v>210</c:v>
                </c:pt>
                <c:pt idx="16">
                  <c:v>155</c:v>
                </c:pt>
                <c:pt idx="17">
                  <c:v>100</c:v>
                </c:pt>
                <c:pt idx="18">
                  <c:v>45</c:v>
                </c:pt>
                <c:pt idx="19">
                  <c:v>-10</c:v>
                </c:pt>
                <c:pt idx="20">
                  <c:v>-65</c:v>
                </c:pt>
                <c:pt idx="21">
                  <c:v>-65</c:v>
                </c:pt>
                <c:pt idx="22">
                  <c:v>-65</c:v>
                </c:pt>
                <c:pt idx="23">
                  <c:v>-65</c:v>
                </c:pt>
                <c:pt idx="24">
                  <c:v>-65</c:v>
                </c:pt>
                <c:pt idx="25">
                  <c:v>-65</c:v>
                </c:pt>
                <c:pt idx="26">
                  <c:v>-65</c:v>
                </c:pt>
                <c:pt idx="27">
                  <c:v>-65</c:v>
                </c:pt>
                <c:pt idx="28">
                  <c:v>-65</c:v>
                </c:pt>
                <c:pt idx="29">
                  <c:v>-65</c:v>
                </c:pt>
                <c:pt idx="30">
                  <c:v>-65</c:v>
                </c:pt>
                <c:pt idx="31">
                  <c:v>-65</c:v>
                </c:pt>
                <c:pt idx="32">
                  <c:v>-65</c:v>
                </c:pt>
                <c:pt idx="33">
                  <c:v>-65</c:v>
                </c:pt>
                <c:pt idx="34">
                  <c:v>-65</c:v>
                </c:pt>
                <c:pt idx="35">
                  <c:v>-65</c:v>
                </c:pt>
                <c:pt idx="36">
                  <c:v>-65</c:v>
                </c:pt>
                <c:pt idx="37">
                  <c:v>-65</c:v>
                </c:pt>
                <c:pt idx="38">
                  <c:v>-65</c:v>
                </c:pt>
                <c:pt idx="39">
                  <c:v>-65</c:v>
                </c:pt>
                <c:pt idx="40">
                  <c:v>-65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7-42E5-BD8E-15F78BE5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LEG</a:t>
            </a:r>
            <a:r>
              <a:rPr lang="en-US" b="1" baseline="0"/>
              <a:t> 2 -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'Put Spread'!$S$67</c:f>
              <c:strCache>
                <c:ptCount val="1"/>
                <c:pt idx="0">
                  <c:v>P/L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'Put Spread'!$R$68:$R$108</c:f>
              <c:numCache>
                <c:formatCode>#,##0.00</c:formatCode>
                <c:ptCount val="41"/>
                <c:pt idx="0">
                  <c:v>9899.9999999999982</c:v>
                </c:pt>
                <c:pt idx="1">
                  <c:v>9954.9999999999982</c:v>
                </c:pt>
                <c:pt idx="2">
                  <c:v>10010</c:v>
                </c:pt>
                <c:pt idx="3">
                  <c:v>10065</c:v>
                </c:pt>
                <c:pt idx="4">
                  <c:v>10120</c:v>
                </c:pt>
                <c:pt idx="5">
                  <c:v>10175</c:v>
                </c:pt>
                <c:pt idx="6">
                  <c:v>10230</c:v>
                </c:pt>
                <c:pt idx="7">
                  <c:v>10285</c:v>
                </c:pt>
                <c:pt idx="8">
                  <c:v>10340</c:v>
                </c:pt>
                <c:pt idx="9">
                  <c:v>10395</c:v>
                </c:pt>
                <c:pt idx="10">
                  <c:v>10450</c:v>
                </c:pt>
                <c:pt idx="11">
                  <c:v>10505</c:v>
                </c:pt>
                <c:pt idx="12">
                  <c:v>10560</c:v>
                </c:pt>
                <c:pt idx="13">
                  <c:v>10615</c:v>
                </c:pt>
                <c:pt idx="14">
                  <c:v>10670</c:v>
                </c:pt>
                <c:pt idx="15">
                  <c:v>10725</c:v>
                </c:pt>
                <c:pt idx="16">
                  <c:v>10780</c:v>
                </c:pt>
                <c:pt idx="17">
                  <c:v>10835</c:v>
                </c:pt>
                <c:pt idx="18">
                  <c:v>10890</c:v>
                </c:pt>
                <c:pt idx="19">
                  <c:v>10945</c:v>
                </c:pt>
                <c:pt idx="20">
                  <c:v>11000</c:v>
                </c:pt>
                <c:pt idx="21">
                  <c:v>11054.999999999998</c:v>
                </c:pt>
                <c:pt idx="22">
                  <c:v>11109.999999999998</c:v>
                </c:pt>
                <c:pt idx="23">
                  <c:v>11164.999999999996</c:v>
                </c:pt>
                <c:pt idx="24">
                  <c:v>11219.999999999995</c:v>
                </c:pt>
                <c:pt idx="25">
                  <c:v>11274.999999999995</c:v>
                </c:pt>
                <c:pt idx="26">
                  <c:v>11329.999999999993</c:v>
                </c:pt>
                <c:pt idx="27">
                  <c:v>11384.999999999991</c:v>
                </c:pt>
                <c:pt idx="28">
                  <c:v>11439.999999999991</c:v>
                </c:pt>
                <c:pt idx="29">
                  <c:v>11494.999999999989</c:v>
                </c:pt>
                <c:pt idx="30">
                  <c:v>11549.999999999989</c:v>
                </c:pt>
                <c:pt idx="31">
                  <c:v>11604.999999999987</c:v>
                </c:pt>
                <c:pt idx="32">
                  <c:v>11659.999999999985</c:v>
                </c:pt>
                <c:pt idx="33">
                  <c:v>11714.999999999985</c:v>
                </c:pt>
                <c:pt idx="34">
                  <c:v>11769.999999999984</c:v>
                </c:pt>
                <c:pt idx="35">
                  <c:v>11824.999999999982</c:v>
                </c:pt>
                <c:pt idx="36">
                  <c:v>11879.999999999982</c:v>
                </c:pt>
                <c:pt idx="37">
                  <c:v>11934.99999999998</c:v>
                </c:pt>
                <c:pt idx="38">
                  <c:v>11989.999999999978</c:v>
                </c:pt>
                <c:pt idx="39">
                  <c:v>12044.999999999978</c:v>
                </c:pt>
                <c:pt idx="40">
                  <c:v>12099.999999999976</c:v>
                </c:pt>
              </c:numCache>
            </c:numRef>
          </c:cat>
          <c:val>
            <c:numRef>
              <c:f>'Put Spread'!$S$68:$S$108</c:f>
              <c:numCache>
                <c:formatCode>#,##0.00</c:formatCode>
                <c:ptCount val="41"/>
                <c:pt idx="0">
                  <c:v>-1380.0000000000018</c:v>
                </c:pt>
                <c:pt idx="1">
                  <c:v>-1325.0000000000018</c:v>
                </c:pt>
                <c:pt idx="2">
                  <c:v>-1270</c:v>
                </c:pt>
                <c:pt idx="3">
                  <c:v>-1215</c:v>
                </c:pt>
                <c:pt idx="4">
                  <c:v>-1160</c:v>
                </c:pt>
                <c:pt idx="5">
                  <c:v>-1105</c:v>
                </c:pt>
                <c:pt idx="6">
                  <c:v>-1050</c:v>
                </c:pt>
                <c:pt idx="7">
                  <c:v>-995</c:v>
                </c:pt>
                <c:pt idx="8">
                  <c:v>-940</c:v>
                </c:pt>
                <c:pt idx="9">
                  <c:v>-885</c:v>
                </c:pt>
                <c:pt idx="10">
                  <c:v>-830</c:v>
                </c:pt>
                <c:pt idx="11">
                  <c:v>-775</c:v>
                </c:pt>
                <c:pt idx="12">
                  <c:v>-720</c:v>
                </c:pt>
                <c:pt idx="13">
                  <c:v>-665</c:v>
                </c:pt>
                <c:pt idx="14">
                  <c:v>-610</c:v>
                </c:pt>
                <c:pt idx="15">
                  <c:v>-555</c:v>
                </c:pt>
                <c:pt idx="16">
                  <c:v>-500</c:v>
                </c:pt>
                <c:pt idx="17">
                  <c:v>-445</c:v>
                </c:pt>
                <c:pt idx="18">
                  <c:v>-390</c:v>
                </c:pt>
                <c:pt idx="19">
                  <c:v>-335</c:v>
                </c:pt>
                <c:pt idx="20">
                  <c:v>-280</c:v>
                </c:pt>
                <c:pt idx="21">
                  <c:v>-225.00000000000182</c:v>
                </c:pt>
                <c:pt idx="22">
                  <c:v>-170.00000000000182</c:v>
                </c:pt>
                <c:pt idx="23">
                  <c:v>-115.00000000000364</c:v>
                </c:pt>
                <c:pt idx="24">
                  <c:v>-60.000000000005457</c:v>
                </c:pt>
                <c:pt idx="25">
                  <c:v>-5.000000000005457</c:v>
                </c:pt>
                <c:pt idx="26">
                  <c:v>49.999999999992724</c:v>
                </c:pt>
                <c:pt idx="27">
                  <c:v>104.99999999999091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2-4B53-96D3-54D941D82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COMBINED</a:t>
            </a:r>
            <a:r>
              <a:rPr lang="en-US" b="1" baseline="0"/>
              <a:t>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'Put Spread'!$U$67</c:f>
              <c:strCache>
                <c:ptCount val="1"/>
                <c:pt idx="0">
                  <c:v>P/L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'Put Spread'!$R$68:$R$108</c:f>
              <c:numCache>
                <c:formatCode>#,##0.00</c:formatCode>
                <c:ptCount val="41"/>
                <c:pt idx="0">
                  <c:v>9899.9999999999982</c:v>
                </c:pt>
                <c:pt idx="1">
                  <c:v>9954.9999999999982</c:v>
                </c:pt>
                <c:pt idx="2">
                  <c:v>10010</c:v>
                </c:pt>
                <c:pt idx="3">
                  <c:v>10065</c:v>
                </c:pt>
                <c:pt idx="4">
                  <c:v>10120</c:v>
                </c:pt>
                <c:pt idx="5">
                  <c:v>10175</c:v>
                </c:pt>
                <c:pt idx="6">
                  <c:v>10230</c:v>
                </c:pt>
                <c:pt idx="7">
                  <c:v>10285</c:v>
                </c:pt>
                <c:pt idx="8">
                  <c:v>10340</c:v>
                </c:pt>
                <c:pt idx="9">
                  <c:v>10395</c:v>
                </c:pt>
                <c:pt idx="10">
                  <c:v>10450</c:v>
                </c:pt>
                <c:pt idx="11">
                  <c:v>10505</c:v>
                </c:pt>
                <c:pt idx="12">
                  <c:v>10560</c:v>
                </c:pt>
                <c:pt idx="13">
                  <c:v>10615</c:v>
                </c:pt>
                <c:pt idx="14">
                  <c:v>10670</c:v>
                </c:pt>
                <c:pt idx="15">
                  <c:v>10725</c:v>
                </c:pt>
                <c:pt idx="16">
                  <c:v>10780</c:v>
                </c:pt>
                <c:pt idx="17">
                  <c:v>10835</c:v>
                </c:pt>
                <c:pt idx="18">
                  <c:v>10890</c:v>
                </c:pt>
                <c:pt idx="19">
                  <c:v>10945</c:v>
                </c:pt>
                <c:pt idx="20">
                  <c:v>11000</c:v>
                </c:pt>
                <c:pt idx="21">
                  <c:v>11054.999999999998</c:v>
                </c:pt>
                <c:pt idx="22">
                  <c:v>11109.999999999998</c:v>
                </c:pt>
                <c:pt idx="23">
                  <c:v>11164.999999999996</c:v>
                </c:pt>
                <c:pt idx="24">
                  <c:v>11219.999999999995</c:v>
                </c:pt>
                <c:pt idx="25">
                  <c:v>11274.999999999995</c:v>
                </c:pt>
                <c:pt idx="26">
                  <c:v>11329.999999999993</c:v>
                </c:pt>
                <c:pt idx="27">
                  <c:v>11384.999999999991</c:v>
                </c:pt>
                <c:pt idx="28">
                  <c:v>11439.999999999991</c:v>
                </c:pt>
                <c:pt idx="29">
                  <c:v>11494.999999999989</c:v>
                </c:pt>
                <c:pt idx="30">
                  <c:v>11549.999999999989</c:v>
                </c:pt>
                <c:pt idx="31">
                  <c:v>11604.999999999987</c:v>
                </c:pt>
                <c:pt idx="32">
                  <c:v>11659.999999999985</c:v>
                </c:pt>
                <c:pt idx="33">
                  <c:v>11714.999999999985</c:v>
                </c:pt>
                <c:pt idx="34">
                  <c:v>11769.999999999984</c:v>
                </c:pt>
                <c:pt idx="35">
                  <c:v>11824.999999999982</c:v>
                </c:pt>
                <c:pt idx="36">
                  <c:v>11879.999999999982</c:v>
                </c:pt>
                <c:pt idx="37">
                  <c:v>11934.99999999998</c:v>
                </c:pt>
                <c:pt idx="38">
                  <c:v>11989.999999999978</c:v>
                </c:pt>
                <c:pt idx="39">
                  <c:v>12044.999999999978</c:v>
                </c:pt>
                <c:pt idx="40">
                  <c:v>12099.999999999976</c:v>
                </c:pt>
              </c:numCache>
            </c:numRef>
          </c:cat>
          <c:val>
            <c:numRef>
              <c:f>'Put Spread'!$U$68:$U$108</c:f>
              <c:numCache>
                <c:formatCode>#,##0.00</c:formatCode>
                <c:ptCount val="41"/>
                <c:pt idx="0">
                  <c:v>-345</c:v>
                </c:pt>
                <c:pt idx="1">
                  <c:v>-345</c:v>
                </c:pt>
                <c:pt idx="2">
                  <c:v>-345</c:v>
                </c:pt>
                <c:pt idx="3">
                  <c:v>-345</c:v>
                </c:pt>
                <c:pt idx="4">
                  <c:v>-345</c:v>
                </c:pt>
                <c:pt idx="5">
                  <c:v>-345</c:v>
                </c:pt>
                <c:pt idx="6">
                  <c:v>-345</c:v>
                </c:pt>
                <c:pt idx="7">
                  <c:v>-345</c:v>
                </c:pt>
                <c:pt idx="8">
                  <c:v>-345</c:v>
                </c:pt>
                <c:pt idx="9">
                  <c:v>-345</c:v>
                </c:pt>
                <c:pt idx="10">
                  <c:v>-345</c:v>
                </c:pt>
                <c:pt idx="11">
                  <c:v>-345</c:v>
                </c:pt>
                <c:pt idx="12">
                  <c:v>-345</c:v>
                </c:pt>
                <c:pt idx="13">
                  <c:v>-345</c:v>
                </c:pt>
                <c:pt idx="14">
                  <c:v>-345</c:v>
                </c:pt>
                <c:pt idx="15">
                  <c:v>-345</c:v>
                </c:pt>
                <c:pt idx="16">
                  <c:v>-345</c:v>
                </c:pt>
                <c:pt idx="17">
                  <c:v>-345</c:v>
                </c:pt>
                <c:pt idx="18">
                  <c:v>-345</c:v>
                </c:pt>
                <c:pt idx="19">
                  <c:v>-345</c:v>
                </c:pt>
                <c:pt idx="20">
                  <c:v>-345</c:v>
                </c:pt>
                <c:pt idx="21">
                  <c:v>-290.00000000000182</c:v>
                </c:pt>
                <c:pt idx="22">
                  <c:v>-235.00000000000182</c:v>
                </c:pt>
                <c:pt idx="23">
                  <c:v>-180.00000000000364</c:v>
                </c:pt>
                <c:pt idx="24">
                  <c:v>-125.00000000000546</c:v>
                </c:pt>
                <c:pt idx="25">
                  <c:v>-70.000000000005457</c:v>
                </c:pt>
                <c:pt idx="26">
                  <c:v>-15.000000000007276</c:v>
                </c:pt>
                <c:pt idx="27">
                  <c:v>39.999999999990905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B-457C-A07E-78FB1458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LEG</a:t>
            </a:r>
            <a:r>
              <a:rPr lang="en-US" b="1" baseline="0"/>
              <a:t> 1 -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Straddle!$D$12</c:f>
              <c:strCache>
                <c:ptCount val="1"/>
                <c:pt idx="0">
                  <c:v>P/L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Straddle!$C$13:$C$53</c:f>
              <c:numCache>
                <c:formatCode>#,##0.00</c:formatCode>
                <c:ptCount val="41"/>
                <c:pt idx="0">
                  <c:v>10349.999999999998</c:v>
                </c:pt>
                <c:pt idx="1">
                  <c:v>10407.499999999998</c:v>
                </c:pt>
                <c:pt idx="2">
                  <c:v>10464.999999999998</c:v>
                </c:pt>
                <c:pt idx="3">
                  <c:v>10522.5</c:v>
                </c:pt>
                <c:pt idx="4">
                  <c:v>10580</c:v>
                </c:pt>
                <c:pt idx="5">
                  <c:v>10637.5</c:v>
                </c:pt>
                <c:pt idx="6">
                  <c:v>10695</c:v>
                </c:pt>
                <c:pt idx="7">
                  <c:v>10752.5</c:v>
                </c:pt>
                <c:pt idx="8">
                  <c:v>10810</c:v>
                </c:pt>
                <c:pt idx="9">
                  <c:v>10867.5</c:v>
                </c:pt>
                <c:pt idx="10">
                  <c:v>10925</c:v>
                </c:pt>
                <c:pt idx="11">
                  <c:v>10982.5</c:v>
                </c:pt>
                <c:pt idx="12">
                  <c:v>11040</c:v>
                </c:pt>
                <c:pt idx="13">
                  <c:v>11097.5</c:v>
                </c:pt>
                <c:pt idx="14">
                  <c:v>11155</c:v>
                </c:pt>
                <c:pt idx="15">
                  <c:v>11212.5</c:v>
                </c:pt>
                <c:pt idx="16">
                  <c:v>11270</c:v>
                </c:pt>
                <c:pt idx="17">
                  <c:v>11327.5</c:v>
                </c:pt>
                <c:pt idx="18">
                  <c:v>11385</c:v>
                </c:pt>
                <c:pt idx="19">
                  <c:v>11442.5</c:v>
                </c:pt>
                <c:pt idx="20">
                  <c:v>11500</c:v>
                </c:pt>
                <c:pt idx="21">
                  <c:v>11557.499999999998</c:v>
                </c:pt>
                <c:pt idx="22">
                  <c:v>11614.999999999998</c:v>
                </c:pt>
                <c:pt idx="23">
                  <c:v>11672.499999999996</c:v>
                </c:pt>
                <c:pt idx="24">
                  <c:v>11729.999999999995</c:v>
                </c:pt>
                <c:pt idx="25">
                  <c:v>11787.499999999995</c:v>
                </c:pt>
                <c:pt idx="26">
                  <c:v>11844.999999999993</c:v>
                </c:pt>
                <c:pt idx="27">
                  <c:v>11902.499999999991</c:v>
                </c:pt>
                <c:pt idx="28">
                  <c:v>11959.999999999991</c:v>
                </c:pt>
                <c:pt idx="29">
                  <c:v>12017.499999999989</c:v>
                </c:pt>
                <c:pt idx="30">
                  <c:v>12074.999999999987</c:v>
                </c:pt>
                <c:pt idx="31">
                  <c:v>12132.499999999987</c:v>
                </c:pt>
                <c:pt idx="32">
                  <c:v>12189.999999999985</c:v>
                </c:pt>
                <c:pt idx="33">
                  <c:v>12247.499999999984</c:v>
                </c:pt>
                <c:pt idx="34">
                  <c:v>12304.999999999984</c:v>
                </c:pt>
                <c:pt idx="35">
                  <c:v>12362.499999999982</c:v>
                </c:pt>
                <c:pt idx="36">
                  <c:v>12419.99999999998</c:v>
                </c:pt>
                <c:pt idx="37">
                  <c:v>12477.49999999998</c:v>
                </c:pt>
                <c:pt idx="38">
                  <c:v>12534.999999999978</c:v>
                </c:pt>
                <c:pt idx="39">
                  <c:v>12592.499999999976</c:v>
                </c:pt>
                <c:pt idx="40">
                  <c:v>12649.999999999976</c:v>
                </c:pt>
              </c:numCache>
            </c:numRef>
          </c:cat>
          <c:val>
            <c:numRef>
              <c:f>Straddle!$D$13:$D$53</c:f>
              <c:numCache>
                <c:formatCode>#,##0.00</c:formatCode>
                <c:ptCount val="41"/>
                <c:pt idx="0">
                  <c:v>-95</c:v>
                </c:pt>
                <c:pt idx="1">
                  <c:v>-95</c:v>
                </c:pt>
                <c:pt idx="2">
                  <c:v>-95</c:v>
                </c:pt>
                <c:pt idx="3">
                  <c:v>-95</c:v>
                </c:pt>
                <c:pt idx="4">
                  <c:v>-95</c:v>
                </c:pt>
                <c:pt idx="5">
                  <c:v>-95</c:v>
                </c:pt>
                <c:pt idx="6">
                  <c:v>-95</c:v>
                </c:pt>
                <c:pt idx="7">
                  <c:v>-95</c:v>
                </c:pt>
                <c:pt idx="8">
                  <c:v>-95</c:v>
                </c:pt>
                <c:pt idx="9">
                  <c:v>-95</c:v>
                </c:pt>
                <c:pt idx="10">
                  <c:v>-95</c:v>
                </c:pt>
                <c:pt idx="11">
                  <c:v>-95</c:v>
                </c:pt>
                <c:pt idx="12">
                  <c:v>-95</c:v>
                </c:pt>
                <c:pt idx="13">
                  <c:v>-95</c:v>
                </c:pt>
                <c:pt idx="14">
                  <c:v>-95</c:v>
                </c:pt>
                <c:pt idx="15">
                  <c:v>-95</c:v>
                </c:pt>
                <c:pt idx="16">
                  <c:v>-95</c:v>
                </c:pt>
                <c:pt idx="17">
                  <c:v>-95</c:v>
                </c:pt>
                <c:pt idx="18">
                  <c:v>-95</c:v>
                </c:pt>
                <c:pt idx="19">
                  <c:v>-95</c:v>
                </c:pt>
                <c:pt idx="20">
                  <c:v>-95</c:v>
                </c:pt>
                <c:pt idx="21">
                  <c:v>-37.500000000001819</c:v>
                </c:pt>
                <c:pt idx="22">
                  <c:v>19.999999999998181</c:v>
                </c:pt>
                <c:pt idx="23">
                  <c:v>77.499999999996362</c:v>
                </c:pt>
                <c:pt idx="24">
                  <c:v>134.99999999999454</c:v>
                </c:pt>
                <c:pt idx="25">
                  <c:v>192.49999999999454</c:v>
                </c:pt>
                <c:pt idx="26">
                  <c:v>249.99999999999272</c:v>
                </c:pt>
                <c:pt idx="27">
                  <c:v>307.49999999999091</c:v>
                </c:pt>
                <c:pt idx="28">
                  <c:v>364.99999999999091</c:v>
                </c:pt>
                <c:pt idx="29">
                  <c:v>422.49999999998909</c:v>
                </c:pt>
                <c:pt idx="30">
                  <c:v>479.99999999998727</c:v>
                </c:pt>
                <c:pt idx="31">
                  <c:v>537.49999999998727</c:v>
                </c:pt>
                <c:pt idx="32">
                  <c:v>594.99999999998545</c:v>
                </c:pt>
                <c:pt idx="33">
                  <c:v>652.49999999998363</c:v>
                </c:pt>
                <c:pt idx="34">
                  <c:v>709.99999999998363</c:v>
                </c:pt>
                <c:pt idx="35">
                  <c:v>767.49999999998181</c:v>
                </c:pt>
                <c:pt idx="36">
                  <c:v>824.99999999997999</c:v>
                </c:pt>
                <c:pt idx="37">
                  <c:v>882.49999999997999</c:v>
                </c:pt>
                <c:pt idx="38">
                  <c:v>939.99999999997817</c:v>
                </c:pt>
                <c:pt idx="39">
                  <c:v>997.49999999997635</c:v>
                </c:pt>
                <c:pt idx="40">
                  <c:v>1054.9999999999764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C-4104-9E28-F9169090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LEG</a:t>
            </a:r>
            <a:r>
              <a:rPr lang="en-US" b="1" baseline="0"/>
              <a:t> 2 -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Straddle!$S$12</c:f>
              <c:strCache>
                <c:ptCount val="1"/>
                <c:pt idx="0">
                  <c:v>P/L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Straddle!$R$13:$R$53</c:f>
              <c:numCache>
                <c:formatCode>#,##0.00</c:formatCode>
                <c:ptCount val="41"/>
                <c:pt idx="0">
                  <c:v>10349.999999999998</c:v>
                </c:pt>
                <c:pt idx="1">
                  <c:v>10407.499999999998</c:v>
                </c:pt>
                <c:pt idx="2">
                  <c:v>10464.999999999998</c:v>
                </c:pt>
                <c:pt idx="3">
                  <c:v>10522.5</c:v>
                </c:pt>
                <c:pt idx="4">
                  <c:v>10580</c:v>
                </c:pt>
                <c:pt idx="5">
                  <c:v>10637.5</c:v>
                </c:pt>
                <c:pt idx="6">
                  <c:v>10695</c:v>
                </c:pt>
                <c:pt idx="7">
                  <c:v>10752.5</c:v>
                </c:pt>
                <c:pt idx="8">
                  <c:v>10810</c:v>
                </c:pt>
                <c:pt idx="9">
                  <c:v>10867.5</c:v>
                </c:pt>
                <c:pt idx="10">
                  <c:v>10925</c:v>
                </c:pt>
                <c:pt idx="11">
                  <c:v>10982.5</c:v>
                </c:pt>
                <c:pt idx="12">
                  <c:v>11040</c:v>
                </c:pt>
                <c:pt idx="13">
                  <c:v>11097.5</c:v>
                </c:pt>
                <c:pt idx="14">
                  <c:v>11155</c:v>
                </c:pt>
                <c:pt idx="15">
                  <c:v>11212.5</c:v>
                </c:pt>
                <c:pt idx="16">
                  <c:v>11270</c:v>
                </c:pt>
                <c:pt idx="17">
                  <c:v>11327.5</c:v>
                </c:pt>
                <c:pt idx="18">
                  <c:v>11385</c:v>
                </c:pt>
                <c:pt idx="19">
                  <c:v>11442.5</c:v>
                </c:pt>
                <c:pt idx="20">
                  <c:v>11500</c:v>
                </c:pt>
                <c:pt idx="21">
                  <c:v>11557.499999999998</c:v>
                </c:pt>
                <c:pt idx="22">
                  <c:v>11614.999999999998</c:v>
                </c:pt>
                <c:pt idx="23">
                  <c:v>11672.499999999996</c:v>
                </c:pt>
                <c:pt idx="24">
                  <c:v>11729.999999999995</c:v>
                </c:pt>
                <c:pt idx="25">
                  <c:v>11787.499999999995</c:v>
                </c:pt>
                <c:pt idx="26">
                  <c:v>11844.999999999993</c:v>
                </c:pt>
                <c:pt idx="27">
                  <c:v>11902.499999999991</c:v>
                </c:pt>
                <c:pt idx="28">
                  <c:v>11959.999999999991</c:v>
                </c:pt>
                <c:pt idx="29">
                  <c:v>12017.499999999989</c:v>
                </c:pt>
                <c:pt idx="30">
                  <c:v>12074.999999999987</c:v>
                </c:pt>
                <c:pt idx="31">
                  <c:v>12132.499999999987</c:v>
                </c:pt>
                <c:pt idx="32">
                  <c:v>12189.999999999985</c:v>
                </c:pt>
                <c:pt idx="33">
                  <c:v>12247.499999999984</c:v>
                </c:pt>
                <c:pt idx="34">
                  <c:v>12304.999999999984</c:v>
                </c:pt>
                <c:pt idx="35">
                  <c:v>12362.499999999982</c:v>
                </c:pt>
                <c:pt idx="36">
                  <c:v>12419.99999999998</c:v>
                </c:pt>
                <c:pt idx="37">
                  <c:v>12477.49999999998</c:v>
                </c:pt>
                <c:pt idx="38">
                  <c:v>12534.999999999978</c:v>
                </c:pt>
                <c:pt idx="39">
                  <c:v>12592.499999999976</c:v>
                </c:pt>
                <c:pt idx="40">
                  <c:v>12649.999999999976</c:v>
                </c:pt>
              </c:numCache>
            </c:numRef>
          </c:cat>
          <c:val>
            <c:numRef>
              <c:f>Straddle!$S$13:$S$53</c:f>
              <c:numCache>
                <c:formatCode>#,##0.00</c:formatCode>
                <c:ptCount val="41"/>
                <c:pt idx="0">
                  <c:v>965.00000000000182</c:v>
                </c:pt>
                <c:pt idx="1">
                  <c:v>907.50000000000182</c:v>
                </c:pt>
                <c:pt idx="2">
                  <c:v>850.00000000000182</c:v>
                </c:pt>
                <c:pt idx="3">
                  <c:v>792.5</c:v>
                </c:pt>
                <c:pt idx="4">
                  <c:v>735</c:v>
                </c:pt>
                <c:pt idx="5">
                  <c:v>677.5</c:v>
                </c:pt>
                <c:pt idx="6">
                  <c:v>620</c:v>
                </c:pt>
                <c:pt idx="7">
                  <c:v>562.5</c:v>
                </c:pt>
                <c:pt idx="8">
                  <c:v>505</c:v>
                </c:pt>
                <c:pt idx="9">
                  <c:v>447.5</c:v>
                </c:pt>
                <c:pt idx="10">
                  <c:v>390</c:v>
                </c:pt>
                <c:pt idx="11">
                  <c:v>332.5</c:v>
                </c:pt>
                <c:pt idx="12">
                  <c:v>275</c:v>
                </c:pt>
                <c:pt idx="13">
                  <c:v>217.5</c:v>
                </c:pt>
                <c:pt idx="14">
                  <c:v>160</c:v>
                </c:pt>
                <c:pt idx="15">
                  <c:v>102.5</c:v>
                </c:pt>
                <c:pt idx="16">
                  <c:v>45</c:v>
                </c:pt>
                <c:pt idx="17">
                  <c:v>-12.5</c:v>
                </c:pt>
                <c:pt idx="18">
                  <c:v>-70</c:v>
                </c:pt>
                <c:pt idx="19">
                  <c:v>-127.5</c:v>
                </c:pt>
                <c:pt idx="20">
                  <c:v>-185</c:v>
                </c:pt>
                <c:pt idx="21">
                  <c:v>-185</c:v>
                </c:pt>
                <c:pt idx="22">
                  <c:v>-185</c:v>
                </c:pt>
                <c:pt idx="23">
                  <c:v>-185</c:v>
                </c:pt>
                <c:pt idx="24">
                  <c:v>-185</c:v>
                </c:pt>
                <c:pt idx="25">
                  <c:v>-185</c:v>
                </c:pt>
                <c:pt idx="26">
                  <c:v>-185</c:v>
                </c:pt>
                <c:pt idx="27">
                  <c:v>-185</c:v>
                </c:pt>
                <c:pt idx="28">
                  <c:v>-185</c:v>
                </c:pt>
                <c:pt idx="29">
                  <c:v>-185</c:v>
                </c:pt>
                <c:pt idx="30">
                  <c:v>-185</c:v>
                </c:pt>
                <c:pt idx="31">
                  <c:v>-185</c:v>
                </c:pt>
                <c:pt idx="32">
                  <c:v>-185</c:v>
                </c:pt>
                <c:pt idx="33">
                  <c:v>-185</c:v>
                </c:pt>
                <c:pt idx="34">
                  <c:v>-185</c:v>
                </c:pt>
                <c:pt idx="35">
                  <c:v>-185</c:v>
                </c:pt>
                <c:pt idx="36">
                  <c:v>-185</c:v>
                </c:pt>
                <c:pt idx="37">
                  <c:v>-185</c:v>
                </c:pt>
                <c:pt idx="38">
                  <c:v>-185</c:v>
                </c:pt>
                <c:pt idx="39">
                  <c:v>-185</c:v>
                </c:pt>
                <c:pt idx="40">
                  <c:v>-185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D-4BE1-8C09-88A45665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COMBINED</a:t>
            </a:r>
            <a:r>
              <a:rPr lang="en-US" b="1" baseline="0"/>
              <a:t>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Straddle!$U$12</c:f>
              <c:strCache>
                <c:ptCount val="1"/>
                <c:pt idx="0">
                  <c:v>P/L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Straddle!$R$13:$R$53</c:f>
              <c:numCache>
                <c:formatCode>#,##0.00</c:formatCode>
                <c:ptCount val="41"/>
                <c:pt idx="0">
                  <c:v>10349.999999999998</c:v>
                </c:pt>
                <c:pt idx="1">
                  <c:v>10407.499999999998</c:v>
                </c:pt>
                <c:pt idx="2">
                  <c:v>10464.999999999998</c:v>
                </c:pt>
                <c:pt idx="3">
                  <c:v>10522.5</c:v>
                </c:pt>
                <c:pt idx="4">
                  <c:v>10580</c:v>
                </c:pt>
                <c:pt idx="5">
                  <c:v>10637.5</c:v>
                </c:pt>
                <c:pt idx="6">
                  <c:v>10695</c:v>
                </c:pt>
                <c:pt idx="7">
                  <c:v>10752.5</c:v>
                </c:pt>
                <c:pt idx="8">
                  <c:v>10810</c:v>
                </c:pt>
                <c:pt idx="9">
                  <c:v>10867.5</c:v>
                </c:pt>
                <c:pt idx="10">
                  <c:v>10925</c:v>
                </c:pt>
                <c:pt idx="11">
                  <c:v>10982.5</c:v>
                </c:pt>
                <c:pt idx="12">
                  <c:v>11040</c:v>
                </c:pt>
                <c:pt idx="13">
                  <c:v>11097.5</c:v>
                </c:pt>
                <c:pt idx="14">
                  <c:v>11155</c:v>
                </c:pt>
                <c:pt idx="15">
                  <c:v>11212.5</c:v>
                </c:pt>
                <c:pt idx="16">
                  <c:v>11270</c:v>
                </c:pt>
                <c:pt idx="17">
                  <c:v>11327.5</c:v>
                </c:pt>
                <c:pt idx="18">
                  <c:v>11385</c:v>
                </c:pt>
                <c:pt idx="19">
                  <c:v>11442.5</c:v>
                </c:pt>
                <c:pt idx="20">
                  <c:v>11500</c:v>
                </c:pt>
                <c:pt idx="21">
                  <c:v>11557.499999999998</c:v>
                </c:pt>
                <c:pt idx="22">
                  <c:v>11614.999999999998</c:v>
                </c:pt>
                <c:pt idx="23">
                  <c:v>11672.499999999996</c:v>
                </c:pt>
                <c:pt idx="24">
                  <c:v>11729.999999999995</c:v>
                </c:pt>
                <c:pt idx="25">
                  <c:v>11787.499999999995</c:v>
                </c:pt>
                <c:pt idx="26">
                  <c:v>11844.999999999993</c:v>
                </c:pt>
                <c:pt idx="27">
                  <c:v>11902.499999999991</c:v>
                </c:pt>
                <c:pt idx="28">
                  <c:v>11959.999999999991</c:v>
                </c:pt>
                <c:pt idx="29">
                  <c:v>12017.499999999989</c:v>
                </c:pt>
                <c:pt idx="30">
                  <c:v>12074.999999999987</c:v>
                </c:pt>
                <c:pt idx="31">
                  <c:v>12132.499999999987</c:v>
                </c:pt>
                <c:pt idx="32">
                  <c:v>12189.999999999985</c:v>
                </c:pt>
                <c:pt idx="33">
                  <c:v>12247.499999999984</c:v>
                </c:pt>
                <c:pt idx="34">
                  <c:v>12304.999999999984</c:v>
                </c:pt>
                <c:pt idx="35">
                  <c:v>12362.499999999982</c:v>
                </c:pt>
                <c:pt idx="36">
                  <c:v>12419.99999999998</c:v>
                </c:pt>
                <c:pt idx="37">
                  <c:v>12477.49999999998</c:v>
                </c:pt>
                <c:pt idx="38">
                  <c:v>12534.999999999978</c:v>
                </c:pt>
                <c:pt idx="39">
                  <c:v>12592.499999999976</c:v>
                </c:pt>
                <c:pt idx="40">
                  <c:v>12649.999999999976</c:v>
                </c:pt>
              </c:numCache>
            </c:numRef>
          </c:cat>
          <c:val>
            <c:numRef>
              <c:f>Straddle!$U$13:$U$53</c:f>
              <c:numCache>
                <c:formatCode>#,##0.00</c:formatCode>
                <c:ptCount val="41"/>
                <c:pt idx="0">
                  <c:v>870.00000000000182</c:v>
                </c:pt>
                <c:pt idx="1">
                  <c:v>812.50000000000182</c:v>
                </c:pt>
                <c:pt idx="2">
                  <c:v>755.00000000000182</c:v>
                </c:pt>
                <c:pt idx="3">
                  <c:v>697.5</c:v>
                </c:pt>
                <c:pt idx="4">
                  <c:v>640</c:v>
                </c:pt>
                <c:pt idx="5">
                  <c:v>582.5</c:v>
                </c:pt>
                <c:pt idx="6">
                  <c:v>525</c:v>
                </c:pt>
                <c:pt idx="7">
                  <c:v>467.5</c:v>
                </c:pt>
                <c:pt idx="8">
                  <c:v>410</c:v>
                </c:pt>
                <c:pt idx="9">
                  <c:v>352.5</c:v>
                </c:pt>
                <c:pt idx="10">
                  <c:v>295</c:v>
                </c:pt>
                <c:pt idx="11">
                  <c:v>237.5</c:v>
                </c:pt>
                <c:pt idx="12">
                  <c:v>180</c:v>
                </c:pt>
                <c:pt idx="13">
                  <c:v>122.5</c:v>
                </c:pt>
                <c:pt idx="14">
                  <c:v>65</c:v>
                </c:pt>
                <c:pt idx="15">
                  <c:v>7.5</c:v>
                </c:pt>
                <c:pt idx="16">
                  <c:v>-50</c:v>
                </c:pt>
                <c:pt idx="17">
                  <c:v>-107.5</c:v>
                </c:pt>
                <c:pt idx="18">
                  <c:v>-165</c:v>
                </c:pt>
                <c:pt idx="19">
                  <c:v>-222.5</c:v>
                </c:pt>
                <c:pt idx="20">
                  <c:v>-280</c:v>
                </c:pt>
                <c:pt idx="21">
                  <c:v>-222.50000000000182</c:v>
                </c:pt>
                <c:pt idx="22">
                  <c:v>-165.00000000000182</c:v>
                </c:pt>
                <c:pt idx="23">
                  <c:v>-107.50000000000364</c:v>
                </c:pt>
                <c:pt idx="24">
                  <c:v>-50.000000000005457</c:v>
                </c:pt>
                <c:pt idx="25">
                  <c:v>7.499999999994543</c:v>
                </c:pt>
                <c:pt idx="26">
                  <c:v>64.999999999992724</c:v>
                </c:pt>
                <c:pt idx="27">
                  <c:v>122.49999999999091</c:v>
                </c:pt>
                <c:pt idx="28">
                  <c:v>179.99999999999091</c:v>
                </c:pt>
                <c:pt idx="29">
                  <c:v>237.49999999998909</c:v>
                </c:pt>
                <c:pt idx="30">
                  <c:v>294.99999999998727</c:v>
                </c:pt>
                <c:pt idx="31">
                  <c:v>352.49999999998727</c:v>
                </c:pt>
                <c:pt idx="32">
                  <c:v>409.99999999998545</c:v>
                </c:pt>
                <c:pt idx="33">
                  <c:v>467.49999999998363</c:v>
                </c:pt>
                <c:pt idx="34">
                  <c:v>524.99999999998363</c:v>
                </c:pt>
                <c:pt idx="35">
                  <c:v>582.49999999998181</c:v>
                </c:pt>
                <c:pt idx="36">
                  <c:v>639.99999999997999</c:v>
                </c:pt>
                <c:pt idx="37">
                  <c:v>697.49999999997999</c:v>
                </c:pt>
                <c:pt idx="38">
                  <c:v>754.99999999997817</c:v>
                </c:pt>
                <c:pt idx="39">
                  <c:v>812.49999999997635</c:v>
                </c:pt>
                <c:pt idx="40">
                  <c:v>869.99999999997635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4-47E3-A323-AE4EC9484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LEG</a:t>
            </a:r>
            <a:r>
              <a:rPr lang="en-US" b="1" baseline="0"/>
              <a:t> 1 -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Straddle!$D$67</c:f>
              <c:strCache>
                <c:ptCount val="1"/>
                <c:pt idx="0">
                  <c:v>P/L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Straddle!$C$68:$C$108</c:f>
              <c:numCache>
                <c:formatCode>#,##0.00</c:formatCode>
                <c:ptCount val="41"/>
                <c:pt idx="0">
                  <c:v>10349.999999999998</c:v>
                </c:pt>
                <c:pt idx="1">
                  <c:v>10407.499999999998</c:v>
                </c:pt>
                <c:pt idx="2">
                  <c:v>10464.999999999998</c:v>
                </c:pt>
                <c:pt idx="3">
                  <c:v>10522.5</c:v>
                </c:pt>
                <c:pt idx="4">
                  <c:v>10580</c:v>
                </c:pt>
                <c:pt idx="5">
                  <c:v>10637.5</c:v>
                </c:pt>
                <c:pt idx="6">
                  <c:v>10695</c:v>
                </c:pt>
                <c:pt idx="7">
                  <c:v>10752.5</c:v>
                </c:pt>
                <c:pt idx="8">
                  <c:v>10810</c:v>
                </c:pt>
                <c:pt idx="9">
                  <c:v>10867.5</c:v>
                </c:pt>
                <c:pt idx="10">
                  <c:v>10925</c:v>
                </c:pt>
                <c:pt idx="11">
                  <c:v>10982.5</c:v>
                </c:pt>
                <c:pt idx="12">
                  <c:v>11040</c:v>
                </c:pt>
                <c:pt idx="13">
                  <c:v>11097.5</c:v>
                </c:pt>
                <c:pt idx="14">
                  <c:v>11155</c:v>
                </c:pt>
                <c:pt idx="15">
                  <c:v>11212.5</c:v>
                </c:pt>
                <c:pt idx="16">
                  <c:v>11270</c:v>
                </c:pt>
                <c:pt idx="17">
                  <c:v>11327.5</c:v>
                </c:pt>
                <c:pt idx="18">
                  <c:v>11385</c:v>
                </c:pt>
                <c:pt idx="19">
                  <c:v>11442.5</c:v>
                </c:pt>
                <c:pt idx="20">
                  <c:v>11500</c:v>
                </c:pt>
                <c:pt idx="21">
                  <c:v>11557.499999999998</c:v>
                </c:pt>
                <c:pt idx="22">
                  <c:v>11614.999999999998</c:v>
                </c:pt>
                <c:pt idx="23">
                  <c:v>11672.499999999996</c:v>
                </c:pt>
                <c:pt idx="24">
                  <c:v>11729.999999999995</c:v>
                </c:pt>
                <c:pt idx="25">
                  <c:v>11787.499999999995</c:v>
                </c:pt>
                <c:pt idx="26">
                  <c:v>11844.999999999993</c:v>
                </c:pt>
                <c:pt idx="27">
                  <c:v>11902.499999999991</c:v>
                </c:pt>
                <c:pt idx="28">
                  <c:v>11959.999999999991</c:v>
                </c:pt>
                <c:pt idx="29">
                  <c:v>12017.499999999989</c:v>
                </c:pt>
                <c:pt idx="30">
                  <c:v>12074.999999999987</c:v>
                </c:pt>
                <c:pt idx="31">
                  <c:v>12132.499999999987</c:v>
                </c:pt>
                <c:pt idx="32">
                  <c:v>12189.999999999985</c:v>
                </c:pt>
                <c:pt idx="33">
                  <c:v>12247.499999999984</c:v>
                </c:pt>
                <c:pt idx="34">
                  <c:v>12304.999999999984</c:v>
                </c:pt>
                <c:pt idx="35">
                  <c:v>12362.499999999982</c:v>
                </c:pt>
                <c:pt idx="36">
                  <c:v>12419.99999999998</c:v>
                </c:pt>
                <c:pt idx="37">
                  <c:v>12477.49999999998</c:v>
                </c:pt>
                <c:pt idx="38">
                  <c:v>12534.999999999978</c:v>
                </c:pt>
                <c:pt idx="39">
                  <c:v>12592.499999999976</c:v>
                </c:pt>
                <c:pt idx="40">
                  <c:v>12649.999999999976</c:v>
                </c:pt>
              </c:numCache>
            </c:numRef>
          </c:cat>
          <c:val>
            <c:numRef>
              <c:f>Straddle!$D$68:$D$108</c:f>
              <c:numCache>
                <c:formatCode>#,##0.00</c:formatCode>
                <c:ptCount val="41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37.500000000001819</c:v>
                </c:pt>
                <c:pt idx="22">
                  <c:v>-19.999999999998181</c:v>
                </c:pt>
                <c:pt idx="23">
                  <c:v>-77.499999999996362</c:v>
                </c:pt>
                <c:pt idx="24">
                  <c:v>-134.99999999999454</c:v>
                </c:pt>
                <c:pt idx="25">
                  <c:v>-192.49999999999454</c:v>
                </c:pt>
                <c:pt idx="26">
                  <c:v>-249.99999999999272</c:v>
                </c:pt>
                <c:pt idx="27">
                  <c:v>-307.49999999999091</c:v>
                </c:pt>
                <c:pt idx="28">
                  <c:v>-364.99999999999091</c:v>
                </c:pt>
                <c:pt idx="29">
                  <c:v>-422.49999999998909</c:v>
                </c:pt>
                <c:pt idx="30">
                  <c:v>-479.99999999998727</c:v>
                </c:pt>
                <c:pt idx="31">
                  <c:v>-537.49999999998727</c:v>
                </c:pt>
                <c:pt idx="32">
                  <c:v>-594.99999999998545</c:v>
                </c:pt>
                <c:pt idx="33">
                  <c:v>-652.49999999998363</c:v>
                </c:pt>
                <c:pt idx="34">
                  <c:v>-709.99999999998363</c:v>
                </c:pt>
                <c:pt idx="35">
                  <c:v>-767.49999999998181</c:v>
                </c:pt>
                <c:pt idx="36">
                  <c:v>-824.99999999997999</c:v>
                </c:pt>
                <c:pt idx="37">
                  <c:v>-882.49999999997999</c:v>
                </c:pt>
                <c:pt idx="38">
                  <c:v>-939.99999999997817</c:v>
                </c:pt>
                <c:pt idx="39">
                  <c:v>-997.49999999997635</c:v>
                </c:pt>
                <c:pt idx="40">
                  <c:v>-1054.9999999999764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F-46FB-B9A2-C88CFCD13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LEG</a:t>
            </a:r>
            <a:r>
              <a:rPr lang="en-US" b="1" baseline="0"/>
              <a:t> 2 -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Straddle!$S$67</c:f>
              <c:strCache>
                <c:ptCount val="1"/>
                <c:pt idx="0">
                  <c:v>P/L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Straddle!$R$68:$R$108</c:f>
              <c:numCache>
                <c:formatCode>#,##0.00</c:formatCode>
                <c:ptCount val="41"/>
                <c:pt idx="0">
                  <c:v>10349.999999999998</c:v>
                </c:pt>
                <c:pt idx="1">
                  <c:v>10407.499999999998</c:v>
                </c:pt>
                <c:pt idx="2">
                  <c:v>10464.999999999998</c:v>
                </c:pt>
                <c:pt idx="3">
                  <c:v>10522.5</c:v>
                </c:pt>
                <c:pt idx="4">
                  <c:v>10580</c:v>
                </c:pt>
                <c:pt idx="5">
                  <c:v>10637.5</c:v>
                </c:pt>
                <c:pt idx="6">
                  <c:v>10695</c:v>
                </c:pt>
                <c:pt idx="7">
                  <c:v>10752.5</c:v>
                </c:pt>
                <c:pt idx="8">
                  <c:v>10810</c:v>
                </c:pt>
                <c:pt idx="9">
                  <c:v>10867.5</c:v>
                </c:pt>
                <c:pt idx="10">
                  <c:v>10925</c:v>
                </c:pt>
                <c:pt idx="11">
                  <c:v>10982.5</c:v>
                </c:pt>
                <c:pt idx="12">
                  <c:v>11040</c:v>
                </c:pt>
                <c:pt idx="13">
                  <c:v>11097.5</c:v>
                </c:pt>
                <c:pt idx="14">
                  <c:v>11155</c:v>
                </c:pt>
                <c:pt idx="15">
                  <c:v>11212.5</c:v>
                </c:pt>
                <c:pt idx="16">
                  <c:v>11270</c:v>
                </c:pt>
                <c:pt idx="17">
                  <c:v>11327.5</c:v>
                </c:pt>
                <c:pt idx="18">
                  <c:v>11385</c:v>
                </c:pt>
                <c:pt idx="19">
                  <c:v>11442.5</c:v>
                </c:pt>
                <c:pt idx="20">
                  <c:v>11500</c:v>
                </c:pt>
                <c:pt idx="21">
                  <c:v>11557.499999999998</c:v>
                </c:pt>
                <c:pt idx="22">
                  <c:v>11614.999999999998</c:v>
                </c:pt>
                <c:pt idx="23">
                  <c:v>11672.499999999996</c:v>
                </c:pt>
                <c:pt idx="24">
                  <c:v>11729.999999999995</c:v>
                </c:pt>
                <c:pt idx="25">
                  <c:v>11787.499999999995</c:v>
                </c:pt>
                <c:pt idx="26">
                  <c:v>11844.999999999993</c:v>
                </c:pt>
                <c:pt idx="27">
                  <c:v>11902.499999999991</c:v>
                </c:pt>
                <c:pt idx="28">
                  <c:v>11959.999999999991</c:v>
                </c:pt>
                <c:pt idx="29">
                  <c:v>12017.499999999989</c:v>
                </c:pt>
                <c:pt idx="30">
                  <c:v>12074.999999999987</c:v>
                </c:pt>
                <c:pt idx="31">
                  <c:v>12132.499999999987</c:v>
                </c:pt>
                <c:pt idx="32">
                  <c:v>12189.999999999985</c:v>
                </c:pt>
                <c:pt idx="33">
                  <c:v>12247.499999999984</c:v>
                </c:pt>
                <c:pt idx="34">
                  <c:v>12304.999999999984</c:v>
                </c:pt>
                <c:pt idx="35">
                  <c:v>12362.499999999982</c:v>
                </c:pt>
                <c:pt idx="36">
                  <c:v>12419.99999999998</c:v>
                </c:pt>
                <c:pt idx="37">
                  <c:v>12477.49999999998</c:v>
                </c:pt>
                <c:pt idx="38">
                  <c:v>12534.999999999978</c:v>
                </c:pt>
                <c:pt idx="39">
                  <c:v>12592.499999999976</c:v>
                </c:pt>
                <c:pt idx="40">
                  <c:v>12649.999999999976</c:v>
                </c:pt>
              </c:numCache>
            </c:numRef>
          </c:cat>
          <c:val>
            <c:numRef>
              <c:f>Straddle!$S$68:$S$108</c:f>
              <c:numCache>
                <c:formatCode>#,##0.00</c:formatCode>
                <c:ptCount val="41"/>
                <c:pt idx="0">
                  <c:v>-965.00000000000182</c:v>
                </c:pt>
                <c:pt idx="1">
                  <c:v>-907.50000000000182</c:v>
                </c:pt>
                <c:pt idx="2">
                  <c:v>-850.00000000000182</c:v>
                </c:pt>
                <c:pt idx="3">
                  <c:v>-792.5</c:v>
                </c:pt>
                <c:pt idx="4">
                  <c:v>-735</c:v>
                </c:pt>
                <c:pt idx="5">
                  <c:v>-677.5</c:v>
                </c:pt>
                <c:pt idx="6">
                  <c:v>-620</c:v>
                </c:pt>
                <c:pt idx="7">
                  <c:v>-562.5</c:v>
                </c:pt>
                <c:pt idx="8">
                  <c:v>-505</c:v>
                </c:pt>
                <c:pt idx="9">
                  <c:v>-447.5</c:v>
                </c:pt>
                <c:pt idx="10">
                  <c:v>-390</c:v>
                </c:pt>
                <c:pt idx="11">
                  <c:v>-332.5</c:v>
                </c:pt>
                <c:pt idx="12">
                  <c:v>-275</c:v>
                </c:pt>
                <c:pt idx="13">
                  <c:v>-217.5</c:v>
                </c:pt>
                <c:pt idx="14">
                  <c:v>-160</c:v>
                </c:pt>
                <c:pt idx="15">
                  <c:v>-102.5</c:v>
                </c:pt>
                <c:pt idx="16">
                  <c:v>-45</c:v>
                </c:pt>
                <c:pt idx="17">
                  <c:v>12.5</c:v>
                </c:pt>
                <c:pt idx="18">
                  <c:v>70</c:v>
                </c:pt>
                <c:pt idx="19">
                  <c:v>127.5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185</c:v>
                </c:pt>
                <c:pt idx="24">
                  <c:v>185</c:v>
                </c:pt>
                <c:pt idx="25">
                  <c:v>185</c:v>
                </c:pt>
                <c:pt idx="26">
                  <c:v>185</c:v>
                </c:pt>
                <c:pt idx="27">
                  <c:v>185</c:v>
                </c:pt>
                <c:pt idx="28">
                  <c:v>185</c:v>
                </c:pt>
                <c:pt idx="29">
                  <c:v>185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6-4959-B1C1-01281C62C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COMBINED</a:t>
            </a:r>
            <a:r>
              <a:rPr lang="en-US" b="1" baseline="0"/>
              <a:t>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Straddle!$U$67</c:f>
              <c:strCache>
                <c:ptCount val="1"/>
                <c:pt idx="0">
                  <c:v>P/L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Straddle!$R$68:$R$108</c:f>
              <c:numCache>
                <c:formatCode>#,##0.00</c:formatCode>
                <c:ptCount val="41"/>
                <c:pt idx="0">
                  <c:v>10349.999999999998</c:v>
                </c:pt>
                <c:pt idx="1">
                  <c:v>10407.499999999998</c:v>
                </c:pt>
                <c:pt idx="2">
                  <c:v>10464.999999999998</c:v>
                </c:pt>
                <c:pt idx="3">
                  <c:v>10522.5</c:v>
                </c:pt>
                <c:pt idx="4">
                  <c:v>10580</c:v>
                </c:pt>
                <c:pt idx="5">
                  <c:v>10637.5</c:v>
                </c:pt>
                <c:pt idx="6">
                  <c:v>10695</c:v>
                </c:pt>
                <c:pt idx="7">
                  <c:v>10752.5</c:v>
                </c:pt>
                <c:pt idx="8">
                  <c:v>10810</c:v>
                </c:pt>
                <c:pt idx="9">
                  <c:v>10867.5</c:v>
                </c:pt>
                <c:pt idx="10">
                  <c:v>10925</c:v>
                </c:pt>
                <c:pt idx="11">
                  <c:v>10982.5</c:v>
                </c:pt>
                <c:pt idx="12">
                  <c:v>11040</c:v>
                </c:pt>
                <c:pt idx="13">
                  <c:v>11097.5</c:v>
                </c:pt>
                <c:pt idx="14">
                  <c:v>11155</c:v>
                </c:pt>
                <c:pt idx="15">
                  <c:v>11212.5</c:v>
                </c:pt>
                <c:pt idx="16">
                  <c:v>11270</c:v>
                </c:pt>
                <c:pt idx="17">
                  <c:v>11327.5</c:v>
                </c:pt>
                <c:pt idx="18">
                  <c:v>11385</c:v>
                </c:pt>
                <c:pt idx="19">
                  <c:v>11442.5</c:v>
                </c:pt>
                <c:pt idx="20">
                  <c:v>11500</c:v>
                </c:pt>
                <c:pt idx="21">
                  <c:v>11557.499999999998</c:v>
                </c:pt>
                <c:pt idx="22">
                  <c:v>11614.999999999998</c:v>
                </c:pt>
                <c:pt idx="23">
                  <c:v>11672.499999999996</c:v>
                </c:pt>
                <c:pt idx="24">
                  <c:v>11729.999999999995</c:v>
                </c:pt>
                <c:pt idx="25">
                  <c:v>11787.499999999995</c:v>
                </c:pt>
                <c:pt idx="26">
                  <c:v>11844.999999999993</c:v>
                </c:pt>
                <c:pt idx="27">
                  <c:v>11902.499999999991</c:v>
                </c:pt>
                <c:pt idx="28">
                  <c:v>11959.999999999991</c:v>
                </c:pt>
                <c:pt idx="29">
                  <c:v>12017.499999999989</c:v>
                </c:pt>
                <c:pt idx="30">
                  <c:v>12074.999999999987</c:v>
                </c:pt>
                <c:pt idx="31">
                  <c:v>12132.499999999987</c:v>
                </c:pt>
                <c:pt idx="32">
                  <c:v>12189.999999999985</c:v>
                </c:pt>
                <c:pt idx="33">
                  <c:v>12247.499999999984</c:v>
                </c:pt>
                <c:pt idx="34">
                  <c:v>12304.999999999984</c:v>
                </c:pt>
                <c:pt idx="35">
                  <c:v>12362.499999999982</c:v>
                </c:pt>
                <c:pt idx="36">
                  <c:v>12419.99999999998</c:v>
                </c:pt>
                <c:pt idx="37">
                  <c:v>12477.49999999998</c:v>
                </c:pt>
                <c:pt idx="38">
                  <c:v>12534.999999999978</c:v>
                </c:pt>
                <c:pt idx="39">
                  <c:v>12592.499999999976</c:v>
                </c:pt>
                <c:pt idx="40">
                  <c:v>12649.999999999976</c:v>
                </c:pt>
              </c:numCache>
            </c:numRef>
          </c:cat>
          <c:val>
            <c:numRef>
              <c:f>Straddle!$U$68:$U$108</c:f>
              <c:numCache>
                <c:formatCode>#,##0.00</c:formatCode>
                <c:ptCount val="41"/>
                <c:pt idx="0">
                  <c:v>-870.00000000000182</c:v>
                </c:pt>
                <c:pt idx="1">
                  <c:v>-812.50000000000182</c:v>
                </c:pt>
                <c:pt idx="2">
                  <c:v>-755.00000000000182</c:v>
                </c:pt>
                <c:pt idx="3">
                  <c:v>-697.5</c:v>
                </c:pt>
                <c:pt idx="4">
                  <c:v>-640</c:v>
                </c:pt>
                <c:pt idx="5">
                  <c:v>-582.5</c:v>
                </c:pt>
                <c:pt idx="6">
                  <c:v>-525</c:v>
                </c:pt>
                <c:pt idx="7">
                  <c:v>-467.5</c:v>
                </c:pt>
                <c:pt idx="8">
                  <c:v>-410</c:v>
                </c:pt>
                <c:pt idx="9">
                  <c:v>-352.5</c:v>
                </c:pt>
                <c:pt idx="10">
                  <c:v>-295</c:v>
                </c:pt>
                <c:pt idx="11">
                  <c:v>-237.5</c:v>
                </c:pt>
                <c:pt idx="12">
                  <c:v>-180</c:v>
                </c:pt>
                <c:pt idx="13">
                  <c:v>-122.5</c:v>
                </c:pt>
                <c:pt idx="14">
                  <c:v>-65</c:v>
                </c:pt>
                <c:pt idx="15">
                  <c:v>-7.5</c:v>
                </c:pt>
                <c:pt idx="16">
                  <c:v>50</c:v>
                </c:pt>
                <c:pt idx="17">
                  <c:v>107.5</c:v>
                </c:pt>
                <c:pt idx="18">
                  <c:v>165</c:v>
                </c:pt>
                <c:pt idx="19">
                  <c:v>222.5</c:v>
                </c:pt>
                <c:pt idx="20">
                  <c:v>280</c:v>
                </c:pt>
                <c:pt idx="21">
                  <c:v>222.50000000000182</c:v>
                </c:pt>
                <c:pt idx="22">
                  <c:v>165.00000000000182</c:v>
                </c:pt>
                <c:pt idx="23">
                  <c:v>107.50000000000364</c:v>
                </c:pt>
                <c:pt idx="24">
                  <c:v>50.000000000005457</c:v>
                </c:pt>
                <c:pt idx="25">
                  <c:v>-7.499999999994543</c:v>
                </c:pt>
                <c:pt idx="26">
                  <c:v>-64.999999999992724</c:v>
                </c:pt>
                <c:pt idx="27">
                  <c:v>-122.49999999999091</c:v>
                </c:pt>
                <c:pt idx="28">
                  <c:v>-179.99999999999091</c:v>
                </c:pt>
                <c:pt idx="29">
                  <c:v>-237.49999999998909</c:v>
                </c:pt>
                <c:pt idx="30">
                  <c:v>-294.99999999998727</c:v>
                </c:pt>
                <c:pt idx="31">
                  <c:v>-352.49999999998727</c:v>
                </c:pt>
                <c:pt idx="32">
                  <c:v>-409.99999999998545</c:v>
                </c:pt>
                <c:pt idx="33">
                  <c:v>-467.49999999998363</c:v>
                </c:pt>
                <c:pt idx="34">
                  <c:v>-524.99999999998363</c:v>
                </c:pt>
                <c:pt idx="35">
                  <c:v>-582.49999999998181</c:v>
                </c:pt>
                <c:pt idx="36">
                  <c:v>-639.99999999997999</c:v>
                </c:pt>
                <c:pt idx="37">
                  <c:v>-697.49999999997999</c:v>
                </c:pt>
                <c:pt idx="38">
                  <c:v>-754.99999999997817</c:v>
                </c:pt>
                <c:pt idx="39">
                  <c:v>-812.49999999997635</c:v>
                </c:pt>
                <c:pt idx="40">
                  <c:v>-869.99999999997635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7-4046-977A-DFB293D6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LEG</a:t>
            </a:r>
            <a:r>
              <a:rPr lang="en-US" b="1" baseline="0"/>
              <a:t> 1 -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Strangle!$D$12</c:f>
              <c:strCache>
                <c:ptCount val="1"/>
                <c:pt idx="0">
                  <c:v>P/L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Strangle!$C$13:$C$53</c:f>
              <c:numCache>
                <c:formatCode>#,##0.00</c:formatCode>
                <c:ptCount val="41"/>
                <c:pt idx="0">
                  <c:v>11249.999999999998</c:v>
                </c:pt>
                <c:pt idx="1">
                  <c:v>11312.499999999998</c:v>
                </c:pt>
                <c:pt idx="2">
                  <c:v>11374.999999999998</c:v>
                </c:pt>
                <c:pt idx="3">
                  <c:v>11437.499999999998</c:v>
                </c:pt>
                <c:pt idx="4">
                  <c:v>11500</c:v>
                </c:pt>
                <c:pt idx="5">
                  <c:v>11562.5</c:v>
                </c:pt>
                <c:pt idx="6">
                  <c:v>11625</c:v>
                </c:pt>
                <c:pt idx="7">
                  <c:v>11687.5</c:v>
                </c:pt>
                <c:pt idx="8">
                  <c:v>11750</c:v>
                </c:pt>
                <c:pt idx="9">
                  <c:v>11812.5</c:v>
                </c:pt>
                <c:pt idx="10">
                  <c:v>11875</c:v>
                </c:pt>
                <c:pt idx="11">
                  <c:v>11937.5</c:v>
                </c:pt>
                <c:pt idx="12">
                  <c:v>12000</c:v>
                </c:pt>
                <c:pt idx="13">
                  <c:v>12062.5</c:v>
                </c:pt>
                <c:pt idx="14">
                  <c:v>12125</c:v>
                </c:pt>
                <c:pt idx="15">
                  <c:v>12187.5</c:v>
                </c:pt>
                <c:pt idx="16">
                  <c:v>12250</c:v>
                </c:pt>
                <c:pt idx="17">
                  <c:v>12312.5</c:v>
                </c:pt>
                <c:pt idx="18">
                  <c:v>12375</c:v>
                </c:pt>
                <c:pt idx="19">
                  <c:v>12437.5</c:v>
                </c:pt>
                <c:pt idx="20">
                  <c:v>12500</c:v>
                </c:pt>
                <c:pt idx="21">
                  <c:v>12562.499999999998</c:v>
                </c:pt>
                <c:pt idx="22">
                  <c:v>12624.999999999998</c:v>
                </c:pt>
                <c:pt idx="23">
                  <c:v>12687.499999999996</c:v>
                </c:pt>
                <c:pt idx="24">
                  <c:v>12749.999999999995</c:v>
                </c:pt>
                <c:pt idx="25">
                  <c:v>12812.499999999993</c:v>
                </c:pt>
                <c:pt idx="26">
                  <c:v>12874.999999999993</c:v>
                </c:pt>
                <c:pt idx="27">
                  <c:v>12937.499999999991</c:v>
                </c:pt>
                <c:pt idx="28">
                  <c:v>12999.999999999989</c:v>
                </c:pt>
                <c:pt idx="29">
                  <c:v>13062.499999999987</c:v>
                </c:pt>
                <c:pt idx="30">
                  <c:v>13124.999999999987</c:v>
                </c:pt>
                <c:pt idx="31">
                  <c:v>13187.499999999985</c:v>
                </c:pt>
                <c:pt idx="32">
                  <c:v>13249.999999999984</c:v>
                </c:pt>
                <c:pt idx="33">
                  <c:v>13312.499999999982</c:v>
                </c:pt>
                <c:pt idx="34">
                  <c:v>13374.999999999982</c:v>
                </c:pt>
                <c:pt idx="35">
                  <c:v>13437.49999999998</c:v>
                </c:pt>
                <c:pt idx="36">
                  <c:v>13499.999999999978</c:v>
                </c:pt>
                <c:pt idx="37">
                  <c:v>13562.499999999978</c:v>
                </c:pt>
                <c:pt idx="38">
                  <c:v>13624.999999999976</c:v>
                </c:pt>
                <c:pt idx="39">
                  <c:v>13687.499999999975</c:v>
                </c:pt>
                <c:pt idx="40">
                  <c:v>13749.999999999973</c:v>
                </c:pt>
              </c:numCache>
            </c:numRef>
          </c:cat>
          <c:val>
            <c:numRef>
              <c:f>Strangle!$D$13:$D$53</c:f>
              <c:numCache>
                <c:formatCode>#,##0.00</c:formatCode>
                <c:ptCount val="41"/>
                <c:pt idx="0">
                  <c:v>-220</c:v>
                </c:pt>
                <c:pt idx="1">
                  <c:v>-220</c:v>
                </c:pt>
                <c:pt idx="2">
                  <c:v>-220</c:v>
                </c:pt>
                <c:pt idx="3">
                  <c:v>-220</c:v>
                </c:pt>
                <c:pt idx="4">
                  <c:v>-220</c:v>
                </c:pt>
                <c:pt idx="5">
                  <c:v>-220</c:v>
                </c:pt>
                <c:pt idx="6">
                  <c:v>-220</c:v>
                </c:pt>
                <c:pt idx="7">
                  <c:v>-220</c:v>
                </c:pt>
                <c:pt idx="8">
                  <c:v>-220</c:v>
                </c:pt>
                <c:pt idx="9">
                  <c:v>-220</c:v>
                </c:pt>
                <c:pt idx="10">
                  <c:v>-220</c:v>
                </c:pt>
                <c:pt idx="11">
                  <c:v>-220</c:v>
                </c:pt>
                <c:pt idx="12">
                  <c:v>-220</c:v>
                </c:pt>
                <c:pt idx="13">
                  <c:v>-220</c:v>
                </c:pt>
                <c:pt idx="14">
                  <c:v>-220</c:v>
                </c:pt>
                <c:pt idx="15">
                  <c:v>-220</c:v>
                </c:pt>
                <c:pt idx="16">
                  <c:v>-220</c:v>
                </c:pt>
                <c:pt idx="17">
                  <c:v>-220</c:v>
                </c:pt>
                <c:pt idx="18">
                  <c:v>-220</c:v>
                </c:pt>
                <c:pt idx="19">
                  <c:v>-220</c:v>
                </c:pt>
                <c:pt idx="20">
                  <c:v>-220</c:v>
                </c:pt>
                <c:pt idx="21">
                  <c:v>-157.50000000000182</c:v>
                </c:pt>
                <c:pt idx="22">
                  <c:v>-95.000000000001819</c:v>
                </c:pt>
                <c:pt idx="23">
                  <c:v>-32.500000000003638</c:v>
                </c:pt>
                <c:pt idx="24">
                  <c:v>29.999999999994543</c:v>
                </c:pt>
                <c:pt idx="25">
                  <c:v>92.499999999992724</c:v>
                </c:pt>
                <c:pt idx="26">
                  <c:v>154.99999999999272</c:v>
                </c:pt>
                <c:pt idx="27">
                  <c:v>217.49999999999091</c:v>
                </c:pt>
                <c:pt idx="28">
                  <c:v>279.99999999998909</c:v>
                </c:pt>
                <c:pt idx="29">
                  <c:v>342.49999999998727</c:v>
                </c:pt>
                <c:pt idx="30">
                  <c:v>404.99999999998727</c:v>
                </c:pt>
                <c:pt idx="31">
                  <c:v>467.49999999998545</c:v>
                </c:pt>
                <c:pt idx="32">
                  <c:v>529.99999999998363</c:v>
                </c:pt>
                <c:pt idx="33">
                  <c:v>592.49999999998181</c:v>
                </c:pt>
                <c:pt idx="34">
                  <c:v>654.99999999998181</c:v>
                </c:pt>
                <c:pt idx="35">
                  <c:v>717.49999999997999</c:v>
                </c:pt>
                <c:pt idx="36">
                  <c:v>779.99999999997817</c:v>
                </c:pt>
                <c:pt idx="37">
                  <c:v>842.49999999997817</c:v>
                </c:pt>
                <c:pt idx="38">
                  <c:v>904.99999999997635</c:v>
                </c:pt>
                <c:pt idx="39">
                  <c:v>967.49999999997453</c:v>
                </c:pt>
                <c:pt idx="40">
                  <c:v>1029.9999999999727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F-4239-A946-97BD338B6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LEG</a:t>
            </a:r>
            <a:r>
              <a:rPr lang="en-US" b="1" baseline="0"/>
              <a:t> 2 -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 Spread'!$S$12</c:f>
              <c:strCache>
                <c:ptCount val="1"/>
                <c:pt idx="0">
                  <c:v>P/L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'Call Spread'!$R$13:$R$53</c:f>
              <c:numCache>
                <c:formatCode>#,##0.00</c:formatCode>
                <c:ptCount val="41"/>
                <c:pt idx="0">
                  <c:v>10349.999999999998</c:v>
                </c:pt>
                <c:pt idx="1">
                  <c:v>10407.499999999998</c:v>
                </c:pt>
                <c:pt idx="2">
                  <c:v>10464.999999999998</c:v>
                </c:pt>
                <c:pt idx="3">
                  <c:v>10522.5</c:v>
                </c:pt>
                <c:pt idx="4">
                  <c:v>10580</c:v>
                </c:pt>
                <c:pt idx="5">
                  <c:v>10637.5</c:v>
                </c:pt>
                <c:pt idx="6">
                  <c:v>10695</c:v>
                </c:pt>
                <c:pt idx="7">
                  <c:v>10752.5</c:v>
                </c:pt>
                <c:pt idx="8">
                  <c:v>10810</c:v>
                </c:pt>
                <c:pt idx="9">
                  <c:v>10867.5</c:v>
                </c:pt>
                <c:pt idx="10">
                  <c:v>10925</c:v>
                </c:pt>
                <c:pt idx="11">
                  <c:v>10982.5</c:v>
                </c:pt>
                <c:pt idx="12">
                  <c:v>11040</c:v>
                </c:pt>
                <c:pt idx="13">
                  <c:v>11097.5</c:v>
                </c:pt>
                <c:pt idx="14">
                  <c:v>11155</c:v>
                </c:pt>
                <c:pt idx="15">
                  <c:v>11212.5</c:v>
                </c:pt>
                <c:pt idx="16">
                  <c:v>11270</c:v>
                </c:pt>
                <c:pt idx="17">
                  <c:v>11327.5</c:v>
                </c:pt>
                <c:pt idx="18">
                  <c:v>11385</c:v>
                </c:pt>
                <c:pt idx="19">
                  <c:v>11442.5</c:v>
                </c:pt>
                <c:pt idx="20">
                  <c:v>11500</c:v>
                </c:pt>
                <c:pt idx="21">
                  <c:v>11557.499999999998</c:v>
                </c:pt>
                <c:pt idx="22">
                  <c:v>11614.999999999998</c:v>
                </c:pt>
                <c:pt idx="23">
                  <c:v>11672.499999999996</c:v>
                </c:pt>
                <c:pt idx="24">
                  <c:v>11729.999999999995</c:v>
                </c:pt>
                <c:pt idx="25">
                  <c:v>11787.499999999995</c:v>
                </c:pt>
                <c:pt idx="26">
                  <c:v>11844.999999999993</c:v>
                </c:pt>
                <c:pt idx="27">
                  <c:v>11902.499999999991</c:v>
                </c:pt>
                <c:pt idx="28">
                  <c:v>11959.999999999991</c:v>
                </c:pt>
                <c:pt idx="29">
                  <c:v>12017.499999999989</c:v>
                </c:pt>
                <c:pt idx="30">
                  <c:v>12074.999999999987</c:v>
                </c:pt>
                <c:pt idx="31">
                  <c:v>12132.499999999987</c:v>
                </c:pt>
                <c:pt idx="32">
                  <c:v>12189.999999999985</c:v>
                </c:pt>
                <c:pt idx="33">
                  <c:v>12247.499999999984</c:v>
                </c:pt>
                <c:pt idx="34">
                  <c:v>12304.999999999984</c:v>
                </c:pt>
                <c:pt idx="35">
                  <c:v>12362.499999999982</c:v>
                </c:pt>
                <c:pt idx="36">
                  <c:v>12419.99999999998</c:v>
                </c:pt>
                <c:pt idx="37">
                  <c:v>12477.49999999998</c:v>
                </c:pt>
                <c:pt idx="38">
                  <c:v>12534.999999999978</c:v>
                </c:pt>
                <c:pt idx="39">
                  <c:v>12592.499999999976</c:v>
                </c:pt>
                <c:pt idx="40">
                  <c:v>12649.999999999976</c:v>
                </c:pt>
              </c:numCache>
            </c:numRef>
          </c:cat>
          <c:val>
            <c:numRef>
              <c:f>'Call Spread'!$S$13:$S$53</c:f>
              <c:numCache>
                <c:formatCode>#,##0.00</c:formatCode>
                <c:ptCount val="4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57.500000000010914</c:v>
                </c:pt>
                <c:pt idx="30">
                  <c:v>1.2732925824820995E-11</c:v>
                </c:pt>
                <c:pt idx="31">
                  <c:v>-57.499999999987267</c:v>
                </c:pt>
                <c:pt idx="32">
                  <c:v>-114.99999999998545</c:v>
                </c:pt>
                <c:pt idx="33">
                  <c:v>-172.49999999998363</c:v>
                </c:pt>
                <c:pt idx="34">
                  <c:v>-229.99999999998363</c:v>
                </c:pt>
                <c:pt idx="35">
                  <c:v>-287.49999999998181</c:v>
                </c:pt>
                <c:pt idx="36">
                  <c:v>-344.99999999997999</c:v>
                </c:pt>
                <c:pt idx="37">
                  <c:v>-402.49999999997999</c:v>
                </c:pt>
                <c:pt idx="38">
                  <c:v>-459.99999999997817</c:v>
                </c:pt>
                <c:pt idx="39">
                  <c:v>-517.49999999997635</c:v>
                </c:pt>
                <c:pt idx="40">
                  <c:v>-574.99999999997635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2-4959-9212-37C98F2E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LEG</a:t>
            </a:r>
            <a:r>
              <a:rPr lang="en-US" b="1" baseline="0"/>
              <a:t> 2 -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Strangle!$S$12</c:f>
              <c:strCache>
                <c:ptCount val="1"/>
                <c:pt idx="0">
                  <c:v>P/L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Strangle!$R$13:$R$53</c:f>
              <c:numCache>
                <c:formatCode>#,##0.00</c:formatCode>
                <c:ptCount val="41"/>
                <c:pt idx="0">
                  <c:v>11249.999999999998</c:v>
                </c:pt>
                <c:pt idx="1">
                  <c:v>11312.499999999998</c:v>
                </c:pt>
                <c:pt idx="2">
                  <c:v>11374.999999999998</c:v>
                </c:pt>
                <c:pt idx="3">
                  <c:v>11437.499999999998</c:v>
                </c:pt>
                <c:pt idx="4">
                  <c:v>11500</c:v>
                </c:pt>
                <c:pt idx="5">
                  <c:v>11562.5</c:v>
                </c:pt>
                <c:pt idx="6">
                  <c:v>11625</c:v>
                </c:pt>
                <c:pt idx="7">
                  <c:v>11687.5</c:v>
                </c:pt>
                <c:pt idx="8">
                  <c:v>11750</c:v>
                </c:pt>
                <c:pt idx="9">
                  <c:v>11812.5</c:v>
                </c:pt>
                <c:pt idx="10">
                  <c:v>11875</c:v>
                </c:pt>
                <c:pt idx="11">
                  <c:v>11937.5</c:v>
                </c:pt>
                <c:pt idx="12">
                  <c:v>12000</c:v>
                </c:pt>
                <c:pt idx="13">
                  <c:v>12062.5</c:v>
                </c:pt>
                <c:pt idx="14">
                  <c:v>12125</c:v>
                </c:pt>
                <c:pt idx="15">
                  <c:v>12187.5</c:v>
                </c:pt>
                <c:pt idx="16">
                  <c:v>12250</c:v>
                </c:pt>
                <c:pt idx="17">
                  <c:v>12312.5</c:v>
                </c:pt>
                <c:pt idx="18">
                  <c:v>12375</c:v>
                </c:pt>
                <c:pt idx="19">
                  <c:v>12437.5</c:v>
                </c:pt>
                <c:pt idx="20">
                  <c:v>12500</c:v>
                </c:pt>
                <c:pt idx="21">
                  <c:v>12562.499999999998</c:v>
                </c:pt>
                <c:pt idx="22">
                  <c:v>12624.999999999998</c:v>
                </c:pt>
                <c:pt idx="23">
                  <c:v>12687.499999999996</c:v>
                </c:pt>
                <c:pt idx="24">
                  <c:v>12749.999999999995</c:v>
                </c:pt>
                <c:pt idx="25">
                  <c:v>12812.499999999993</c:v>
                </c:pt>
                <c:pt idx="26">
                  <c:v>12874.999999999993</c:v>
                </c:pt>
                <c:pt idx="27">
                  <c:v>12937.499999999991</c:v>
                </c:pt>
                <c:pt idx="28">
                  <c:v>12999.999999999989</c:v>
                </c:pt>
                <c:pt idx="29">
                  <c:v>13062.499999999987</c:v>
                </c:pt>
                <c:pt idx="30">
                  <c:v>13124.999999999987</c:v>
                </c:pt>
                <c:pt idx="31">
                  <c:v>13187.499999999985</c:v>
                </c:pt>
                <c:pt idx="32">
                  <c:v>13249.999999999984</c:v>
                </c:pt>
                <c:pt idx="33">
                  <c:v>13312.499999999982</c:v>
                </c:pt>
                <c:pt idx="34">
                  <c:v>13374.999999999982</c:v>
                </c:pt>
                <c:pt idx="35">
                  <c:v>13437.49999999998</c:v>
                </c:pt>
                <c:pt idx="36">
                  <c:v>13499.999999999978</c:v>
                </c:pt>
                <c:pt idx="37">
                  <c:v>13562.499999999978</c:v>
                </c:pt>
                <c:pt idx="38">
                  <c:v>13624.999999999976</c:v>
                </c:pt>
                <c:pt idx="39">
                  <c:v>13687.499999999975</c:v>
                </c:pt>
                <c:pt idx="40">
                  <c:v>13749.999999999973</c:v>
                </c:pt>
              </c:numCache>
            </c:numRef>
          </c:cat>
          <c:val>
            <c:numRef>
              <c:f>Strangle!$S$13:$S$53</c:f>
              <c:numCache>
                <c:formatCode>#,##0.00</c:formatCode>
                <c:ptCount val="41"/>
                <c:pt idx="0">
                  <c:v>775.00000000000182</c:v>
                </c:pt>
                <c:pt idx="1">
                  <c:v>712.50000000000182</c:v>
                </c:pt>
                <c:pt idx="2">
                  <c:v>650.00000000000182</c:v>
                </c:pt>
                <c:pt idx="3">
                  <c:v>587.50000000000182</c:v>
                </c:pt>
                <c:pt idx="4">
                  <c:v>525</c:v>
                </c:pt>
                <c:pt idx="5">
                  <c:v>462.5</c:v>
                </c:pt>
                <c:pt idx="6">
                  <c:v>400</c:v>
                </c:pt>
                <c:pt idx="7">
                  <c:v>337.5</c:v>
                </c:pt>
                <c:pt idx="8">
                  <c:v>275</c:v>
                </c:pt>
                <c:pt idx="9">
                  <c:v>212.5</c:v>
                </c:pt>
                <c:pt idx="10">
                  <c:v>150</c:v>
                </c:pt>
                <c:pt idx="11">
                  <c:v>87.5</c:v>
                </c:pt>
                <c:pt idx="12">
                  <c:v>25</c:v>
                </c:pt>
                <c:pt idx="13">
                  <c:v>-37.5</c:v>
                </c:pt>
                <c:pt idx="14">
                  <c:v>-75</c:v>
                </c:pt>
                <c:pt idx="15">
                  <c:v>-75</c:v>
                </c:pt>
                <c:pt idx="16">
                  <c:v>-75</c:v>
                </c:pt>
                <c:pt idx="17">
                  <c:v>-75</c:v>
                </c:pt>
                <c:pt idx="18">
                  <c:v>-75</c:v>
                </c:pt>
                <c:pt idx="19">
                  <c:v>-75</c:v>
                </c:pt>
                <c:pt idx="20">
                  <c:v>-75</c:v>
                </c:pt>
                <c:pt idx="21">
                  <c:v>-75</c:v>
                </c:pt>
                <c:pt idx="22">
                  <c:v>-75</c:v>
                </c:pt>
                <c:pt idx="23">
                  <c:v>-75</c:v>
                </c:pt>
                <c:pt idx="24">
                  <c:v>-75</c:v>
                </c:pt>
                <c:pt idx="25">
                  <c:v>-75</c:v>
                </c:pt>
                <c:pt idx="26">
                  <c:v>-75</c:v>
                </c:pt>
                <c:pt idx="27">
                  <c:v>-75</c:v>
                </c:pt>
                <c:pt idx="28">
                  <c:v>-75</c:v>
                </c:pt>
                <c:pt idx="29">
                  <c:v>-75</c:v>
                </c:pt>
                <c:pt idx="30">
                  <c:v>-75</c:v>
                </c:pt>
                <c:pt idx="31">
                  <c:v>-75</c:v>
                </c:pt>
                <c:pt idx="32">
                  <c:v>-75</c:v>
                </c:pt>
                <c:pt idx="33">
                  <c:v>-75</c:v>
                </c:pt>
                <c:pt idx="34">
                  <c:v>-75</c:v>
                </c:pt>
                <c:pt idx="35">
                  <c:v>-75</c:v>
                </c:pt>
                <c:pt idx="36">
                  <c:v>-75</c:v>
                </c:pt>
                <c:pt idx="37">
                  <c:v>-75</c:v>
                </c:pt>
                <c:pt idx="38">
                  <c:v>-75</c:v>
                </c:pt>
                <c:pt idx="39">
                  <c:v>-75</c:v>
                </c:pt>
                <c:pt idx="40">
                  <c:v>-75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C-40A7-8BFD-17268AA9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COMBINED</a:t>
            </a:r>
            <a:r>
              <a:rPr lang="en-US" b="1" baseline="0"/>
              <a:t>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Strangle!$U$12</c:f>
              <c:strCache>
                <c:ptCount val="1"/>
                <c:pt idx="0">
                  <c:v>P/L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Strangle!$R$13:$R$53</c:f>
              <c:numCache>
                <c:formatCode>#,##0.00</c:formatCode>
                <c:ptCount val="41"/>
                <c:pt idx="0">
                  <c:v>11249.999999999998</c:v>
                </c:pt>
                <c:pt idx="1">
                  <c:v>11312.499999999998</c:v>
                </c:pt>
                <c:pt idx="2">
                  <c:v>11374.999999999998</c:v>
                </c:pt>
                <c:pt idx="3">
                  <c:v>11437.499999999998</c:v>
                </c:pt>
                <c:pt idx="4">
                  <c:v>11500</c:v>
                </c:pt>
                <c:pt idx="5">
                  <c:v>11562.5</c:v>
                </c:pt>
                <c:pt idx="6">
                  <c:v>11625</c:v>
                </c:pt>
                <c:pt idx="7">
                  <c:v>11687.5</c:v>
                </c:pt>
                <c:pt idx="8">
                  <c:v>11750</c:v>
                </c:pt>
                <c:pt idx="9">
                  <c:v>11812.5</c:v>
                </c:pt>
                <c:pt idx="10">
                  <c:v>11875</c:v>
                </c:pt>
                <c:pt idx="11">
                  <c:v>11937.5</c:v>
                </c:pt>
                <c:pt idx="12">
                  <c:v>12000</c:v>
                </c:pt>
                <c:pt idx="13">
                  <c:v>12062.5</c:v>
                </c:pt>
                <c:pt idx="14">
                  <c:v>12125</c:v>
                </c:pt>
                <c:pt idx="15">
                  <c:v>12187.5</c:v>
                </c:pt>
                <c:pt idx="16">
                  <c:v>12250</c:v>
                </c:pt>
                <c:pt idx="17">
                  <c:v>12312.5</c:v>
                </c:pt>
                <c:pt idx="18">
                  <c:v>12375</c:v>
                </c:pt>
                <c:pt idx="19">
                  <c:v>12437.5</c:v>
                </c:pt>
                <c:pt idx="20">
                  <c:v>12500</c:v>
                </c:pt>
                <c:pt idx="21">
                  <c:v>12562.499999999998</c:v>
                </c:pt>
                <c:pt idx="22">
                  <c:v>12624.999999999998</c:v>
                </c:pt>
                <c:pt idx="23">
                  <c:v>12687.499999999996</c:v>
                </c:pt>
                <c:pt idx="24">
                  <c:v>12749.999999999995</c:v>
                </c:pt>
                <c:pt idx="25">
                  <c:v>12812.499999999993</c:v>
                </c:pt>
                <c:pt idx="26">
                  <c:v>12874.999999999993</c:v>
                </c:pt>
                <c:pt idx="27">
                  <c:v>12937.499999999991</c:v>
                </c:pt>
                <c:pt idx="28">
                  <c:v>12999.999999999989</c:v>
                </c:pt>
                <c:pt idx="29">
                  <c:v>13062.499999999987</c:v>
                </c:pt>
                <c:pt idx="30">
                  <c:v>13124.999999999987</c:v>
                </c:pt>
                <c:pt idx="31">
                  <c:v>13187.499999999985</c:v>
                </c:pt>
                <c:pt idx="32">
                  <c:v>13249.999999999984</c:v>
                </c:pt>
                <c:pt idx="33">
                  <c:v>13312.499999999982</c:v>
                </c:pt>
                <c:pt idx="34">
                  <c:v>13374.999999999982</c:v>
                </c:pt>
                <c:pt idx="35">
                  <c:v>13437.49999999998</c:v>
                </c:pt>
                <c:pt idx="36">
                  <c:v>13499.999999999978</c:v>
                </c:pt>
                <c:pt idx="37">
                  <c:v>13562.499999999978</c:v>
                </c:pt>
                <c:pt idx="38">
                  <c:v>13624.999999999976</c:v>
                </c:pt>
                <c:pt idx="39">
                  <c:v>13687.499999999975</c:v>
                </c:pt>
                <c:pt idx="40">
                  <c:v>13749.999999999973</c:v>
                </c:pt>
              </c:numCache>
            </c:numRef>
          </c:cat>
          <c:val>
            <c:numRef>
              <c:f>Strangle!$U$13:$U$53</c:f>
              <c:numCache>
                <c:formatCode>#,##0.00</c:formatCode>
                <c:ptCount val="41"/>
                <c:pt idx="0">
                  <c:v>555.00000000000182</c:v>
                </c:pt>
                <c:pt idx="1">
                  <c:v>492.50000000000182</c:v>
                </c:pt>
                <c:pt idx="2">
                  <c:v>430.00000000000182</c:v>
                </c:pt>
                <c:pt idx="3">
                  <c:v>367.50000000000182</c:v>
                </c:pt>
                <c:pt idx="4">
                  <c:v>305</c:v>
                </c:pt>
                <c:pt idx="5">
                  <c:v>242.5</c:v>
                </c:pt>
                <c:pt idx="6">
                  <c:v>180</c:v>
                </c:pt>
                <c:pt idx="7">
                  <c:v>117.5</c:v>
                </c:pt>
                <c:pt idx="8">
                  <c:v>55</c:v>
                </c:pt>
                <c:pt idx="9">
                  <c:v>-7.5</c:v>
                </c:pt>
                <c:pt idx="10">
                  <c:v>-70</c:v>
                </c:pt>
                <c:pt idx="11">
                  <c:v>-132.5</c:v>
                </c:pt>
                <c:pt idx="12">
                  <c:v>-195</c:v>
                </c:pt>
                <c:pt idx="13">
                  <c:v>-257.5</c:v>
                </c:pt>
                <c:pt idx="14">
                  <c:v>-295</c:v>
                </c:pt>
                <c:pt idx="15">
                  <c:v>-295</c:v>
                </c:pt>
                <c:pt idx="16">
                  <c:v>-295</c:v>
                </c:pt>
                <c:pt idx="17">
                  <c:v>-295</c:v>
                </c:pt>
                <c:pt idx="18">
                  <c:v>-295</c:v>
                </c:pt>
                <c:pt idx="19">
                  <c:v>-295</c:v>
                </c:pt>
                <c:pt idx="20">
                  <c:v>-295</c:v>
                </c:pt>
                <c:pt idx="21">
                  <c:v>-232.50000000000182</c:v>
                </c:pt>
                <c:pt idx="22">
                  <c:v>-170.00000000000182</c:v>
                </c:pt>
                <c:pt idx="23">
                  <c:v>-107.50000000000364</c:v>
                </c:pt>
                <c:pt idx="24">
                  <c:v>-45.000000000005457</c:v>
                </c:pt>
                <c:pt idx="25">
                  <c:v>17.499999999992724</c:v>
                </c:pt>
                <c:pt idx="26">
                  <c:v>79.999999999992724</c:v>
                </c:pt>
                <c:pt idx="27">
                  <c:v>142.49999999999091</c:v>
                </c:pt>
                <c:pt idx="28">
                  <c:v>204.99999999998909</c:v>
                </c:pt>
                <c:pt idx="29">
                  <c:v>267.49999999998727</c:v>
                </c:pt>
                <c:pt idx="30">
                  <c:v>329.99999999998727</c:v>
                </c:pt>
                <c:pt idx="31">
                  <c:v>392.49999999998545</c:v>
                </c:pt>
                <c:pt idx="32">
                  <c:v>454.99999999998363</c:v>
                </c:pt>
                <c:pt idx="33">
                  <c:v>517.49999999998181</c:v>
                </c:pt>
                <c:pt idx="34">
                  <c:v>579.99999999998181</c:v>
                </c:pt>
                <c:pt idx="35">
                  <c:v>642.49999999997999</c:v>
                </c:pt>
                <c:pt idx="36">
                  <c:v>704.99999999997817</c:v>
                </c:pt>
                <c:pt idx="37">
                  <c:v>767.49999999997817</c:v>
                </c:pt>
                <c:pt idx="38">
                  <c:v>829.99999999997635</c:v>
                </c:pt>
                <c:pt idx="39">
                  <c:v>892.49999999997453</c:v>
                </c:pt>
                <c:pt idx="40">
                  <c:v>954.99999999997272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C-4254-80D5-9B5DE971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LEG</a:t>
            </a:r>
            <a:r>
              <a:rPr lang="en-US" b="1" baseline="0"/>
              <a:t> 1 -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Strangle!$D$67</c:f>
              <c:strCache>
                <c:ptCount val="1"/>
                <c:pt idx="0">
                  <c:v>P/L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Strangle!$C$68:$C$108</c:f>
              <c:numCache>
                <c:formatCode>#,##0.00</c:formatCode>
                <c:ptCount val="41"/>
                <c:pt idx="0">
                  <c:v>11249.999999999998</c:v>
                </c:pt>
                <c:pt idx="1">
                  <c:v>11312.499999999998</c:v>
                </c:pt>
                <c:pt idx="2">
                  <c:v>11374.999999999998</c:v>
                </c:pt>
                <c:pt idx="3">
                  <c:v>11437.499999999998</c:v>
                </c:pt>
                <c:pt idx="4">
                  <c:v>11500</c:v>
                </c:pt>
                <c:pt idx="5">
                  <c:v>11562.5</c:v>
                </c:pt>
                <c:pt idx="6">
                  <c:v>11625</c:v>
                </c:pt>
                <c:pt idx="7">
                  <c:v>11687.5</c:v>
                </c:pt>
                <c:pt idx="8">
                  <c:v>11750</c:v>
                </c:pt>
                <c:pt idx="9">
                  <c:v>11812.5</c:v>
                </c:pt>
                <c:pt idx="10">
                  <c:v>11875</c:v>
                </c:pt>
                <c:pt idx="11">
                  <c:v>11937.5</c:v>
                </c:pt>
                <c:pt idx="12">
                  <c:v>12000</c:v>
                </c:pt>
                <c:pt idx="13">
                  <c:v>12062.5</c:v>
                </c:pt>
                <c:pt idx="14">
                  <c:v>12125</c:v>
                </c:pt>
                <c:pt idx="15">
                  <c:v>12187.5</c:v>
                </c:pt>
                <c:pt idx="16">
                  <c:v>12250</c:v>
                </c:pt>
                <c:pt idx="17">
                  <c:v>12312.5</c:v>
                </c:pt>
                <c:pt idx="18">
                  <c:v>12375</c:v>
                </c:pt>
                <c:pt idx="19">
                  <c:v>12437.5</c:v>
                </c:pt>
                <c:pt idx="20">
                  <c:v>12500</c:v>
                </c:pt>
                <c:pt idx="21">
                  <c:v>12562.499999999998</c:v>
                </c:pt>
                <c:pt idx="22">
                  <c:v>12624.999999999998</c:v>
                </c:pt>
                <c:pt idx="23">
                  <c:v>12687.499999999996</c:v>
                </c:pt>
                <c:pt idx="24">
                  <c:v>12749.999999999995</c:v>
                </c:pt>
                <c:pt idx="25">
                  <c:v>12812.499999999993</c:v>
                </c:pt>
                <c:pt idx="26">
                  <c:v>12874.999999999993</c:v>
                </c:pt>
                <c:pt idx="27">
                  <c:v>12937.499999999991</c:v>
                </c:pt>
                <c:pt idx="28">
                  <c:v>12999.999999999989</c:v>
                </c:pt>
                <c:pt idx="29">
                  <c:v>13062.499999999987</c:v>
                </c:pt>
                <c:pt idx="30">
                  <c:v>13124.999999999987</c:v>
                </c:pt>
                <c:pt idx="31">
                  <c:v>13187.499999999985</c:v>
                </c:pt>
                <c:pt idx="32">
                  <c:v>13249.999999999984</c:v>
                </c:pt>
                <c:pt idx="33">
                  <c:v>13312.499999999982</c:v>
                </c:pt>
                <c:pt idx="34">
                  <c:v>13374.999999999982</c:v>
                </c:pt>
                <c:pt idx="35">
                  <c:v>13437.49999999998</c:v>
                </c:pt>
                <c:pt idx="36">
                  <c:v>13499.999999999978</c:v>
                </c:pt>
                <c:pt idx="37">
                  <c:v>13562.499999999978</c:v>
                </c:pt>
                <c:pt idx="38">
                  <c:v>13624.999999999976</c:v>
                </c:pt>
                <c:pt idx="39">
                  <c:v>13687.499999999975</c:v>
                </c:pt>
                <c:pt idx="40">
                  <c:v>13749.999999999973</c:v>
                </c:pt>
              </c:numCache>
            </c:numRef>
          </c:cat>
          <c:val>
            <c:numRef>
              <c:f>Strangle!$D$68:$D$108</c:f>
              <c:numCache>
                <c:formatCode>#,##0.00</c:formatCode>
                <c:ptCount val="41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157.50000000000182</c:v>
                </c:pt>
                <c:pt idx="22">
                  <c:v>95.000000000001819</c:v>
                </c:pt>
                <c:pt idx="23">
                  <c:v>32.500000000003638</c:v>
                </c:pt>
                <c:pt idx="24">
                  <c:v>-29.999999999994543</c:v>
                </c:pt>
                <c:pt idx="25">
                  <c:v>-92.499999999992724</c:v>
                </c:pt>
                <c:pt idx="26">
                  <c:v>-154.99999999999272</c:v>
                </c:pt>
                <c:pt idx="27">
                  <c:v>-217.49999999999091</c:v>
                </c:pt>
                <c:pt idx="28">
                  <c:v>-279.99999999998909</c:v>
                </c:pt>
                <c:pt idx="29">
                  <c:v>-342.49999999998727</c:v>
                </c:pt>
                <c:pt idx="30">
                  <c:v>-404.99999999998727</c:v>
                </c:pt>
                <c:pt idx="31">
                  <c:v>-467.49999999998545</c:v>
                </c:pt>
                <c:pt idx="32">
                  <c:v>-529.99999999998363</c:v>
                </c:pt>
                <c:pt idx="33">
                  <c:v>-592.49999999998181</c:v>
                </c:pt>
                <c:pt idx="34">
                  <c:v>-654.99999999998181</c:v>
                </c:pt>
                <c:pt idx="35">
                  <c:v>-717.49999999997999</c:v>
                </c:pt>
                <c:pt idx="36">
                  <c:v>-779.99999999997817</c:v>
                </c:pt>
                <c:pt idx="37">
                  <c:v>-842.49999999997817</c:v>
                </c:pt>
                <c:pt idx="38">
                  <c:v>-904.99999999997635</c:v>
                </c:pt>
                <c:pt idx="39">
                  <c:v>-967.49999999997453</c:v>
                </c:pt>
                <c:pt idx="40">
                  <c:v>-1029.9999999999727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E-42B0-8A67-9184D378C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LEG</a:t>
            </a:r>
            <a:r>
              <a:rPr lang="en-US" b="1" baseline="0"/>
              <a:t> 2 -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Strangle!$S$67</c:f>
              <c:strCache>
                <c:ptCount val="1"/>
                <c:pt idx="0">
                  <c:v>P/L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Strangle!$R$68:$R$108</c:f>
              <c:numCache>
                <c:formatCode>#,##0.00</c:formatCode>
                <c:ptCount val="41"/>
                <c:pt idx="0">
                  <c:v>11249.999999999998</c:v>
                </c:pt>
                <c:pt idx="1">
                  <c:v>11312.499999999998</c:v>
                </c:pt>
                <c:pt idx="2">
                  <c:v>11374.999999999998</c:v>
                </c:pt>
                <c:pt idx="3">
                  <c:v>11437.499999999998</c:v>
                </c:pt>
                <c:pt idx="4">
                  <c:v>11500</c:v>
                </c:pt>
                <c:pt idx="5">
                  <c:v>11562.5</c:v>
                </c:pt>
                <c:pt idx="6">
                  <c:v>11625</c:v>
                </c:pt>
                <c:pt idx="7">
                  <c:v>11687.5</c:v>
                </c:pt>
                <c:pt idx="8">
                  <c:v>11750</c:v>
                </c:pt>
                <c:pt idx="9">
                  <c:v>11812.5</c:v>
                </c:pt>
                <c:pt idx="10">
                  <c:v>11875</c:v>
                </c:pt>
                <c:pt idx="11">
                  <c:v>11937.5</c:v>
                </c:pt>
                <c:pt idx="12">
                  <c:v>12000</c:v>
                </c:pt>
                <c:pt idx="13">
                  <c:v>12062.5</c:v>
                </c:pt>
                <c:pt idx="14">
                  <c:v>12125</c:v>
                </c:pt>
                <c:pt idx="15">
                  <c:v>12187.5</c:v>
                </c:pt>
                <c:pt idx="16">
                  <c:v>12250</c:v>
                </c:pt>
                <c:pt idx="17">
                  <c:v>12312.5</c:v>
                </c:pt>
                <c:pt idx="18">
                  <c:v>12375</c:v>
                </c:pt>
                <c:pt idx="19">
                  <c:v>12437.5</c:v>
                </c:pt>
                <c:pt idx="20">
                  <c:v>12500</c:v>
                </c:pt>
                <c:pt idx="21">
                  <c:v>12562.499999999998</c:v>
                </c:pt>
                <c:pt idx="22">
                  <c:v>12624.999999999998</c:v>
                </c:pt>
                <c:pt idx="23">
                  <c:v>12687.499999999996</c:v>
                </c:pt>
                <c:pt idx="24">
                  <c:v>12749.999999999995</c:v>
                </c:pt>
                <c:pt idx="25">
                  <c:v>12812.499999999993</c:v>
                </c:pt>
                <c:pt idx="26">
                  <c:v>12874.999999999993</c:v>
                </c:pt>
                <c:pt idx="27">
                  <c:v>12937.499999999991</c:v>
                </c:pt>
                <c:pt idx="28">
                  <c:v>12999.999999999989</c:v>
                </c:pt>
                <c:pt idx="29">
                  <c:v>13062.499999999987</c:v>
                </c:pt>
                <c:pt idx="30">
                  <c:v>13124.999999999987</c:v>
                </c:pt>
                <c:pt idx="31">
                  <c:v>13187.499999999985</c:v>
                </c:pt>
                <c:pt idx="32">
                  <c:v>13249.999999999984</c:v>
                </c:pt>
                <c:pt idx="33">
                  <c:v>13312.499999999982</c:v>
                </c:pt>
                <c:pt idx="34">
                  <c:v>13374.999999999982</c:v>
                </c:pt>
                <c:pt idx="35">
                  <c:v>13437.49999999998</c:v>
                </c:pt>
                <c:pt idx="36">
                  <c:v>13499.999999999978</c:v>
                </c:pt>
                <c:pt idx="37">
                  <c:v>13562.499999999978</c:v>
                </c:pt>
                <c:pt idx="38">
                  <c:v>13624.999999999976</c:v>
                </c:pt>
                <c:pt idx="39">
                  <c:v>13687.499999999975</c:v>
                </c:pt>
                <c:pt idx="40">
                  <c:v>13749.999999999973</c:v>
                </c:pt>
              </c:numCache>
            </c:numRef>
          </c:cat>
          <c:val>
            <c:numRef>
              <c:f>Strangle!$S$68:$S$108</c:f>
              <c:numCache>
                <c:formatCode>#,##0.00</c:formatCode>
                <c:ptCount val="41"/>
                <c:pt idx="0">
                  <c:v>-775.00000000000182</c:v>
                </c:pt>
                <c:pt idx="1">
                  <c:v>-712.50000000000182</c:v>
                </c:pt>
                <c:pt idx="2">
                  <c:v>-650.00000000000182</c:v>
                </c:pt>
                <c:pt idx="3">
                  <c:v>-587.50000000000182</c:v>
                </c:pt>
                <c:pt idx="4">
                  <c:v>-525</c:v>
                </c:pt>
                <c:pt idx="5">
                  <c:v>-462.5</c:v>
                </c:pt>
                <c:pt idx="6">
                  <c:v>-400</c:v>
                </c:pt>
                <c:pt idx="7">
                  <c:v>-337.5</c:v>
                </c:pt>
                <c:pt idx="8">
                  <c:v>-275</c:v>
                </c:pt>
                <c:pt idx="9">
                  <c:v>-212.5</c:v>
                </c:pt>
                <c:pt idx="10">
                  <c:v>-150</c:v>
                </c:pt>
                <c:pt idx="11">
                  <c:v>-87.5</c:v>
                </c:pt>
                <c:pt idx="12">
                  <c:v>-25</c:v>
                </c:pt>
                <c:pt idx="13">
                  <c:v>37.5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F-4F13-82F1-9D5590266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COMBINED</a:t>
            </a:r>
            <a:r>
              <a:rPr lang="en-US" b="1" baseline="0"/>
              <a:t>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Strangle!$U$67</c:f>
              <c:strCache>
                <c:ptCount val="1"/>
                <c:pt idx="0">
                  <c:v>P/L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Strangle!$R$68:$R$108</c:f>
              <c:numCache>
                <c:formatCode>#,##0.00</c:formatCode>
                <c:ptCount val="41"/>
                <c:pt idx="0">
                  <c:v>11249.999999999998</c:v>
                </c:pt>
                <c:pt idx="1">
                  <c:v>11312.499999999998</c:v>
                </c:pt>
                <c:pt idx="2">
                  <c:v>11374.999999999998</c:v>
                </c:pt>
                <c:pt idx="3">
                  <c:v>11437.499999999998</c:v>
                </c:pt>
                <c:pt idx="4">
                  <c:v>11500</c:v>
                </c:pt>
                <c:pt idx="5">
                  <c:v>11562.5</c:v>
                </c:pt>
                <c:pt idx="6">
                  <c:v>11625</c:v>
                </c:pt>
                <c:pt idx="7">
                  <c:v>11687.5</c:v>
                </c:pt>
                <c:pt idx="8">
                  <c:v>11750</c:v>
                </c:pt>
                <c:pt idx="9">
                  <c:v>11812.5</c:v>
                </c:pt>
                <c:pt idx="10">
                  <c:v>11875</c:v>
                </c:pt>
                <c:pt idx="11">
                  <c:v>11937.5</c:v>
                </c:pt>
                <c:pt idx="12">
                  <c:v>12000</c:v>
                </c:pt>
                <c:pt idx="13">
                  <c:v>12062.5</c:v>
                </c:pt>
                <c:pt idx="14">
                  <c:v>12125</c:v>
                </c:pt>
                <c:pt idx="15">
                  <c:v>12187.5</c:v>
                </c:pt>
                <c:pt idx="16">
                  <c:v>12250</c:v>
                </c:pt>
                <c:pt idx="17">
                  <c:v>12312.5</c:v>
                </c:pt>
                <c:pt idx="18">
                  <c:v>12375</c:v>
                </c:pt>
                <c:pt idx="19">
                  <c:v>12437.5</c:v>
                </c:pt>
                <c:pt idx="20">
                  <c:v>12500</c:v>
                </c:pt>
                <c:pt idx="21">
                  <c:v>12562.499999999998</c:v>
                </c:pt>
                <c:pt idx="22">
                  <c:v>12624.999999999998</c:v>
                </c:pt>
                <c:pt idx="23">
                  <c:v>12687.499999999996</c:v>
                </c:pt>
                <c:pt idx="24">
                  <c:v>12749.999999999995</c:v>
                </c:pt>
                <c:pt idx="25">
                  <c:v>12812.499999999993</c:v>
                </c:pt>
                <c:pt idx="26">
                  <c:v>12874.999999999993</c:v>
                </c:pt>
                <c:pt idx="27">
                  <c:v>12937.499999999991</c:v>
                </c:pt>
                <c:pt idx="28">
                  <c:v>12999.999999999989</c:v>
                </c:pt>
                <c:pt idx="29">
                  <c:v>13062.499999999987</c:v>
                </c:pt>
                <c:pt idx="30">
                  <c:v>13124.999999999987</c:v>
                </c:pt>
                <c:pt idx="31">
                  <c:v>13187.499999999985</c:v>
                </c:pt>
                <c:pt idx="32">
                  <c:v>13249.999999999984</c:v>
                </c:pt>
                <c:pt idx="33">
                  <c:v>13312.499999999982</c:v>
                </c:pt>
                <c:pt idx="34">
                  <c:v>13374.999999999982</c:v>
                </c:pt>
                <c:pt idx="35">
                  <c:v>13437.49999999998</c:v>
                </c:pt>
                <c:pt idx="36">
                  <c:v>13499.999999999978</c:v>
                </c:pt>
                <c:pt idx="37">
                  <c:v>13562.499999999978</c:v>
                </c:pt>
                <c:pt idx="38">
                  <c:v>13624.999999999976</c:v>
                </c:pt>
                <c:pt idx="39">
                  <c:v>13687.499999999975</c:v>
                </c:pt>
                <c:pt idx="40">
                  <c:v>13749.999999999973</c:v>
                </c:pt>
              </c:numCache>
            </c:numRef>
          </c:cat>
          <c:val>
            <c:numRef>
              <c:f>Strangle!$U$68:$U$108</c:f>
              <c:numCache>
                <c:formatCode>#,##0.00</c:formatCode>
                <c:ptCount val="41"/>
                <c:pt idx="0">
                  <c:v>-555.00000000000182</c:v>
                </c:pt>
                <c:pt idx="1">
                  <c:v>-492.50000000000182</c:v>
                </c:pt>
                <c:pt idx="2">
                  <c:v>-430.00000000000182</c:v>
                </c:pt>
                <c:pt idx="3">
                  <c:v>-367.50000000000182</c:v>
                </c:pt>
                <c:pt idx="4">
                  <c:v>-305</c:v>
                </c:pt>
                <c:pt idx="5">
                  <c:v>-242.5</c:v>
                </c:pt>
                <c:pt idx="6">
                  <c:v>-180</c:v>
                </c:pt>
                <c:pt idx="7">
                  <c:v>-117.5</c:v>
                </c:pt>
                <c:pt idx="8">
                  <c:v>-55</c:v>
                </c:pt>
                <c:pt idx="9">
                  <c:v>7.5</c:v>
                </c:pt>
                <c:pt idx="10">
                  <c:v>70</c:v>
                </c:pt>
                <c:pt idx="11">
                  <c:v>132.5</c:v>
                </c:pt>
                <c:pt idx="12">
                  <c:v>195</c:v>
                </c:pt>
                <c:pt idx="13">
                  <c:v>257.5</c:v>
                </c:pt>
                <c:pt idx="14">
                  <c:v>295</c:v>
                </c:pt>
                <c:pt idx="15">
                  <c:v>295</c:v>
                </c:pt>
                <c:pt idx="16">
                  <c:v>295</c:v>
                </c:pt>
                <c:pt idx="17">
                  <c:v>295</c:v>
                </c:pt>
                <c:pt idx="18">
                  <c:v>295</c:v>
                </c:pt>
                <c:pt idx="19">
                  <c:v>295</c:v>
                </c:pt>
                <c:pt idx="20">
                  <c:v>295</c:v>
                </c:pt>
                <c:pt idx="21">
                  <c:v>232.50000000000182</c:v>
                </c:pt>
                <c:pt idx="22">
                  <c:v>170.00000000000182</c:v>
                </c:pt>
                <c:pt idx="23">
                  <c:v>107.50000000000364</c:v>
                </c:pt>
                <c:pt idx="24">
                  <c:v>45.000000000005457</c:v>
                </c:pt>
                <c:pt idx="25">
                  <c:v>-17.499999999992724</c:v>
                </c:pt>
                <c:pt idx="26">
                  <c:v>-79.999999999992724</c:v>
                </c:pt>
                <c:pt idx="27">
                  <c:v>-142.49999999999091</c:v>
                </c:pt>
                <c:pt idx="28">
                  <c:v>-204.99999999998909</c:v>
                </c:pt>
                <c:pt idx="29">
                  <c:v>-267.49999999998727</c:v>
                </c:pt>
                <c:pt idx="30">
                  <c:v>-329.99999999998727</c:v>
                </c:pt>
                <c:pt idx="31">
                  <c:v>-392.49999999998545</c:v>
                </c:pt>
                <c:pt idx="32">
                  <c:v>-454.99999999998363</c:v>
                </c:pt>
                <c:pt idx="33">
                  <c:v>-517.49999999998181</c:v>
                </c:pt>
                <c:pt idx="34">
                  <c:v>-579.99999999998181</c:v>
                </c:pt>
                <c:pt idx="35">
                  <c:v>-642.49999999997999</c:v>
                </c:pt>
                <c:pt idx="36">
                  <c:v>-704.99999999997817</c:v>
                </c:pt>
                <c:pt idx="37">
                  <c:v>-767.49999999997817</c:v>
                </c:pt>
                <c:pt idx="38">
                  <c:v>-829.99999999997635</c:v>
                </c:pt>
                <c:pt idx="39">
                  <c:v>-892.49999999997453</c:v>
                </c:pt>
                <c:pt idx="40">
                  <c:v>-954.99999999997272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6-4F42-830A-282CF8D8E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COMBINED</a:t>
            </a:r>
            <a:r>
              <a:rPr lang="en-US" b="1" baseline="0"/>
              <a:t>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 Spread'!$U$12</c:f>
              <c:strCache>
                <c:ptCount val="1"/>
                <c:pt idx="0">
                  <c:v>P/L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'Call Spread'!$R$13:$R$53</c:f>
              <c:numCache>
                <c:formatCode>#,##0.00</c:formatCode>
                <c:ptCount val="41"/>
                <c:pt idx="0">
                  <c:v>10349.999999999998</c:v>
                </c:pt>
                <c:pt idx="1">
                  <c:v>10407.499999999998</c:v>
                </c:pt>
                <c:pt idx="2">
                  <c:v>10464.999999999998</c:v>
                </c:pt>
                <c:pt idx="3">
                  <c:v>10522.5</c:v>
                </c:pt>
                <c:pt idx="4">
                  <c:v>10580</c:v>
                </c:pt>
                <c:pt idx="5">
                  <c:v>10637.5</c:v>
                </c:pt>
                <c:pt idx="6">
                  <c:v>10695</c:v>
                </c:pt>
                <c:pt idx="7">
                  <c:v>10752.5</c:v>
                </c:pt>
                <c:pt idx="8">
                  <c:v>10810</c:v>
                </c:pt>
                <c:pt idx="9">
                  <c:v>10867.5</c:v>
                </c:pt>
                <c:pt idx="10">
                  <c:v>10925</c:v>
                </c:pt>
                <c:pt idx="11">
                  <c:v>10982.5</c:v>
                </c:pt>
                <c:pt idx="12">
                  <c:v>11040</c:v>
                </c:pt>
                <c:pt idx="13">
                  <c:v>11097.5</c:v>
                </c:pt>
                <c:pt idx="14">
                  <c:v>11155</c:v>
                </c:pt>
                <c:pt idx="15">
                  <c:v>11212.5</c:v>
                </c:pt>
                <c:pt idx="16">
                  <c:v>11270</c:v>
                </c:pt>
                <c:pt idx="17">
                  <c:v>11327.5</c:v>
                </c:pt>
                <c:pt idx="18">
                  <c:v>11385</c:v>
                </c:pt>
                <c:pt idx="19">
                  <c:v>11442.5</c:v>
                </c:pt>
                <c:pt idx="20">
                  <c:v>11500</c:v>
                </c:pt>
                <c:pt idx="21">
                  <c:v>11557.499999999998</c:v>
                </c:pt>
                <c:pt idx="22">
                  <c:v>11614.999999999998</c:v>
                </c:pt>
                <c:pt idx="23">
                  <c:v>11672.499999999996</c:v>
                </c:pt>
                <c:pt idx="24">
                  <c:v>11729.999999999995</c:v>
                </c:pt>
                <c:pt idx="25">
                  <c:v>11787.499999999995</c:v>
                </c:pt>
                <c:pt idx="26">
                  <c:v>11844.999999999993</c:v>
                </c:pt>
                <c:pt idx="27">
                  <c:v>11902.499999999991</c:v>
                </c:pt>
                <c:pt idx="28">
                  <c:v>11959.999999999991</c:v>
                </c:pt>
                <c:pt idx="29">
                  <c:v>12017.499999999989</c:v>
                </c:pt>
                <c:pt idx="30">
                  <c:v>12074.999999999987</c:v>
                </c:pt>
                <c:pt idx="31">
                  <c:v>12132.499999999987</c:v>
                </c:pt>
                <c:pt idx="32">
                  <c:v>12189.999999999985</c:v>
                </c:pt>
                <c:pt idx="33">
                  <c:v>12247.499999999984</c:v>
                </c:pt>
                <c:pt idx="34">
                  <c:v>12304.999999999984</c:v>
                </c:pt>
                <c:pt idx="35">
                  <c:v>12362.499999999982</c:v>
                </c:pt>
                <c:pt idx="36">
                  <c:v>12419.99999999998</c:v>
                </c:pt>
                <c:pt idx="37">
                  <c:v>12477.49999999998</c:v>
                </c:pt>
                <c:pt idx="38">
                  <c:v>12534.999999999978</c:v>
                </c:pt>
                <c:pt idx="39">
                  <c:v>12592.499999999976</c:v>
                </c:pt>
                <c:pt idx="40">
                  <c:v>12649.999999999976</c:v>
                </c:pt>
              </c:numCache>
            </c:numRef>
          </c:cat>
          <c:val>
            <c:numRef>
              <c:f>'Call Spread'!$U$13:$U$53</c:f>
              <c:numCache>
                <c:formatCode>#,##0.00</c:formatCode>
                <c:ptCount val="41"/>
                <c:pt idx="0">
                  <c:v>-145</c:v>
                </c:pt>
                <c:pt idx="1">
                  <c:v>-145</c:v>
                </c:pt>
                <c:pt idx="2">
                  <c:v>-145</c:v>
                </c:pt>
                <c:pt idx="3">
                  <c:v>-145</c:v>
                </c:pt>
                <c:pt idx="4">
                  <c:v>-145</c:v>
                </c:pt>
                <c:pt idx="5">
                  <c:v>-145</c:v>
                </c:pt>
                <c:pt idx="6">
                  <c:v>-145</c:v>
                </c:pt>
                <c:pt idx="7">
                  <c:v>-145</c:v>
                </c:pt>
                <c:pt idx="8">
                  <c:v>-145</c:v>
                </c:pt>
                <c:pt idx="9">
                  <c:v>-145</c:v>
                </c:pt>
                <c:pt idx="10">
                  <c:v>-145</c:v>
                </c:pt>
                <c:pt idx="11">
                  <c:v>-145</c:v>
                </c:pt>
                <c:pt idx="12">
                  <c:v>-145</c:v>
                </c:pt>
                <c:pt idx="13">
                  <c:v>-145</c:v>
                </c:pt>
                <c:pt idx="14">
                  <c:v>-145</c:v>
                </c:pt>
                <c:pt idx="15">
                  <c:v>-145</c:v>
                </c:pt>
                <c:pt idx="16">
                  <c:v>-145</c:v>
                </c:pt>
                <c:pt idx="17">
                  <c:v>-145</c:v>
                </c:pt>
                <c:pt idx="18">
                  <c:v>-145</c:v>
                </c:pt>
                <c:pt idx="19">
                  <c:v>-145</c:v>
                </c:pt>
                <c:pt idx="20">
                  <c:v>-145</c:v>
                </c:pt>
                <c:pt idx="21">
                  <c:v>-87.500000000001819</c:v>
                </c:pt>
                <c:pt idx="22">
                  <c:v>-30.000000000001819</c:v>
                </c:pt>
                <c:pt idx="23">
                  <c:v>27.499999999996362</c:v>
                </c:pt>
                <c:pt idx="24">
                  <c:v>84.999999999994543</c:v>
                </c:pt>
                <c:pt idx="25">
                  <c:v>142.49999999999454</c:v>
                </c:pt>
                <c:pt idx="26">
                  <c:v>199.99999999999272</c:v>
                </c:pt>
                <c:pt idx="27">
                  <c:v>257.49999999999091</c:v>
                </c:pt>
                <c:pt idx="28">
                  <c:v>314.99999999999091</c:v>
                </c:pt>
                <c:pt idx="29">
                  <c:v>355</c:v>
                </c:pt>
                <c:pt idx="30">
                  <c:v>355</c:v>
                </c:pt>
                <c:pt idx="31">
                  <c:v>355</c:v>
                </c:pt>
                <c:pt idx="32">
                  <c:v>355</c:v>
                </c:pt>
                <c:pt idx="33">
                  <c:v>355</c:v>
                </c:pt>
                <c:pt idx="34">
                  <c:v>355</c:v>
                </c:pt>
                <c:pt idx="35">
                  <c:v>355</c:v>
                </c:pt>
                <c:pt idx="36">
                  <c:v>355</c:v>
                </c:pt>
                <c:pt idx="37">
                  <c:v>355</c:v>
                </c:pt>
                <c:pt idx="38">
                  <c:v>355</c:v>
                </c:pt>
                <c:pt idx="39">
                  <c:v>355</c:v>
                </c:pt>
                <c:pt idx="40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3-405C-BD8B-985CB18D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LEG</a:t>
            </a:r>
            <a:r>
              <a:rPr lang="en-US" b="1" baseline="0"/>
              <a:t> 1 -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 Spread'!$D$67</c:f>
              <c:strCache>
                <c:ptCount val="1"/>
                <c:pt idx="0">
                  <c:v>P/L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'Call Spread'!$C$68:$C$108</c:f>
              <c:numCache>
                <c:formatCode>#,##0.00</c:formatCode>
                <c:ptCount val="41"/>
                <c:pt idx="0">
                  <c:v>10349.999999999998</c:v>
                </c:pt>
                <c:pt idx="1">
                  <c:v>10407.499999999998</c:v>
                </c:pt>
                <c:pt idx="2">
                  <c:v>10464.999999999998</c:v>
                </c:pt>
                <c:pt idx="3">
                  <c:v>10522.5</c:v>
                </c:pt>
                <c:pt idx="4">
                  <c:v>10580</c:v>
                </c:pt>
                <c:pt idx="5">
                  <c:v>10637.5</c:v>
                </c:pt>
                <c:pt idx="6">
                  <c:v>10695</c:v>
                </c:pt>
                <c:pt idx="7">
                  <c:v>10752.5</c:v>
                </c:pt>
                <c:pt idx="8">
                  <c:v>10810</c:v>
                </c:pt>
                <c:pt idx="9">
                  <c:v>10867.5</c:v>
                </c:pt>
                <c:pt idx="10">
                  <c:v>10925</c:v>
                </c:pt>
                <c:pt idx="11">
                  <c:v>10982.5</c:v>
                </c:pt>
                <c:pt idx="12">
                  <c:v>11040</c:v>
                </c:pt>
                <c:pt idx="13">
                  <c:v>11097.5</c:v>
                </c:pt>
                <c:pt idx="14">
                  <c:v>11155</c:v>
                </c:pt>
                <c:pt idx="15">
                  <c:v>11212.5</c:v>
                </c:pt>
                <c:pt idx="16">
                  <c:v>11270</c:v>
                </c:pt>
                <c:pt idx="17">
                  <c:v>11327.5</c:v>
                </c:pt>
                <c:pt idx="18">
                  <c:v>11385</c:v>
                </c:pt>
                <c:pt idx="19">
                  <c:v>11442.5</c:v>
                </c:pt>
                <c:pt idx="20">
                  <c:v>11500</c:v>
                </c:pt>
                <c:pt idx="21">
                  <c:v>11557.499999999998</c:v>
                </c:pt>
                <c:pt idx="22">
                  <c:v>11614.999999999998</c:v>
                </c:pt>
                <c:pt idx="23">
                  <c:v>11672.499999999996</c:v>
                </c:pt>
                <c:pt idx="24">
                  <c:v>11729.999999999995</c:v>
                </c:pt>
                <c:pt idx="25">
                  <c:v>11787.499999999995</c:v>
                </c:pt>
                <c:pt idx="26">
                  <c:v>11844.999999999993</c:v>
                </c:pt>
                <c:pt idx="27">
                  <c:v>11902.499999999991</c:v>
                </c:pt>
                <c:pt idx="28">
                  <c:v>11959.999999999991</c:v>
                </c:pt>
                <c:pt idx="29">
                  <c:v>12017.499999999989</c:v>
                </c:pt>
                <c:pt idx="30">
                  <c:v>12074.999999999987</c:v>
                </c:pt>
                <c:pt idx="31">
                  <c:v>12132.499999999987</c:v>
                </c:pt>
                <c:pt idx="32">
                  <c:v>12189.999999999985</c:v>
                </c:pt>
                <c:pt idx="33">
                  <c:v>12247.499999999984</c:v>
                </c:pt>
                <c:pt idx="34">
                  <c:v>12304.999999999984</c:v>
                </c:pt>
                <c:pt idx="35">
                  <c:v>12362.499999999982</c:v>
                </c:pt>
                <c:pt idx="36">
                  <c:v>12419.99999999998</c:v>
                </c:pt>
                <c:pt idx="37">
                  <c:v>12477.49999999998</c:v>
                </c:pt>
                <c:pt idx="38">
                  <c:v>12534.999999999978</c:v>
                </c:pt>
                <c:pt idx="39">
                  <c:v>12592.499999999976</c:v>
                </c:pt>
                <c:pt idx="40">
                  <c:v>12649.999999999976</c:v>
                </c:pt>
              </c:numCache>
            </c:numRef>
          </c:cat>
          <c:val>
            <c:numRef>
              <c:f>'Call Spread'!$D$68:$D$108</c:f>
              <c:numCache>
                <c:formatCode>#,##0.00</c:formatCode>
                <c:ptCount val="41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162.50000000000182</c:v>
                </c:pt>
                <c:pt idx="22">
                  <c:v>105.00000000000182</c:v>
                </c:pt>
                <c:pt idx="23">
                  <c:v>47.500000000003638</c:v>
                </c:pt>
                <c:pt idx="24">
                  <c:v>-9.999999999994543</c:v>
                </c:pt>
                <c:pt idx="25">
                  <c:v>-67.499999999994543</c:v>
                </c:pt>
                <c:pt idx="26">
                  <c:v>-124.99999999999272</c:v>
                </c:pt>
                <c:pt idx="27">
                  <c:v>-182.49999999999091</c:v>
                </c:pt>
                <c:pt idx="28">
                  <c:v>-239.99999999999091</c:v>
                </c:pt>
                <c:pt idx="29">
                  <c:v>-297.49999999998909</c:v>
                </c:pt>
                <c:pt idx="30">
                  <c:v>-354.99999999998727</c:v>
                </c:pt>
                <c:pt idx="31">
                  <c:v>-412.49999999998727</c:v>
                </c:pt>
                <c:pt idx="32">
                  <c:v>-469.99999999998545</c:v>
                </c:pt>
                <c:pt idx="33">
                  <c:v>-527.49999999998363</c:v>
                </c:pt>
                <c:pt idx="34">
                  <c:v>-584.99999999998363</c:v>
                </c:pt>
                <c:pt idx="35">
                  <c:v>-642.49999999998181</c:v>
                </c:pt>
                <c:pt idx="36">
                  <c:v>-699.99999999997999</c:v>
                </c:pt>
                <c:pt idx="37">
                  <c:v>-757.49999999997999</c:v>
                </c:pt>
                <c:pt idx="38">
                  <c:v>-814.99999999997817</c:v>
                </c:pt>
                <c:pt idx="39">
                  <c:v>-872.49999999997635</c:v>
                </c:pt>
                <c:pt idx="40">
                  <c:v>-929.99999999997635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1-4ED4-958E-5CB0BC4B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LEG</a:t>
            </a:r>
            <a:r>
              <a:rPr lang="en-US" b="1" baseline="0"/>
              <a:t> 2 -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 Spread'!$S$67</c:f>
              <c:strCache>
                <c:ptCount val="1"/>
                <c:pt idx="0">
                  <c:v>P/L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'Call Spread'!$R$68:$R$108</c:f>
              <c:numCache>
                <c:formatCode>#,##0.00</c:formatCode>
                <c:ptCount val="41"/>
                <c:pt idx="0">
                  <c:v>10349.999999999998</c:v>
                </c:pt>
                <c:pt idx="1">
                  <c:v>10407.499999999998</c:v>
                </c:pt>
                <c:pt idx="2">
                  <c:v>10464.999999999998</c:v>
                </c:pt>
                <c:pt idx="3">
                  <c:v>10522.5</c:v>
                </c:pt>
                <c:pt idx="4">
                  <c:v>10580</c:v>
                </c:pt>
                <c:pt idx="5">
                  <c:v>10637.5</c:v>
                </c:pt>
                <c:pt idx="6">
                  <c:v>10695</c:v>
                </c:pt>
                <c:pt idx="7">
                  <c:v>10752.5</c:v>
                </c:pt>
                <c:pt idx="8">
                  <c:v>10810</c:v>
                </c:pt>
                <c:pt idx="9">
                  <c:v>10867.5</c:v>
                </c:pt>
                <c:pt idx="10">
                  <c:v>10925</c:v>
                </c:pt>
                <c:pt idx="11">
                  <c:v>10982.5</c:v>
                </c:pt>
                <c:pt idx="12">
                  <c:v>11040</c:v>
                </c:pt>
                <c:pt idx="13">
                  <c:v>11097.5</c:v>
                </c:pt>
                <c:pt idx="14">
                  <c:v>11155</c:v>
                </c:pt>
                <c:pt idx="15">
                  <c:v>11212.5</c:v>
                </c:pt>
                <c:pt idx="16">
                  <c:v>11270</c:v>
                </c:pt>
                <c:pt idx="17">
                  <c:v>11327.5</c:v>
                </c:pt>
                <c:pt idx="18">
                  <c:v>11385</c:v>
                </c:pt>
                <c:pt idx="19">
                  <c:v>11442.5</c:v>
                </c:pt>
                <c:pt idx="20">
                  <c:v>11500</c:v>
                </c:pt>
                <c:pt idx="21">
                  <c:v>11557.499999999998</c:v>
                </c:pt>
                <c:pt idx="22">
                  <c:v>11614.999999999998</c:v>
                </c:pt>
                <c:pt idx="23">
                  <c:v>11672.499999999996</c:v>
                </c:pt>
                <c:pt idx="24">
                  <c:v>11729.999999999995</c:v>
                </c:pt>
                <c:pt idx="25">
                  <c:v>11787.499999999995</c:v>
                </c:pt>
                <c:pt idx="26">
                  <c:v>11844.999999999993</c:v>
                </c:pt>
                <c:pt idx="27">
                  <c:v>11902.499999999991</c:v>
                </c:pt>
                <c:pt idx="28">
                  <c:v>11959.999999999991</c:v>
                </c:pt>
                <c:pt idx="29">
                  <c:v>12017.499999999989</c:v>
                </c:pt>
                <c:pt idx="30">
                  <c:v>12074.999999999987</c:v>
                </c:pt>
                <c:pt idx="31">
                  <c:v>12132.499999999987</c:v>
                </c:pt>
                <c:pt idx="32">
                  <c:v>12189.999999999985</c:v>
                </c:pt>
                <c:pt idx="33">
                  <c:v>12247.499999999984</c:v>
                </c:pt>
                <c:pt idx="34">
                  <c:v>12304.999999999984</c:v>
                </c:pt>
                <c:pt idx="35">
                  <c:v>12362.499999999982</c:v>
                </c:pt>
                <c:pt idx="36">
                  <c:v>12419.99999999998</c:v>
                </c:pt>
                <c:pt idx="37">
                  <c:v>12477.49999999998</c:v>
                </c:pt>
                <c:pt idx="38">
                  <c:v>12534.999999999978</c:v>
                </c:pt>
                <c:pt idx="39">
                  <c:v>12592.499999999976</c:v>
                </c:pt>
                <c:pt idx="40">
                  <c:v>12649.999999999976</c:v>
                </c:pt>
              </c:numCache>
            </c:numRef>
          </c:cat>
          <c:val>
            <c:numRef>
              <c:f>'Call Spread'!$S$68:$S$108</c:f>
              <c:numCache>
                <c:formatCode>#,##0.00</c:formatCode>
                <c:ptCount val="41"/>
                <c:pt idx="0">
                  <c:v>-75</c:v>
                </c:pt>
                <c:pt idx="1">
                  <c:v>-75</c:v>
                </c:pt>
                <c:pt idx="2">
                  <c:v>-75</c:v>
                </c:pt>
                <c:pt idx="3">
                  <c:v>-75</c:v>
                </c:pt>
                <c:pt idx="4">
                  <c:v>-75</c:v>
                </c:pt>
                <c:pt idx="5">
                  <c:v>-75</c:v>
                </c:pt>
                <c:pt idx="6">
                  <c:v>-75</c:v>
                </c:pt>
                <c:pt idx="7">
                  <c:v>-75</c:v>
                </c:pt>
                <c:pt idx="8">
                  <c:v>-75</c:v>
                </c:pt>
                <c:pt idx="9">
                  <c:v>-75</c:v>
                </c:pt>
                <c:pt idx="10">
                  <c:v>-75</c:v>
                </c:pt>
                <c:pt idx="11">
                  <c:v>-75</c:v>
                </c:pt>
                <c:pt idx="12">
                  <c:v>-75</c:v>
                </c:pt>
                <c:pt idx="13">
                  <c:v>-75</c:v>
                </c:pt>
                <c:pt idx="14">
                  <c:v>-75</c:v>
                </c:pt>
                <c:pt idx="15">
                  <c:v>-75</c:v>
                </c:pt>
                <c:pt idx="16">
                  <c:v>-75</c:v>
                </c:pt>
                <c:pt idx="17">
                  <c:v>-75</c:v>
                </c:pt>
                <c:pt idx="18">
                  <c:v>-75</c:v>
                </c:pt>
                <c:pt idx="19">
                  <c:v>-75</c:v>
                </c:pt>
                <c:pt idx="20">
                  <c:v>-75</c:v>
                </c:pt>
                <c:pt idx="21">
                  <c:v>-75</c:v>
                </c:pt>
                <c:pt idx="22">
                  <c:v>-75</c:v>
                </c:pt>
                <c:pt idx="23">
                  <c:v>-75</c:v>
                </c:pt>
                <c:pt idx="24">
                  <c:v>-75</c:v>
                </c:pt>
                <c:pt idx="25">
                  <c:v>-75</c:v>
                </c:pt>
                <c:pt idx="26">
                  <c:v>-75</c:v>
                </c:pt>
                <c:pt idx="27">
                  <c:v>-75</c:v>
                </c:pt>
                <c:pt idx="28">
                  <c:v>-75</c:v>
                </c:pt>
                <c:pt idx="29">
                  <c:v>-57.500000000010914</c:v>
                </c:pt>
                <c:pt idx="30">
                  <c:v>-1.2732925824820995E-11</c:v>
                </c:pt>
                <c:pt idx="31">
                  <c:v>57.499999999987267</c:v>
                </c:pt>
                <c:pt idx="32">
                  <c:v>114.99999999998545</c:v>
                </c:pt>
                <c:pt idx="33">
                  <c:v>172.49999999998363</c:v>
                </c:pt>
                <c:pt idx="34">
                  <c:v>229.99999999998363</c:v>
                </c:pt>
                <c:pt idx="35">
                  <c:v>287.49999999998181</c:v>
                </c:pt>
                <c:pt idx="36">
                  <c:v>344.99999999997999</c:v>
                </c:pt>
                <c:pt idx="37">
                  <c:v>402.49999999997999</c:v>
                </c:pt>
                <c:pt idx="38">
                  <c:v>459.99999999997817</c:v>
                </c:pt>
                <c:pt idx="39">
                  <c:v>517.49999999997635</c:v>
                </c:pt>
                <c:pt idx="40">
                  <c:v>574.99999999997635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8-41D3-A581-4AF7BAC8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COMBINED</a:t>
            </a:r>
            <a:r>
              <a:rPr lang="en-US" b="1" baseline="0"/>
              <a:t>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 Spread'!$U$67</c:f>
              <c:strCache>
                <c:ptCount val="1"/>
                <c:pt idx="0">
                  <c:v>P/L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'Call Spread'!$R$68:$R$108</c:f>
              <c:numCache>
                <c:formatCode>#,##0.00</c:formatCode>
                <c:ptCount val="41"/>
                <c:pt idx="0">
                  <c:v>10349.999999999998</c:v>
                </c:pt>
                <c:pt idx="1">
                  <c:v>10407.499999999998</c:v>
                </c:pt>
                <c:pt idx="2">
                  <c:v>10464.999999999998</c:v>
                </c:pt>
                <c:pt idx="3">
                  <c:v>10522.5</c:v>
                </c:pt>
                <c:pt idx="4">
                  <c:v>10580</c:v>
                </c:pt>
                <c:pt idx="5">
                  <c:v>10637.5</c:v>
                </c:pt>
                <c:pt idx="6">
                  <c:v>10695</c:v>
                </c:pt>
                <c:pt idx="7">
                  <c:v>10752.5</c:v>
                </c:pt>
                <c:pt idx="8">
                  <c:v>10810</c:v>
                </c:pt>
                <c:pt idx="9">
                  <c:v>10867.5</c:v>
                </c:pt>
                <c:pt idx="10">
                  <c:v>10925</c:v>
                </c:pt>
                <c:pt idx="11">
                  <c:v>10982.5</c:v>
                </c:pt>
                <c:pt idx="12">
                  <c:v>11040</c:v>
                </c:pt>
                <c:pt idx="13">
                  <c:v>11097.5</c:v>
                </c:pt>
                <c:pt idx="14">
                  <c:v>11155</c:v>
                </c:pt>
                <c:pt idx="15">
                  <c:v>11212.5</c:v>
                </c:pt>
                <c:pt idx="16">
                  <c:v>11270</c:v>
                </c:pt>
                <c:pt idx="17">
                  <c:v>11327.5</c:v>
                </c:pt>
                <c:pt idx="18">
                  <c:v>11385</c:v>
                </c:pt>
                <c:pt idx="19">
                  <c:v>11442.5</c:v>
                </c:pt>
                <c:pt idx="20">
                  <c:v>11500</c:v>
                </c:pt>
                <c:pt idx="21">
                  <c:v>11557.499999999998</c:v>
                </c:pt>
                <c:pt idx="22">
                  <c:v>11614.999999999998</c:v>
                </c:pt>
                <c:pt idx="23">
                  <c:v>11672.499999999996</c:v>
                </c:pt>
                <c:pt idx="24">
                  <c:v>11729.999999999995</c:v>
                </c:pt>
                <c:pt idx="25">
                  <c:v>11787.499999999995</c:v>
                </c:pt>
                <c:pt idx="26">
                  <c:v>11844.999999999993</c:v>
                </c:pt>
                <c:pt idx="27">
                  <c:v>11902.499999999991</c:v>
                </c:pt>
                <c:pt idx="28">
                  <c:v>11959.999999999991</c:v>
                </c:pt>
                <c:pt idx="29">
                  <c:v>12017.499999999989</c:v>
                </c:pt>
                <c:pt idx="30">
                  <c:v>12074.999999999987</c:v>
                </c:pt>
                <c:pt idx="31">
                  <c:v>12132.499999999987</c:v>
                </c:pt>
                <c:pt idx="32">
                  <c:v>12189.999999999985</c:v>
                </c:pt>
                <c:pt idx="33">
                  <c:v>12247.499999999984</c:v>
                </c:pt>
                <c:pt idx="34">
                  <c:v>12304.999999999984</c:v>
                </c:pt>
                <c:pt idx="35">
                  <c:v>12362.499999999982</c:v>
                </c:pt>
                <c:pt idx="36">
                  <c:v>12419.99999999998</c:v>
                </c:pt>
                <c:pt idx="37">
                  <c:v>12477.49999999998</c:v>
                </c:pt>
                <c:pt idx="38">
                  <c:v>12534.999999999978</c:v>
                </c:pt>
                <c:pt idx="39">
                  <c:v>12592.499999999976</c:v>
                </c:pt>
                <c:pt idx="40">
                  <c:v>12649.999999999976</c:v>
                </c:pt>
              </c:numCache>
            </c:numRef>
          </c:cat>
          <c:val>
            <c:numRef>
              <c:f>'Call Spread'!$U$68:$U$108</c:f>
              <c:numCache>
                <c:formatCode>#,##0.00</c:formatCode>
                <c:ptCount val="41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87.500000000001819</c:v>
                </c:pt>
                <c:pt idx="22">
                  <c:v>30.000000000001819</c:v>
                </c:pt>
                <c:pt idx="23">
                  <c:v>-27.499999999996362</c:v>
                </c:pt>
                <c:pt idx="24">
                  <c:v>-84.999999999994543</c:v>
                </c:pt>
                <c:pt idx="25">
                  <c:v>-142.49999999999454</c:v>
                </c:pt>
                <c:pt idx="26">
                  <c:v>-199.99999999999272</c:v>
                </c:pt>
                <c:pt idx="27">
                  <c:v>-257.49999999999091</c:v>
                </c:pt>
                <c:pt idx="28">
                  <c:v>-314.99999999999091</c:v>
                </c:pt>
                <c:pt idx="29">
                  <c:v>-355</c:v>
                </c:pt>
                <c:pt idx="30">
                  <c:v>-355</c:v>
                </c:pt>
                <c:pt idx="31">
                  <c:v>-355</c:v>
                </c:pt>
                <c:pt idx="32">
                  <c:v>-355</c:v>
                </c:pt>
                <c:pt idx="33">
                  <c:v>-355</c:v>
                </c:pt>
                <c:pt idx="34">
                  <c:v>-355</c:v>
                </c:pt>
                <c:pt idx="35">
                  <c:v>-355</c:v>
                </c:pt>
                <c:pt idx="36">
                  <c:v>-355</c:v>
                </c:pt>
                <c:pt idx="37">
                  <c:v>-355</c:v>
                </c:pt>
                <c:pt idx="38">
                  <c:v>-355</c:v>
                </c:pt>
                <c:pt idx="39">
                  <c:v>-355</c:v>
                </c:pt>
                <c:pt idx="40">
                  <c:v>-355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2-40C1-802A-853AE635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LEG</a:t>
            </a:r>
            <a:r>
              <a:rPr lang="en-US" b="1" baseline="0"/>
              <a:t> 1 -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'Put Spread'!$D$12</c:f>
              <c:strCache>
                <c:ptCount val="1"/>
                <c:pt idx="0">
                  <c:v>P/L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'Put Spread'!$C$13:$C$53</c:f>
              <c:numCache>
                <c:formatCode>#,##0.00</c:formatCode>
                <c:ptCount val="41"/>
                <c:pt idx="0">
                  <c:v>9899.9999999999982</c:v>
                </c:pt>
                <c:pt idx="1">
                  <c:v>9954.9999999999982</c:v>
                </c:pt>
                <c:pt idx="2">
                  <c:v>10010</c:v>
                </c:pt>
                <c:pt idx="3">
                  <c:v>10065</c:v>
                </c:pt>
                <c:pt idx="4">
                  <c:v>10120</c:v>
                </c:pt>
                <c:pt idx="5">
                  <c:v>10175</c:v>
                </c:pt>
                <c:pt idx="6">
                  <c:v>10230</c:v>
                </c:pt>
                <c:pt idx="7">
                  <c:v>10285</c:v>
                </c:pt>
                <c:pt idx="8">
                  <c:v>10340</c:v>
                </c:pt>
                <c:pt idx="9">
                  <c:v>10395</c:v>
                </c:pt>
                <c:pt idx="10">
                  <c:v>10450</c:v>
                </c:pt>
                <c:pt idx="11">
                  <c:v>10505</c:v>
                </c:pt>
                <c:pt idx="12">
                  <c:v>10560</c:v>
                </c:pt>
                <c:pt idx="13">
                  <c:v>10615</c:v>
                </c:pt>
                <c:pt idx="14">
                  <c:v>10670</c:v>
                </c:pt>
                <c:pt idx="15">
                  <c:v>10725</c:v>
                </c:pt>
                <c:pt idx="16">
                  <c:v>10780</c:v>
                </c:pt>
                <c:pt idx="17">
                  <c:v>10835</c:v>
                </c:pt>
                <c:pt idx="18">
                  <c:v>10890</c:v>
                </c:pt>
                <c:pt idx="19">
                  <c:v>10945</c:v>
                </c:pt>
                <c:pt idx="20">
                  <c:v>11000</c:v>
                </c:pt>
                <c:pt idx="21">
                  <c:v>11054.999999999998</c:v>
                </c:pt>
                <c:pt idx="22">
                  <c:v>11109.999999999998</c:v>
                </c:pt>
                <c:pt idx="23">
                  <c:v>11164.999999999996</c:v>
                </c:pt>
                <c:pt idx="24">
                  <c:v>11219.999999999995</c:v>
                </c:pt>
                <c:pt idx="25">
                  <c:v>11274.999999999995</c:v>
                </c:pt>
                <c:pt idx="26">
                  <c:v>11329.999999999993</c:v>
                </c:pt>
                <c:pt idx="27">
                  <c:v>11384.999999999991</c:v>
                </c:pt>
                <c:pt idx="28">
                  <c:v>11439.999999999991</c:v>
                </c:pt>
                <c:pt idx="29">
                  <c:v>11494.999999999989</c:v>
                </c:pt>
                <c:pt idx="30">
                  <c:v>11549.999999999989</c:v>
                </c:pt>
                <c:pt idx="31">
                  <c:v>11604.999999999987</c:v>
                </c:pt>
                <c:pt idx="32">
                  <c:v>11659.999999999985</c:v>
                </c:pt>
                <c:pt idx="33">
                  <c:v>11714.999999999985</c:v>
                </c:pt>
                <c:pt idx="34">
                  <c:v>11769.999999999984</c:v>
                </c:pt>
                <c:pt idx="35">
                  <c:v>11824.999999999982</c:v>
                </c:pt>
                <c:pt idx="36">
                  <c:v>11879.999999999982</c:v>
                </c:pt>
                <c:pt idx="37">
                  <c:v>11934.99999999998</c:v>
                </c:pt>
                <c:pt idx="38">
                  <c:v>11989.999999999978</c:v>
                </c:pt>
                <c:pt idx="39">
                  <c:v>12044.999999999978</c:v>
                </c:pt>
                <c:pt idx="40">
                  <c:v>12099.999999999976</c:v>
                </c:pt>
              </c:numCache>
            </c:numRef>
          </c:cat>
          <c:val>
            <c:numRef>
              <c:f>'Put Spread'!$D$13:$D$53</c:f>
              <c:numCache>
                <c:formatCode>#,##0.00</c:formatCode>
                <c:ptCount val="41"/>
                <c:pt idx="0">
                  <c:v>-1035.0000000000018</c:v>
                </c:pt>
                <c:pt idx="1">
                  <c:v>-980.00000000000182</c:v>
                </c:pt>
                <c:pt idx="2">
                  <c:v>-925</c:v>
                </c:pt>
                <c:pt idx="3">
                  <c:v>-870</c:v>
                </c:pt>
                <c:pt idx="4">
                  <c:v>-815</c:v>
                </c:pt>
                <c:pt idx="5">
                  <c:v>-760</c:v>
                </c:pt>
                <c:pt idx="6">
                  <c:v>-705</c:v>
                </c:pt>
                <c:pt idx="7">
                  <c:v>-650</c:v>
                </c:pt>
                <c:pt idx="8">
                  <c:v>-595</c:v>
                </c:pt>
                <c:pt idx="9">
                  <c:v>-540</c:v>
                </c:pt>
                <c:pt idx="10">
                  <c:v>-485</c:v>
                </c:pt>
                <c:pt idx="11">
                  <c:v>-430</c:v>
                </c:pt>
                <c:pt idx="12">
                  <c:v>-375</c:v>
                </c:pt>
                <c:pt idx="13">
                  <c:v>-320</c:v>
                </c:pt>
                <c:pt idx="14">
                  <c:v>-265</c:v>
                </c:pt>
                <c:pt idx="15">
                  <c:v>-210</c:v>
                </c:pt>
                <c:pt idx="16">
                  <c:v>-155</c:v>
                </c:pt>
                <c:pt idx="17">
                  <c:v>-100</c:v>
                </c:pt>
                <c:pt idx="18">
                  <c:v>-45</c:v>
                </c:pt>
                <c:pt idx="19">
                  <c:v>10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F-4BEA-86F3-65AC09A7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LEG</a:t>
            </a:r>
            <a:r>
              <a:rPr lang="en-US" b="1" baseline="0"/>
              <a:t> 2 -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'Put Spread'!$S$12</c:f>
              <c:strCache>
                <c:ptCount val="1"/>
                <c:pt idx="0">
                  <c:v>P/L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'Put Spread'!$R$13:$R$53</c:f>
              <c:numCache>
                <c:formatCode>#,##0.00</c:formatCode>
                <c:ptCount val="41"/>
                <c:pt idx="0">
                  <c:v>9899.9999999999982</c:v>
                </c:pt>
                <c:pt idx="1">
                  <c:v>9954.9999999999982</c:v>
                </c:pt>
                <c:pt idx="2">
                  <c:v>10010</c:v>
                </c:pt>
                <c:pt idx="3">
                  <c:v>10065</c:v>
                </c:pt>
                <c:pt idx="4">
                  <c:v>10120</c:v>
                </c:pt>
                <c:pt idx="5">
                  <c:v>10175</c:v>
                </c:pt>
                <c:pt idx="6">
                  <c:v>10230</c:v>
                </c:pt>
                <c:pt idx="7">
                  <c:v>10285</c:v>
                </c:pt>
                <c:pt idx="8">
                  <c:v>10340</c:v>
                </c:pt>
                <c:pt idx="9">
                  <c:v>10395</c:v>
                </c:pt>
                <c:pt idx="10">
                  <c:v>10450</c:v>
                </c:pt>
                <c:pt idx="11">
                  <c:v>10505</c:v>
                </c:pt>
                <c:pt idx="12">
                  <c:v>10560</c:v>
                </c:pt>
                <c:pt idx="13">
                  <c:v>10615</c:v>
                </c:pt>
                <c:pt idx="14">
                  <c:v>10670</c:v>
                </c:pt>
                <c:pt idx="15">
                  <c:v>10725</c:v>
                </c:pt>
                <c:pt idx="16">
                  <c:v>10780</c:v>
                </c:pt>
                <c:pt idx="17">
                  <c:v>10835</c:v>
                </c:pt>
                <c:pt idx="18">
                  <c:v>10890</c:v>
                </c:pt>
                <c:pt idx="19">
                  <c:v>10945</c:v>
                </c:pt>
                <c:pt idx="20">
                  <c:v>11000</c:v>
                </c:pt>
                <c:pt idx="21">
                  <c:v>11054.999999999998</c:v>
                </c:pt>
                <c:pt idx="22">
                  <c:v>11109.999999999998</c:v>
                </c:pt>
                <c:pt idx="23">
                  <c:v>11164.999999999996</c:v>
                </c:pt>
                <c:pt idx="24">
                  <c:v>11219.999999999995</c:v>
                </c:pt>
                <c:pt idx="25">
                  <c:v>11274.999999999995</c:v>
                </c:pt>
                <c:pt idx="26">
                  <c:v>11329.999999999993</c:v>
                </c:pt>
                <c:pt idx="27">
                  <c:v>11384.999999999991</c:v>
                </c:pt>
                <c:pt idx="28">
                  <c:v>11439.999999999991</c:v>
                </c:pt>
                <c:pt idx="29">
                  <c:v>11494.999999999989</c:v>
                </c:pt>
                <c:pt idx="30">
                  <c:v>11549.999999999989</c:v>
                </c:pt>
                <c:pt idx="31">
                  <c:v>11604.999999999987</c:v>
                </c:pt>
                <c:pt idx="32">
                  <c:v>11659.999999999985</c:v>
                </c:pt>
                <c:pt idx="33">
                  <c:v>11714.999999999985</c:v>
                </c:pt>
                <c:pt idx="34">
                  <c:v>11769.999999999984</c:v>
                </c:pt>
                <c:pt idx="35">
                  <c:v>11824.999999999982</c:v>
                </c:pt>
                <c:pt idx="36">
                  <c:v>11879.999999999982</c:v>
                </c:pt>
                <c:pt idx="37">
                  <c:v>11934.99999999998</c:v>
                </c:pt>
                <c:pt idx="38">
                  <c:v>11989.999999999978</c:v>
                </c:pt>
                <c:pt idx="39">
                  <c:v>12044.999999999978</c:v>
                </c:pt>
                <c:pt idx="40">
                  <c:v>12099.999999999976</c:v>
                </c:pt>
              </c:numCache>
            </c:numRef>
          </c:cat>
          <c:val>
            <c:numRef>
              <c:f>'Put Spread'!$S$13:$S$53</c:f>
              <c:numCache>
                <c:formatCode>#,##0.00</c:formatCode>
                <c:ptCount val="41"/>
                <c:pt idx="0">
                  <c:v>1380.0000000000018</c:v>
                </c:pt>
                <c:pt idx="1">
                  <c:v>1325.0000000000018</c:v>
                </c:pt>
                <c:pt idx="2">
                  <c:v>1270</c:v>
                </c:pt>
                <c:pt idx="3">
                  <c:v>1215</c:v>
                </c:pt>
                <c:pt idx="4">
                  <c:v>1160</c:v>
                </c:pt>
                <c:pt idx="5">
                  <c:v>1105</c:v>
                </c:pt>
                <c:pt idx="6">
                  <c:v>1050</c:v>
                </c:pt>
                <c:pt idx="7">
                  <c:v>995</c:v>
                </c:pt>
                <c:pt idx="8">
                  <c:v>940</c:v>
                </c:pt>
                <c:pt idx="9">
                  <c:v>885</c:v>
                </c:pt>
                <c:pt idx="10">
                  <c:v>830</c:v>
                </c:pt>
                <c:pt idx="11">
                  <c:v>775</c:v>
                </c:pt>
                <c:pt idx="12">
                  <c:v>720</c:v>
                </c:pt>
                <c:pt idx="13">
                  <c:v>665</c:v>
                </c:pt>
                <c:pt idx="14">
                  <c:v>610</c:v>
                </c:pt>
                <c:pt idx="15">
                  <c:v>555</c:v>
                </c:pt>
                <c:pt idx="16">
                  <c:v>500</c:v>
                </c:pt>
                <c:pt idx="17">
                  <c:v>445</c:v>
                </c:pt>
                <c:pt idx="18">
                  <c:v>390</c:v>
                </c:pt>
                <c:pt idx="19">
                  <c:v>335</c:v>
                </c:pt>
                <c:pt idx="20">
                  <c:v>280</c:v>
                </c:pt>
                <c:pt idx="21">
                  <c:v>225.00000000000182</c:v>
                </c:pt>
                <c:pt idx="22">
                  <c:v>170.00000000000182</c:v>
                </c:pt>
                <c:pt idx="23">
                  <c:v>115.00000000000364</c:v>
                </c:pt>
                <c:pt idx="24">
                  <c:v>60.000000000005457</c:v>
                </c:pt>
                <c:pt idx="25">
                  <c:v>5.000000000005457</c:v>
                </c:pt>
                <c:pt idx="26">
                  <c:v>-49.999999999992724</c:v>
                </c:pt>
                <c:pt idx="27">
                  <c:v>-104.99999999999091</c:v>
                </c:pt>
                <c:pt idx="28">
                  <c:v>-120</c:v>
                </c:pt>
                <c:pt idx="29">
                  <c:v>-120</c:v>
                </c:pt>
                <c:pt idx="30">
                  <c:v>-120</c:v>
                </c:pt>
                <c:pt idx="31">
                  <c:v>-120</c:v>
                </c:pt>
                <c:pt idx="32">
                  <c:v>-120</c:v>
                </c:pt>
                <c:pt idx="33">
                  <c:v>-120</c:v>
                </c:pt>
                <c:pt idx="34">
                  <c:v>-120</c:v>
                </c:pt>
                <c:pt idx="35">
                  <c:v>-120</c:v>
                </c:pt>
                <c:pt idx="36">
                  <c:v>-120</c:v>
                </c:pt>
                <c:pt idx="37">
                  <c:v>-120</c:v>
                </c:pt>
                <c:pt idx="38">
                  <c:v>-120</c:v>
                </c:pt>
                <c:pt idx="39">
                  <c:v>-120</c:v>
                </c:pt>
                <c:pt idx="40">
                  <c:v>-120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0-4B14-8A16-1E5F369E0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COMBINED</a:t>
            </a:r>
            <a:r>
              <a:rPr lang="en-US" b="1" baseline="0"/>
              <a:t> - </a:t>
            </a:r>
            <a:r>
              <a:rPr lang="en-US" b="1"/>
              <a:t>P/L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'Put Spread'!$U$12</c:f>
              <c:strCache>
                <c:ptCount val="1"/>
                <c:pt idx="0">
                  <c:v>P/L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'Put Spread'!$R$13:$R$53</c:f>
              <c:numCache>
                <c:formatCode>#,##0.00</c:formatCode>
                <c:ptCount val="41"/>
                <c:pt idx="0">
                  <c:v>9899.9999999999982</c:v>
                </c:pt>
                <c:pt idx="1">
                  <c:v>9954.9999999999982</c:v>
                </c:pt>
                <c:pt idx="2">
                  <c:v>10010</c:v>
                </c:pt>
                <c:pt idx="3">
                  <c:v>10065</c:v>
                </c:pt>
                <c:pt idx="4">
                  <c:v>10120</c:v>
                </c:pt>
                <c:pt idx="5">
                  <c:v>10175</c:v>
                </c:pt>
                <c:pt idx="6">
                  <c:v>10230</c:v>
                </c:pt>
                <c:pt idx="7">
                  <c:v>10285</c:v>
                </c:pt>
                <c:pt idx="8">
                  <c:v>10340</c:v>
                </c:pt>
                <c:pt idx="9">
                  <c:v>10395</c:v>
                </c:pt>
                <c:pt idx="10">
                  <c:v>10450</c:v>
                </c:pt>
                <c:pt idx="11">
                  <c:v>10505</c:v>
                </c:pt>
                <c:pt idx="12">
                  <c:v>10560</c:v>
                </c:pt>
                <c:pt idx="13">
                  <c:v>10615</c:v>
                </c:pt>
                <c:pt idx="14">
                  <c:v>10670</c:v>
                </c:pt>
                <c:pt idx="15">
                  <c:v>10725</c:v>
                </c:pt>
                <c:pt idx="16">
                  <c:v>10780</c:v>
                </c:pt>
                <c:pt idx="17">
                  <c:v>10835</c:v>
                </c:pt>
                <c:pt idx="18">
                  <c:v>10890</c:v>
                </c:pt>
                <c:pt idx="19">
                  <c:v>10945</c:v>
                </c:pt>
                <c:pt idx="20">
                  <c:v>11000</c:v>
                </c:pt>
                <c:pt idx="21">
                  <c:v>11054.999999999998</c:v>
                </c:pt>
                <c:pt idx="22">
                  <c:v>11109.999999999998</c:v>
                </c:pt>
                <c:pt idx="23">
                  <c:v>11164.999999999996</c:v>
                </c:pt>
                <c:pt idx="24">
                  <c:v>11219.999999999995</c:v>
                </c:pt>
                <c:pt idx="25">
                  <c:v>11274.999999999995</c:v>
                </c:pt>
                <c:pt idx="26">
                  <c:v>11329.999999999993</c:v>
                </c:pt>
                <c:pt idx="27">
                  <c:v>11384.999999999991</c:v>
                </c:pt>
                <c:pt idx="28">
                  <c:v>11439.999999999991</c:v>
                </c:pt>
                <c:pt idx="29">
                  <c:v>11494.999999999989</c:v>
                </c:pt>
                <c:pt idx="30">
                  <c:v>11549.999999999989</c:v>
                </c:pt>
                <c:pt idx="31">
                  <c:v>11604.999999999987</c:v>
                </c:pt>
                <c:pt idx="32">
                  <c:v>11659.999999999985</c:v>
                </c:pt>
                <c:pt idx="33">
                  <c:v>11714.999999999985</c:v>
                </c:pt>
                <c:pt idx="34">
                  <c:v>11769.999999999984</c:v>
                </c:pt>
                <c:pt idx="35">
                  <c:v>11824.999999999982</c:v>
                </c:pt>
                <c:pt idx="36">
                  <c:v>11879.999999999982</c:v>
                </c:pt>
                <c:pt idx="37">
                  <c:v>11934.99999999998</c:v>
                </c:pt>
                <c:pt idx="38">
                  <c:v>11989.999999999978</c:v>
                </c:pt>
                <c:pt idx="39">
                  <c:v>12044.999999999978</c:v>
                </c:pt>
                <c:pt idx="40">
                  <c:v>12099.999999999976</c:v>
                </c:pt>
              </c:numCache>
            </c:numRef>
          </c:cat>
          <c:val>
            <c:numRef>
              <c:f>'Put Spread'!$U$13:$U$53</c:f>
              <c:numCache>
                <c:formatCode>#,##0.00</c:formatCode>
                <c:ptCount val="41"/>
                <c:pt idx="0">
                  <c:v>345</c:v>
                </c:pt>
                <c:pt idx="1">
                  <c:v>345</c:v>
                </c:pt>
                <c:pt idx="2">
                  <c:v>345</c:v>
                </c:pt>
                <c:pt idx="3">
                  <c:v>345</c:v>
                </c:pt>
                <c:pt idx="4">
                  <c:v>345</c:v>
                </c:pt>
                <c:pt idx="5">
                  <c:v>345</c:v>
                </c:pt>
                <c:pt idx="6">
                  <c:v>345</c:v>
                </c:pt>
                <c:pt idx="7">
                  <c:v>345</c:v>
                </c:pt>
                <c:pt idx="8">
                  <c:v>345</c:v>
                </c:pt>
                <c:pt idx="9">
                  <c:v>345</c:v>
                </c:pt>
                <c:pt idx="10">
                  <c:v>345</c:v>
                </c:pt>
                <c:pt idx="11">
                  <c:v>345</c:v>
                </c:pt>
                <c:pt idx="12">
                  <c:v>345</c:v>
                </c:pt>
                <c:pt idx="13">
                  <c:v>345</c:v>
                </c:pt>
                <c:pt idx="14">
                  <c:v>345</c:v>
                </c:pt>
                <c:pt idx="15">
                  <c:v>345</c:v>
                </c:pt>
                <c:pt idx="16">
                  <c:v>345</c:v>
                </c:pt>
                <c:pt idx="17">
                  <c:v>345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290.00000000000182</c:v>
                </c:pt>
                <c:pt idx="22">
                  <c:v>235.00000000000182</c:v>
                </c:pt>
                <c:pt idx="23">
                  <c:v>180.00000000000364</c:v>
                </c:pt>
                <c:pt idx="24">
                  <c:v>125.00000000000546</c:v>
                </c:pt>
                <c:pt idx="25">
                  <c:v>70.000000000005457</c:v>
                </c:pt>
                <c:pt idx="26">
                  <c:v>15.000000000007276</c:v>
                </c:pt>
                <c:pt idx="27">
                  <c:v>-39.999999999990905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0-4E54-A843-3C6EFE2A0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3039"/>
        <c:axId val="201295535"/>
      </c:lineChart>
      <c:catAx>
        <c:axId val="20129303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5535"/>
        <c:crosses val="autoZero"/>
        <c:auto val="1"/>
        <c:lblAlgn val="ctr"/>
        <c:lblOffset val="100"/>
        <c:noMultiLvlLbl val="0"/>
      </c:catAx>
      <c:valAx>
        <c:axId val="201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132070</xdr:colOff>
      <xdr:row>4</xdr:row>
      <xdr:rowOff>95250</xdr:rowOff>
    </xdr:from>
    <xdr:to>
      <xdr:col>14</xdr:col>
      <xdr:colOff>160085</xdr:colOff>
      <xdr:row>24</xdr:row>
      <xdr:rowOff>151279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7729E-FFFF-4D0B-9AFE-97B9424EA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112059</xdr:colOff>
      <xdr:row>27</xdr:row>
      <xdr:rowOff>11206</xdr:rowOff>
    </xdr:from>
    <xdr:to>
      <xdr:col>14</xdr:col>
      <xdr:colOff>140074</xdr:colOff>
      <xdr:row>47</xdr:row>
      <xdr:rowOff>67235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6AC759-2B4F-486C-AE40-F26687F2F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145676</xdr:colOff>
      <xdr:row>11</xdr:row>
      <xdr:rowOff>89648</xdr:rowOff>
    </xdr:from>
    <xdr:to>
      <xdr:col>33</xdr:col>
      <xdr:colOff>67235</xdr:colOff>
      <xdr:row>38</xdr:row>
      <xdr:rowOff>168089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87E715-C771-434C-976B-C2C2BA9CA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120863</xdr:colOff>
      <xdr:row>59</xdr:row>
      <xdr:rowOff>22412</xdr:rowOff>
    </xdr:from>
    <xdr:to>
      <xdr:col>14</xdr:col>
      <xdr:colOff>148878</xdr:colOff>
      <xdr:row>79</xdr:row>
      <xdr:rowOff>78441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D5973C-20A9-48B3-A6CF-20F1E263C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100852</xdr:colOff>
      <xdr:row>81</xdr:row>
      <xdr:rowOff>128868</xdr:rowOff>
    </xdr:from>
    <xdr:to>
      <xdr:col>14</xdr:col>
      <xdr:colOff>128867</xdr:colOff>
      <xdr:row>101</xdr:row>
      <xdr:rowOff>184897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D86C47-9A1C-47E0-B30A-E4D83D0B4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224117</xdr:colOff>
      <xdr:row>67</xdr:row>
      <xdr:rowOff>44823</xdr:rowOff>
    </xdr:from>
    <xdr:to>
      <xdr:col>33</xdr:col>
      <xdr:colOff>392206</xdr:colOff>
      <xdr:row>94</xdr:row>
      <xdr:rowOff>123264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496B94-F0AF-4C86-8841-4365DC95E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132070</xdr:colOff>
      <xdr:row>4</xdr:row>
      <xdr:rowOff>95250</xdr:rowOff>
    </xdr:from>
    <xdr:to>
      <xdr:col>14</xdr:col>
      <xdr:colOff>160085</xdr:colOff>
      <xdr:row>24</xdr:row>
      <xdr:rowOff>151279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4CDC1-C72B-4BA9-B7A1-28162CA3E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112059</xdr:colOff>
      <xdr:row>27</xdr:row>
      <xdr:rowOff>11206</xdr:rowOff>
    </xdr:from>
    <xdr:to>
      <xdr:col>14</xdr:col>
      <xdr:colOff>140074</xdr:colOff>
      <xdr:row>47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9404FF-58F3-4963-90A7-2AB23B617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145676</xdr:colOff>
      <xdr:row>11</xdr:row>
      <xdr:rowOff>89648</xdr:rowOff>
    </xdr:from>
    <xdr:to>
      <xdr:col>33</xdr:col>
      <xdr:colOff>67235</xdr:colOff>
      <xdr:row>38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CE5543-C905-4BA8-9974-667992321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120863</xdr:colOff>
      <xdr:row>59</xdr:row>
      <xdr:rowOff>22412</xdr:rowOff>
    </xdr:from>
    <xdr:to>
      <xdr:col>14</xdr:col>
      <xdr:colOff>148878</xdr:colOff>
      <xdr:row>79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A08E62-FE23-43CA-A22A-C0434D70F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100852</xdr:colOff>
      <xdr:row>81</xdr:row>
      <xdr:rowOff>128868</xdr:rowOff>
    </xdr:from>
    <xdr:to>
      <xdr:col>14</xdr:col>
      <xdr:colOff>128867</xdr:colOff>
      <xdr:row>101</xdr:row>
      <xdr:rowOff>184897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FCC800-8778-4CDC-9D1B-8B887C37E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224117</xdr:colOff>
      <xdr:row>67</xdr:row>
      <xdr:rowOff>44823</xdr:rowOff>
    </xdr:from>
    <xdr:to>
      <xdr:col>33</xdr:col>
      <xdr:colOff>392206</xdr:colOff>
      <xdr:row>94</xdr:row>
      <xdr:rowOff>123264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EB5654-8F02-4A64-BBF5-D8AAA6A4D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132070</xdr:colOff>
      <xdr:row>4</xdr:row>
      <xdr:rowOff>95250</xdr:rowOff>
    </xdr:from>
    <xdr:to>
      <xdr:col>14</xdr:col>
      <xdr:colOff>160085</xdr:colOff>
      <xdr:row>24</xdr:row>
      <xdr:rowOff>151279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CD8C6-5C60-4A84-A340-CB80D8CDB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112059</xdr:colOff>
      <xdr:row>27</xdr:row>
      <xdr:rowOff>11206</xdr:rowOff>
    </xdr:from>
    <xdr:to>
      <xdr:col>14</xdr:col>
      <xdr:colOff>140074</xdr:colOff>
      <xdr:row>47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3EFAC-876A-428A-93E5-D77A2F43C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145676</xdr:colOff>
      <xdr:row>11</xdr:row>
      <xdr:rowOff>89648</xdr:rowOff>
    </xdr:from>
    <xdr:to>
      <xdr:col>33</xdr:col>
      <xdr:colOff>67235</xdr:colOff>
      <xdr:row>38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24E099-AD01-472D-8ECE-2C9CC52B4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120863</xdr:colOff>
      <xdr:row>59</xdr:row>
      <xdr:rowOff>22412</xdr:rowOff>
    </xdr:from>
    <xdr:to>
      <xdr:col>14</xdr:col>
      <xdr:colOff>148878</xdr:colOff>
      <xdr:row>79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82E73D-8EA3-4592-9DE0-9D01ED787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100852</xdr:colOff>
      <xdr:row>81</xdr:row>
      <xdr:rowOff>128868</xdr:rowOff>
    </xdr:from>
    <xdr:to>
      <xdr:col>14</xdr:col>
      <xdr:colOff>128867</xdr:colOff>
      <xdr:row>101</xdr:row>
      <xdr:rowOff>184897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F79999-EA1D-4545-AEA9-50D6E04D6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224117</xdr:colOff>
      <xdr:row>67</xdr:row>
      <xdr:rowOff>44823</xdr:rowOff>
    </xdr:from>
    <xdr:to>
      <xdr:col>33</xdr:col>
      <xdr:colOff>392206</xdr:colOff>
      <xdr:row>94</xdr:row>
      <xdr:rowOff>123264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D72804-BCF2-49FC-86CA-779AFB6C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132070</xdr:colOff>
      <xdr:row>4</xdr:row>
      <xdr:rowOff>95250</xdr:rowOff>
    </xdr:from>
    <xdr:to>
      <xdr:col>14</xdr:col>
      <xdr:colOff>160085</xdr:colOff>
      <xdr:row>24</xdr:row>
      <xdr:rowOff>151279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57F2D-9818-466F-AAC4-35B19DC07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112059</xdr:colOff>
      <xdr:row>27</xdr:row>
      <xdr:rowOff>11206</xdr:rowOff>
    </xdr:from>
    <xdr:to>
      <xdr:col>14</xdr:col>
      <xdr:colOff>140074</xdr:colOff>
      <xdr:row>47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4F45A-E058-43D5-A948-11AB1BD7E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145676</xdr:colOff>
      <xdr:row>11</xdr:row>
      <xdr:rowOff>89648</xdr:rowOff>
    </xdr:from>
    <xdr:to>
      <xdr:col>33</xdr:col>
      <xdr:colOff>67235</xdr:colOff>
      <xdr:row>38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1EAFB-83BB-4D18-B9EC-FE8AED88E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120863</xdr:colOff>
      <xdr:row>59</xdr:row>
      <xdr:rowOff>22412</xdr:rowOff>
    </xdr:from>
    <xdr:to>
      <xdr:col>14</xdr:col>
      <xdr:colOff>148878</xdr:colOff>
      <xdr:row>79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F75D90-F101-47D8-98E0-72354DE14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100852</xdr:colOff>
      <xdr:row>81</xdr:row>
      <xdr:rowOff>128868</xdr:rowOff>
    </xdr:from>
    <xdr:to>
      <xdr:col>14</xdr:col>
      <xdr:colOff>128867</xdr:colOff>
      <xdr:row>101</xdr:row>
      <xdr:rowOff>184897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CAA1DC-2747-4B35-8B51-2EFF1CA2B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224117</xdr:colOff>
      <xdr:row>67</xdr:row>
      <xdr:rowOff>44823</xdr:rowOff>
    </xdr:from>
    <xdr:to>
      <xdr:col>33</xdr:col>
      <xdr:colOff>392206</xdr:colOff>
      <xdr:row>94</xdr:row>
      <xdr:rowOff>123264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1D430E-B229-4D73-A0B4-735B1DC99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775E-0063-4B14-81D2-F5591082DC68}">
  <dimension ref="B2:AG108"/>
  <sheetViews>
    <sheetView tabSelected="1" topLeftCell="B1" zoomScale="85" zoomScaleNormal="85" workbookViewId="0">
      <selection activeCell="F3" sqref="F3"/>
    </sheetView>
  </sheetViews>
  <sheetFormatPr defaultRowHeight="15" x14ac:dyDescent="0.25"/>
  <cols>
    <col min="1" max="1" width="2.7109375" style="1" customWidth="1"/>
    <col min="2" max="2" width="10.42578125" style="1" customWidth="1"/>
    <col min="3" max="3" width="15.7109375" style="1" customWidth="1"/>
    <col min="4" max="4" width="13.28515625" style="1" customWidth="1"/>
    <col min="5" max="5" width="5.140625" style="1" customWidth="1"/>
    <col min="6" max="6" width="12.85546875" style="1" customWidth="1"/>
    <col min="7" max="7" width="14.7109375" style="1" customWidth="1"/>
    <col min="8" max="14" width="9.140625" style="1"/>
    <col min="15" max="15" width="5" style="1" customWidth="1"/>
    <col min="16" max="16" width="3.5703125" style="1" customWidth="1"/>
    <col min="17" max="17" width="11.85546875" style="1" customWidth="1"/>
    <col min="18" max="18" width="15.7109375" style="1" customWidth="1"/>
    <col min="19" max="19" width="13.28515625" style="1" customWidth="1"/>
    <col min="20" max="20" width="4.28515625" style="1" customWidth="1"/>
    <col min="21" max="21" width="13.7109375" style="1" customWidth="1"/>
    <col min="22" max="22" width="3.7109375" style="1" customWidth="1"/>
    <col min="23" max="16384" width="9.140625" style="1"/>
  </cols>
  <sheetData>
    <row r="2" spans="2:33" ht="23.25" x14ac:dyDescent="0.35">
      <c r="B2" s="18" t="s">
        <v>11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2:33" ht="23.25" x14ac:dyDescent="0.35">
      <c r="B3" s="12"/>
    </row>
    <row r="4" spans="2:33" x14ac:dyDescent="0.25">
      <c r="C4" s="15" t="s">
        <v>13</v>
      </c>
      <c r="D4" s="16"/>
      <c r="R4" s="15" t="s">
        <v>14</v>
      </c>
      <c r="S4" s="16"/>
    </row>
    <row r="5" spans="2:33" x14ac:dyDescent="0.25">
      <c r="C5" s="2" t="s">
        <v>0</v>
      </c>
      <c r="D5" s="4" t="s">
        <v>5</v>
      </c>
      <c r="R5" s="2" t="s">
        <v>0</v>
      </c>
      <c r="S5" s="4" t="s">
        <v>5</v>
      </c>
    </row>
    <row r="6" spans="2:33" x14ac:dyDescent="0.25">
      <c r="C6" s="2" t="s">
        <v>1</v>
      </c>
      <c r="D6" s="5">
        <v>1</v>
      </c>
      <c r="R6" s="2" t="s">
        <v>1</v>
      </c>
      <c r="S6" s="5">
        <v>-1</v>
      </c>
      <c r="U6" s="11" t="s">
        <v>15</v>
      </c>
    </row>
    <row r="7" spans="2:33" x14ac:dyDescent="0.25">
      <c r="C7" s="2" t="s">
        <v>2</v>
      </c>
      <c r="D7" s="6">
        <v>11500</v>
      </c>
      <c r="R7" s="2" t="s">
        <v>2</v>
      </c>
      <c r="S7" s="6">
        <v>12000</v>
      </c>
      <c r="U7" s="17" t="str">
        <f>IF(U8&gt;=0,"PAY","REC")</f>
        <v>PAY</v>
      </c>
    </row>
    <row r="8" spans="2:33" x14ac:dyDescent="0.25">
      <c r="C8" s="2" t="s">
        <v>3</v>
      </c>
      <c r="D8" s="9">
        <v>220</v>
      </c>
      <c r="R8" s="2" t="s">
        <v>3</v>
      </c>
      <c r="S8" s="9">
        <v>75</v>
      </c>
      <c r="U8" s="6">
        <f>D6*D8+S6*S8</f>
        <v>145</v>
      </c>
    </row>
    <row r="9" spans="2:33" x14ac:dyDescent="0.25">
      <c r="C9" s="2" t="s">
        <v>4</v>
      </c>
      <c r="D9" s="6">
        <v>11470</v>
      </c>
      <c r="R9" s="2" t="s">
        <v>4</v>
      </c>
      <c r="S9" s="6">
        <v>11470</v>
      </c>
    </row>
    <row r="11" spans="2:33" x14ac:dyDescent="0.25">
      <c r="U11" s="11" t="s">
        <v>10</v>
      </c>
    </row>
    <row r="12" spans="2:33" x14ac:dyDescent="0.25">
      <c r="C12" s="13" t="s">
        <v>6</v>
      </c>
      <c r="D12" s="13" t="s">
        <v>7</v>
      </c>
      <c r="R12" s="13" t="s">
        <v>6</v>
      </c>
      <c r="S12" s="13" t="s">
        <v>7</v>
      </c>
      <c r="U12" s="11" t="s">
        <v>9</v>
      </c>
    </row>
    <row r="13" spans="2:33" x14ac:dyDescent="0.25">
      <c r="B13" s="14">
        <f t="shared" ref="B13:B31" si="0">B14-0.5%</f>
        <v>0.89999999999999991</v>
      </c>
      <c r="C13" s="8">
        <f t="shared" ref="C13:C31" si="1">B13*$D$7</f>
        <v>10349.999999999998</v>
      </c>
      <c r="D13" s="10">
        <f t="shared" ref="D13:D53" si="2">IF(D$5="CALL",(IF(C13-(D$7+D$8)&lt;-D$8,-D$8,C13-(D$7+D$8)))*D$6,(IF((D$7-D$8)-C13&lt;-D$8,-D$8,(D$7-D$8)-C13))*D$6)</f>
        <v>-220</v>
      </c>
      <c r="Q13" s="14">
        <f t="shared" ref="Q13:Q31" si="3">Q14-0.5%</f>
        <v>0.89999999999999991</v>
      </c>
      <c r="R13" s="8">
        <f t="shared" ref="R13:R31" si="4">Q13*$D$7</f>
        <v>10349.999999999998</v>
      </c>
      <c r="S13" s="10">
        <f>IF(S$5="CALL",(IF(R13-(S$7+S$8)&lt;-S$8,-S$8,R13-(S$7+S$8)))*S$6,(IF((S$7-S$8)-R13&lt;-S$8,-S$8,(S$7-S$8)-R13))*S$6)</f>
        <v>75</v>
      </c>
      <c r="U13" s="8">
        <f>D13+S13</f>
        <v>-145</v>
      </c>
    </row>
    <row r="14" spans="2:33" x14ac:dyDescent="0.25">
      <c r="B14" s="14">
        <f t="shared" si="0"/>
        <v>0.90499999999999992</v>
      </c>
      <c r="C14" s="8">
        <f t="shared" si="1"/>
        <v>10407.499999999998</v>
      </c>
      <c r="D14" s="10">
        <f t="shared" si="2"/>
        <v>-220</v>
      </c>
      <c r="Q14" s="14">
        <f t="shared" si="3"/>
        <v>0.90499999999999992</v>
      </c>
      <c r="R14" s="8">
        <f t="shared" si="4"/>
        <v>10407.499999999998</v>
      </c>
      <c r="S14" s="10">
        <f>IF(S$5="CALL",(IF(R14-(S$7+S$8)&lt;-S$8,-S$8,R14-(S$7+S$8)))*S$6,(IF((S$7-S$8)-R14&lt;-S$8,-S$8,(S$7-S$8)-R14))*S$6)</f>
        <v>75</v>
      </c>
      <c r="U14" s="8">
        <f t="shared" ref="U14:U53" si="5">D14+S14</f>
        <v>-145</v>
      </c>
    </row>
    <row r="15" spans="2:33" x14ac:dyDescent="0.25">
      <c r="B15" s="14">
        <f t="shared" si="0"/>
        <v>0.90999999999999992</v>
      </c>
      <c r="C15" s="8">
        <f t="shared" si="1"/>
        <v>10464.999999999998</v>
      </c>
      <c r="D15" s="10">
        <f t="shared" si="2"/>
        <v>-220</v>
      </c>
      <c r="Q15" s="14">
        <f t="shared" si="3"/>
        <v>0.90999999999999992</v>
      </c>
      <c r="R15" s="8">
        <f t="shared" si="4"/>
        <v>10464.999999999998</v>
      </c>
      <c r="S15" s="10">
        <f>IF(S$5="CALL",(IF(R15-(S$7+S$8)&lt;-S$8,-S$8,R15-(S$7+S$8)))*S$6,(IF((S$7-S$8)-R15&lt;-S$8,-S$8,(S$7-S$8)-R15))*S$6)</f>
        <v>75</v>
      </c>
      <c r="U15" s="8">
        <f t="shared" si="5"/>
        <v>-145</v>
      </c>
    </row>
    <row r="16" spans="2:33" x14ac:dyDescent="0.25">
      <c r="B16" s="14">
        <f t="shared" si="0"/>
        <v>0.91499999999999992</v>
      </c>
      <c r="C16" s="8">
        <f t="shared" si="1"/>
        <v>10522.5</v>
      </c>
      <c r="D16" s="10">
        <f t="shared" si="2"/>
        <v>-220</v>
      </c>
      <c r="Q16" s="14">
        <f t="shared" si="3"/>
        <v>0.91499999999999992</v>
      </c>
      <c r="R16" s="8">
        <f t="shared" si="4"/>
        <v>10522.5</v>
      </c>
      <c r="S16" s="10">
        <f>IF(S$5="CALL",(IF(R16-(S$7+S$8)&lt;-S$8,-S$8,R16-(S$7+S$8)))*S$6,(IF((S$7-S$8)-R16&lt;-S$8,-S$8,(S$7-S$8)-R16))*S$6)</f>
        <v>75</v>
      </c>
      <c r="U16" s="8">
        <f t="shared" si="5"/>
        <v>-145</v>
      </c>
    </row>
    <row r="17" spans="2:21" x14ac:dyDescent="0.25">
      <c r="B17" s="14">
        <f t="shared" si="0"/>
        <v>0.91999999999999993</v>
      </c>
      <c r="C17" s="8">
        <f t="shared" si="1"/>
        <v>10580</v>
      </c>
      <c r="D17" s="10">
        <f t="shared" si="2"/>
        <v>-220</v>
      </c>
      <c r="Q17" s="14">
        <f t="shared" si="3"/>
        <v>0.91999999999999993</v>
      </c>
      <c r="R17" s="8">
        <f t="shared" si="4"/>
        <v>10580</v>
      </c>
      <c r="S17" s="10">
        <f>IF(S$5="CALL",(IF(R17-(S$7+S$8)&lt;-S$8,-S$8,R17-(S$7+S$8)))*S$6,(IF((S$7-S$8)-R17&lt;-S$8,-S$8,(S$7-S$8)-R17))*S$6)</f>
        <v>75</v>
      </c>
      <c r="U17" s="8">
        <f t="shared" si="5"/>
        <v>-145</v>
      </c>
    </row>
    <row r="18" spans="2:21" x14ac:dyDescent="0.25">
      <c r="B18" s="14">
        <f t="shared" si="0"/>
        <v>0.92499999999999993</v>
      </c>
      <c r="C18" s="8">
        <f t="shared" si="1"/>
        <v>10637.5</v>
      </c>
      <c r="D18" s="10">
        <f t="shared" si="2"/>
        <v>-220</v>
      </c>
      <c r="Q18" s="14">
        <f t="shared" si="3"/>
        <v>0.92499999999999993</v>
      </c>
      <c r="R18" s="8">
        <f t="shared" si="4"/>
        <v>10637.5</v>
      </c>
      <c r="S18" s="10">
        <f>IF(S$5="CALL",(IF(R18-(S$7+S$8)&lt;-S$8,-S$8,R18-(S$7+S$8)))*S$6,(IF((S$7-S$8)-R18&lt;-S$8,-S$8,(S$7-S$8)-R18))*S$6)</f>
        <v>75</v>
      </c>
      <c r="U18" s="8">
        <f t="shared" si="5"/>
        <v>-145</v>
      </c>
    </row>
    <row r="19" spans="2:21" x14ac:dyDescent="0.25">
      <c r="B19" s="14">
        <f t="shared" si="0"/>
        <v>0.92999999999999994</v>
      </c>
      <c r="C19" s="8">
        <f t="shared" si="1"/>
        <v>10695</v>
      </c>
      <c r="D19" s="10">
        <f t="shared" si="2"/>
        <v>-220</v>
      </c>
      <c r="Q19" s="14">
        <f t="shared" si="3"/>
        <v>0.92999999999999994</v>
      </c>
      <c r="R19" s="8">
        <f t="shared" si="4"/>
        <v>10695</v>
      </c>
      <c r="S19" s="10">
        <f>IF(S$5="CALL",(IF(R19-(S$7+S$8)&lt;-S$8,-S$8,R19-(S$7+S$8)))*S$6,(IF((S$7-S$8)-R19&lt;-S$8,-S$8,(S$7-S$8)-R19))*S$6)</f>
        <v>75</v>
      </c>
      <c r="U19" s="8">
        <f t="shared" si="5"/>
        <v>-145</v>
      </c>
    </row>
    <row r="20" spans="2:21" x14ac:dyDescent="0.25">
      <c r="B20" s="14">
        <f t="shared" si="0"/>
        <v>0.93499999999999994</v>
      </c>
      <c r="C20" s="8">
        <f t="shared" si="1"/>
        <v>10752.5</v>
      </c>
      <c r="D20" s="10">
        <f t="shared" si="2"/>
        <v>-220</v>
      </c>
      <c r="Q20" s="14">
        <f t="shared" si="3"/>
        <v>0.93499999999999994</v>
      </c>
      <c r="R20" s="8">
        <f t="shared" si="4"/>
        <v>10752.5</v>
      </c>
      <c r="S20" s="10">
        <f>IF(S$5="CALL",(IF(R20-(S$7+S$8)&lt;-S$8,-S$8,R20-(S$7+S$8)))*S$6,(IF((S$7-S$8)-R20&lt;-S$8,-S$8,(S$7-S$8)-R20))*S$6)</f>
        <v>75</v>
      </c>
      <c r="U20" s="8">
        <f t="shared" si="5"/>
        <v>-145</v>
      </c>
    </row>
    <row r="21" spans="2:21" x14ac:dyDescent="0.25">
      <c r="B21" s="14">
        <f t="shared" si="0"/>
        <v>0.94</v>
      </c>
      <c r="C21" s="8">
        <f t="shared" si="1"/>
        <v>10810</v>
      </c>
      <c r="D21" s="10">
        <f t="shared" si="2"/>
        <v>-220</v>
      </c>
      <c r="Q21" s="14">
        <f t="shared" si="3"/>
        <v>0.94</v>
      </c>
      <c r="R21" s="8">
        <f t="shared" si="4"/>
        <v>10810</v>
      </c>
      <c r="S21" s="10">
        <f>IF(S$5="CALL",(IF(R21-(S$7+S$8)&lt;-S$8,-S$8,R21-(S$7+S$8)))*S$6,(IF((S$7-S$8)-R21&lt;-S$8,-S$8,(S$7-S$8)-R21))*S$6)</f>
        <v>75</v>
      </c>
      <c r="U21" s="8">
        <f t="shared" si="5"/>
        <v>-145</v>
      </c>
    </row>
    <row r="22" spans="2:21" x14ac:dyDescent="0.25">
      <c r="B22" s="14">
        <f t="shared" si="0"/>
        <v>0.94499999999999995</v>
      </c>
      <c r="C22" s="8">
        <f t="shared" si="1"/>
        <v>10867.5</v>
      </c>
      <c r="D22" s="10">
        <f t="shared" si="2"/>
        <v>-220</v>
      </c>
      <c r="Q22" s="14">
        <f t="shared" si="3"/>
        <v>0.94499999999999995</v>
      </c>
      <c r="R22" s="8">
        <f t="shared" si="4"/>
        <v>10867.5</v>
      </c>
      <c r="S22" s="10">
        <f>IF(S$5="CALL",(IF(R22-(S$7+S$8)&lt;-S$8,-S$8,R22-(S$7+S$8)))*S$6,(IF((S$7-S$8)-R22&lt;-S$8,-S$8,(S$7-S$8)-R22))*S$6)</f>
        <v>75</v>
      </c>
      <c r="U22" s="8">
        <f t="shared" si="5"/>
        <v>-145</v>
      </c>
    </row>
    <row r="23" spans="2:21" x14ac:dyDescent="0.25">
      <c r="B23" s="14">
        <f t="shared" si="0"/>
        <v>0.95</v>
      </c>
      <c r="C23" s="8">
        <f t="shared" si="1"/>
        <v>10925</v>
      </c>
      <c r="D23" s="10">
        <f t="shared" si="2"/>
        <v>-220</v>
      </c>
      <c r="Q23" s="14">
        <f t="shared" si="3"/>
        <v>0.95</v>
      </c>
      <c r="R23" s="8">
        <f t="shared" si="4"/>
        <v>10925</v>
      </c>
      <c r="S23" s="10">
        <f>IF(S$5="CALL",(IF(R23-(S$7+S$8)&lt;-S$8,-S$8,R23-(S$7+S$8)))*S$6,(IF((S$7-S$8)-R23&lt;-S$8,-S$8,(S$7-S$8)-R23))*S$6)</f>
        <v>75</v>
      </c>
      <c r="U23" s="8">
        <f t="shared" si="5"/>
        <v>-145</v>
      </c>
    </row>
    <row r="24" spans="2:21" x14ac:dyDescent="0.25">
      <c r="B24" s="14">
        <f t="shared" si="0"/>
        <v>0.95499999999999996</v>
      </c>
      <c r="C24" s="8">
        <f t="shared" si="1"/>
        <v>10982.5</v>
      </c>
      <c r="D24" s="10">
        <f t="shared" si="2"/>
        <v>-220</v>
      </c>
      <c r="Q24" s="14">
        <f t="shared" si="3"/>
        <v>0.95499999999999996</v>
      </c>
      <c r="R24" s="8">
        <f t="shared" si="4"/>
        <v>10982.5</v>
      </c>
      <c r="S24" s="10">
        <f>IF(S$5="CALL",(IF(R24-(S$7+S$8)&lt;-S$8,-S$8,R24-(S$7+S$8)))*S$6,(IF((S$7-S$8)-R24&lt;-S$8,-S$8,(S$7-S$8)-R24))*S$6)</f>
        <v>75</v>
      </c>
      <c r="U24" s="8">
        <f t="shared" si="5"/>
        <v>-145</v>
      </c>
    </row>
    <row r="25" spans="2:21" x14ac:dyDescent="0.25">
      <c r="B25" s="14">
        <f t="shared" si="0"/>
        <v>0.96</v>
      </c>
      <c r="C25" s="8">
        <f t="shared" si="1"/>
        <v>11040</v>
      </c>
      <c r="D25" s="10">
        <f t="shared" si="2"/>
        <v>-220</v>
      </c>
      <c r="Q25" s="14">
        <f t="shared" si="3"/>
        <v>0.96</v>
      </c>
      <c r="R25" s="8">
        <f t="shared" si="4"/>
        <v>11040</v>
      </c>
      <c r="S25" s="10">
        <f>IF(S$5="CALL",(IF(R25-(S$7+S$8)&lt;-S$8,-S$8,R25-(S$7+S$8)))*S$6,(IF((S$7-S$8)-R25&lt;-S$8,-S$8,(S$7-S$8)-R25))*S$6)</f>
        <v>75</v>
      </c>
      <c r="U25" s="8">
        <f t="shared" si="5"/>
        <v>-145</v>
      </c>
    </row>
    <row r="26" spans="2:21" x14ac:dyDescent="0.25">
      <c r="B26" s="14">
        <f t="shared" si="0"/>
        <v>0.96499999999999997</v>
      </c>
      <c r="C26" s="8">
        <f t="shared" si="1"/>
        <v>11097.5</v>
      </c>
      <c r="D26" s="10">
        <f t="shared" si="2"/>
        <v>-220</v>
      </c>
      <c r="Q26" s="14">
        <f t="shared" si="3"/>
        <v>0.96499999999999997</v>
      </c>
      <c r="R26" s="8">
        <f t="shared" si="4"/>
        <v>11097.5</v>
      </c>
      <c r="S26" s="10">
        <f>IF(S$5="CALL",(IF(R26-(S$7+S$8)&lt;-S$8,-S$8,R26-(S$7+S$8)))*S$6,(IF((S$7-S$8)-R26&lt;-S$8,-S$8,(S$7-S$8)-R26))*S$6)</f>
        <v>75</v>
      </c>
      <c r="U26" s="8">
        <f t="shared" si="5"/>
        <v>-145</v>
      </c>
    </row>
    <row r="27" spans="2:21" x14ac:dyDescent="0.25">
      <c r="B27" s="14">
        <f t="shared" si="0"/>
        <v>0.97</v>
      </c>
      <c r="C27" s="8">
        <f t="shared" si="1"/>
        <v>11155</v>
      </c>
      <c r="D27" s="10">
        <f t="shared" si="2"/>
        <v>-220</v>
      </c>
      <c r="Q27" s="14">
        <f t="shared" si="3"/>
        <v>0.97</v>
      </c>
      <c r="R27" s="8">
        <f t="shared" si="4"/>
        <v>11155</v>
      </c>
      <c r="S27" s="10">
        <f>IF(S$5="CALL",(IF(R27-(S$7+S$8)&lt;-S$8,-S$8,R27-(S$7+S$8)))*S$6,(IF((S$7-S$8)-R27&lt;-S$8,-S$8,(S$7-S$8)-R27))*S$6)</f>
        <v>75</v>
      </c>
      <c r="U27" s="8">
        <f t="shared" si="5"/>
        <v>-145</v>
      </c>
    </row>
    <row r="28" spans="2:21" x14ac:dyDescent="0.25">
      <c r="B28" s="14">
        <f t="shared" si="0"/>
        <v>0.97499999999999998</v>
      </c>
      <c r="C28" s="8">
        <f t="shared" si="1"/>
        <v>11212.5</v>
      </c>
      <c r="D28" s="10">
        <f t="shared" si="2"/>
        <v>-220</v>
      </c>
      <c r="Q28" s="14">
        <f t="shared" si="3"/>
        <v>0.97499999999999998</v>
      </c>
      <c r="R28" s="8">
        <f t="shared" si="4"/>
        <v>11212.5</v>
      </c>
      <c r="S28" s="10">
        <f>IF(S$5="CALL",(IF(R28-(S$7+S$8)&lt;-S$8,-S$8,R28-(S$7+S$8)))*S$6,(IF((S$7-S$8)-R28&lt;-S$8,-S$8,(S$7-S$8)-R28))*S$6)</f>
        <v>75</v>
      </c>
      <c r="U28" s="8">
        <f t="shared" si="5"/>
        <v>-145</v>
      </c>
    </row>
    <row r="29" spans="2:21" x14ac:dyDescent="0.25">
      <c r="B29" s="14">
        <f t="shared" si="0"/>
        <v>0.98</v>
      </c>
      <c r="C29" s="8">
        <f t="shared" si="1"/>
        <v>11270</v>
      </c>
      <c r="D29" s="10">
        <f t="shared" si="2"/>
        <v>-220</v>
      </c>
      <c r="Q29" s="14">
        <f t="shared" si="3"/>
        <v>0.98</v>
      </c>
      <c r="R29" s="8">
        <f t="shared" si="4"/>
        <v>11270</v>
      </c>
      <c r="S29" s="10">
        <f>IF(S$5="CALL",(IF(R29-(S$7+S$8)&lt;-S$8,-S$8,R29-(S$7+S$8)))*S$6,(IF((S$7-S$8)-R29&lt;-S$8,-S$8,(S$7-S$8)-R29))*S$6)</f>
        <v>75</v>
      </c>
      <c r="U29" s="8">
        <f t="shared" si="5"/>
        <v>-145</v>
      </c>
    </row>
    <row r="30" spans="2:21" x14ac:dyDescent="0.25">
      <c r="B30" s="14">
        <f t="shared" si="0"/>
        <v>0.98499999999999999</v>
      </c>
      <c r="C30" s="8">
        <f t="shared" si="1"/>
        <v>11327.5</v>
      </c>
      <c r="D30" s="10">
        <f t="shared" si="2"/>
        <v>-220</v>
      </c>
      <c r="Q30" s="14">
        <f t="shared" si="3"/>
        <v>0.98499999999999999</v>
      </c>
      <c r="R30" s="8">
        <f t="shared" si="4"/>
        <v>11327.5</v>
      </c>
      <c r="S30" s="10">
        <f>IF(S$5="CALL",(IF(R30-(S$7+S$8)&lt;-S$8,-S$8,R30-(S$7+S$8)))*S$6,(IF((S$7-S$8)-R30&lt;-S$8,-S$8,(S$7-S$8)-R30))*S$6)</f>
        <v>75</v>
      </c>
      <c r="U30" s="8">
        <f t="shared" si="5"/>
        <v>-145</v>
      </c>
    </row>
    <row r="31" spans="2:21" x14ac:dyDescent="0.25">
      <c r="B31" s="14">
        <f t="shared" si="0"/>
        <v>0.99</v>
      </c>
      <c r="C31" s="8">
        <f t="shared" si="1"/>
        <v>11385</v>
      </c>
      <c r="D31" s="10">
        <f t="shared" si="2"/>
        <v>-220</v>
      </c>
      <c r="Q31" s="14">
        <f t="shared" si="3"/>
        <v>0.99</v>
      </c>
      <c r="R31" s="8">
        <f t="shared" si="4"/>
        <v>11385</v>
      </c>
      <c r="S31" s="10">
        <f>IF(S$5="CALL",(IF(R31-(S$7+S$8)&lt;-S$8,-S$8,R31-(S$7+S$8)))*S$6,(IF((S$7-S$8)-R31&lt;-S$8,-S$8,(S$7-S$8)-R31))*S$6)</f>
        <v>75</v>
      </c>
      <c r="U31" s="8">
        <f t="shared" si="5"/>
        <v>-145</v>
      </c>
    </row>
    <row r="32" spans="2:21" x14ac:dyDescent="0.25">
      <c r="B32" s="14">
        <f>B33-0.5%</f>
        <v>0.995</v>
      </c>
      <c r="C32" s="8">
        <f>B32*$D$7</f>
        <v>11442.5</v>
      </c>
      <c r="D32" s="10">
        <f t="shared" si="2"/>
        <v>-220</v>
      </c>
      <c r="Q32" s="14">
        <f>Q33-0.5%</f>
        <v>0.995</v>
      </c>
      <c r="R32" s="8">
        <f>Q32*$D$7</f>
        <v>11442.5</v>
      </c>
      <c r="S32" s="10">
        <f>IF(S$5="CALL",(IF(R32-(S$7+S$8)&lt;-S$8,-S$8,R32-(S$7+S$8)))*S$6,(IF((S$7-S$8)-R32&lt;-S$8,-S$8,(S$7-S$8)-R32))*S$6)</f>
        <v>75</v>
      </c>
      <c r="U32" s="8">
        <f t="shared" si="5"/>
        <v>-145</v>
      </c>
    </row>
    <row r="33" spans="2:21" x14ac:dyDescent="0.25">
      <c r="B33" s="14">
        <v>1</v>
      </c>
      <c r="C33" s="8">
        <f>B33*$D$7</f>
        <v>11500</v>
      </c>
      <c r="D33" s="10">
        <f t="shared" si="2"/>
        <v>-220</v>
      </c>
      <c r="Q33" s="14">
        <v>1</v>
      </c>
      <c r="R33" s="8">
        <f>Q33*$D$7</f>
        <v>11500</v>
      </c>
      <c r="S33" s="10">
        <f>IF(S$5="CALL",(IF(R33-(S$7+S$8)&lt;-S$8,-S$8,R33-(S$7+S$8)))*S$6,(IF((S$7-S$8)-R33&lt;-S$8,-S$8,(S$7-S$8)-R33))*S$6)</f>
        <v>75</v>
      </c>
      <c r="U33" s="8">
        <f t="shared" si="5"/>
        <v>-145</v>
      </c>
    </row>
    <row r="34" spans="2:21" x14ac:dyDescent="0.25">
      <c r="B34" s="14">
        <f>B33+0.5%</f>
        <v>1.0049999999999999</v>
      </c>
      <c r="C34" s="8">
        <f t="shared" ref="C34:C53" si="6">B34*$D$7</f>
        <v>11557.499999999998</v>
      </c>
      <c r="D34" s="10">
        <f t="shared" si="2"/>
        <v>-162.50000000000182</v>
      </c>
      <c r="Q34" s="14">
        <f>Q33+0.5%</f>
        <v>1.0049999999999999</v>
      </c>
      <c r="R34" s="8">
        <f t="shared" ref="R34:R53" si="7">Q34*$D$7</f>
        <v>11557.499999999998</v>
      </c>
      <c r="S34" s="10">
        <f>IF(S$5="CALL",(IF(R34-(S$7+S$8)&lt;-S$8,-S$8,R34-(S$7+S$8)))*S$6,(IF((S$7-S$8)-R34&lt;-S$8,-S$8,(S$7-S$8)-R34))*S$6)</f>
        <v>75</v>
      </c>
      <c r="U34" s="8">
        <f t="shared" si="5"/>
        <v>-87.500000000001819</v>
      </c>
    </row>
    <row r="35" spans="2:21" x14ac:dyDescent="0.25">
      <c r="B35" s="14">
        <f t="shared" ref="B35:B53" si="8">B34+0.5%</f>
        <v>1.0099999999999998</v>
      </c>
      <c r="C35" s="8">
        <f t="shared" si="6"/>
        <v>11614.999999999998</v>
      </c>
      <c r="D35" s="10">
        <f t="shared" si="2"/>
        <v>-105.00000000000182</v>
      </c>
      <c r="Q35" s="14">
        <f t="shared" ref="Q35:Q53" si="9">Q34+0.5%</f>
        <v>1.0099999999999998</v>
      </c>
      <c r="R35" s="8">
        <f t="shared" si="7"/>
        <v>11614.999999999998</v>
      </c>
      <c r="S35" s="10">
        <f>IF(S$5="CALL",(IF(R35-(S$7+S$8)&lt;-S$8,-S$8,R35-(S$7+S$8)))*S$6,(IF((S$7-S$8)-R35&lt;-S$8,-S$8,(S$7-S$8)-R35))*S$6)</f>
        <v>75</v>
      </c>
      <c r="U35" s="8">
        <f t="shared" si="5"/>
        <v>-30.000000000001819</v>
      </c>
    </row>
    <row r="36" spans="2:21" x14ac:dyDescent="0.25">
      <c r="B36" s="14">
        <f t="shared" si="8"/>
        <v>1.0149999999999997</v>
      </c>
      <c r="C36" s="8">
        <f t="shared" si="6"/>
        <v>11672.499999999996</v>
      </c>
      <c r="D36" s="10">
        <f t="shared" si="2"/>
        <v>-47.500000000003638</v>
      </c>
      <c r="Q36" s="14">
        <f t="shared" si="9"/>
        <v>1.0149999999999997</v>
      </c>
      <c r="R36" s="8">
        <f t="shared" si="7"/>
        <v>11672.499999999996</v>
      </c>
      <c r="S36" s="10">
        <f>IF(S$5="CALL",(IF(R36-(S$7+S$8)&lt;-S$8,-S$8,R36-(S$7+S$8)))*S$6,(IF((S$7-S$8)-R36&lt;-S$8,-S$8,(S$7-S$8)-R36))*S$6)</f>
        <v>75</v>
      </c>
      <c r="U36" s="8">
        <f t="shared" si="5"/>
        <v>27.499999999996362</v>
      </c>
    </row>
    <row r="37" spans="2:21" x14ac:dyDescent="0.25">
      <c r="B37" s="14">
        <f t="shared" si="8"/>
        <v>1.0199999999999996</v>
      </c>
      <c r="C37" s="8">
        <f t="shared" si="6"/>
        <v>11729.999999999995</v>
      </c>
      <c r="D37" s="10">
        <f t="shared" si="2"/>
        <v>9.999999999994543</v>
      </c>
      <c r="Q37" s="14">
        <f t="shared" si="9"/>
        <v>1.0199999999999996</v>
      </c>
      <c r="R37" s="8">
        <f t="shared" si="7"/>
        <v>11729.999999999995</v>
      </c>
      <c r="S37" s="10">
        <f>IF(S$5="CALL",(IF(R37-(S$7+S$8)&lt;-S$8,-S$8,R37-(S$7+S$8)))*S$6,(IF((S$7-S$8)-R37&lt;-S$8,-S$8,(S$7-S$8)-R37))*S$6)</f>
        <v>75</v>
      </c>
      <c r="U37" s="8">
        <f t="shared" si="5"/>
        <v>84.999999999994543</v>
      </c>
    </row>
    <row r="38" spans="2:21" x14ac:dyDescent="0.25">
      <c r="B38" s="14">
        <f t="shared" si="8"/>
        <v>1.0249999999999995</v>
      </c>
      <c r="C38" s="8">
        <f t="shared" si="6"/>
        <v>11787.499999999995</v>
      </c>
      <c r="D38" s="10">
        <f t="shared" si="2"/>
        <v>67.499999999994543</v>
      </c>
      <c r="Q38" s="14">
        <f t="shared" si="9"/>
        <v>1.0249999999999995</v>
      </c>
      <c r="R38" s="8">
        <f t="shared" si="7"/>
        <v>11787.499999999995</v>
      </c>
      <c r="S38" s="10">
        <f>IF(S$5="CALL",(IF(R38-(S$7+S$8)&lt;-S$8,-S$8,R38-(S$7+S$8)))*S$6,(IF((S$7-S$8)-R38&lt;-S$8,-S$8,(S$7-S$8)-R38))*S$6)</f>
        <v>75</v>
      </c>
      <c r="U38" s="8">
        <f t="shared" si="5"/>
        <v>142.49999999999454</v>
      </c>
    </row>
    <row r="39" spans="2:21" x14ac:dyDescent="0.25">
      <c r="B39" s="14">
        <f t="shared" si="8"/>
        <v>1.0299999999999994</v>
      </c>
      <c r="C39" s="8">
        <f t="shared" si="6"/>
        <v>11844.999999999993</v>
      </c>
      <c r="D39" s="10">
        <f t="shared" si="2"/>
        <v>124.99999999999272</v>
      </c>
      <c r="Q39" s="14">
        <f t="shared" si="9"/>
        <v>1.0299999999999994</v>
      </c>
      <c r="R39" s="8">
        <f t="shared" si="7"/>
        <v>11844.999999999993</v>
      </c>
      <c r="S39" s="10">
        <f>IF(S$5="CALL",(IF(R39-(S$7+S$8)&lt;-S$8,-S$8,R39-(S$7+S$8)))*S$6,(IF((S$7-S$8)-R39&lt;-S$8,-S$8,(S$7-S$8)-R39))*S$6)</f>
        <v>75</v>
      </c>
      <c r="U39" s="8">
        <f t="shared" si="5"/>
        <v>199.99999999999272</v>
      </c>
    </row>
    <row r="40" spans="2:21" x14ac:dyDescent="0.25">
      <c r="B40" s="14">
        <f t="shared" si="8"/>
        <v>1.0349999999999993</v>
      </c>
      <c r="C40" s="8">
        <f t="shared" si="6"/>
        <v>11902.499999999991</v>
      </c>
      <c r="D40" s="10">
        <f t="shared" si="2"/>
        <v>182.49999999999091</v>
      </c>
      <c r="Q40" s="14">
        <f t="shared" si="9"/>
        <v>1.0349999999999993</v>
      </c>
      <c r="R40" s="8">
        <f t="shared" si="7"/>
        <v>11902.499999999991</v>
      </c>
      <c r="S40" s="10">
        <f>IF(S$5="CALL",(IF(R40-(S$7+S$8)&lt;-S$8,-S$8,R40-(S$7+S$8)))*S$6,(IF((S$7-S$8)-R40&lt;-S$8,-S$8,(S$7-S$8)-R40))*S$6)</f>
        <v>75</v>
      </c>
      <c r="U40" s="8">
        <f t="shared" si="5"/>
        <v>257.49999999999091</v>
      </c>
    </row>
    <row r="41" spans="2:21" x14ac:dyDescent="0.25">
      <c r="B41" s="14">
        <f t="shared" si="8"/>
        <v>1.0399999999999991</v>
      </c>
      <c r="C41" s="8">
        <f t="shared" si="6"/>
        <v>11959.999999999991</v>
      </c>
      <c r="D41" s="10">
        <f t="shared" si="2"/>
        <v>239.99999999999091</v>
      </c>
      <c r="Q41" s="14">
        <f t="shared" si="9"/>
        <v>1.0399999999999991</v>
      </c>
      <c r="R41" s="8">
        <f t="shared" si="7"/>
        <v>11959.999999999991</v>
      </c>
      <c r="S41" s="10">
        <f>IF(S$5="CALL",(IF(R41-(S$7+S$8)&lt;-S$8,-S$8,R41-(S$7+S$8)))*S$6,(IF((S$7-S$8)-R41&lt;-S$8,-S$8,(S$7-S$8)-R41))*S$6)</f>
        <v>75</v>
      </c>
      <c r="U41" s="8">
        <f t="shared" si="5"/>
        <v>314.99999999999091</v>
      </c>
    </row>
    <row r="42" spans="2:21" x14ac:dyDescent="0.25">
      <c r="B42" s="14">
        <f t="shared" si="8"/>
        <v>1.044999999999999</v>
      </c>
      <c r="C42" s="8">
        <f t="shared" si="6"/>
        <v>12017.499999999989</v>
      </c>
      <c r="D42" s="10">
        <f t="shared" si="2"/>
        <v>297.49999999998909</v>
      </c>
      <c r="Q42" s="14">
        <f t="shared" si="9"/>
        <v>1.044999999999999</v>
      </c>
      <c r="R42" s="8">
        <f t="shared" si="7"/>
        <v>12017.499999999989</v>
      </c>
      <c r="S42" s="10">
        <f>IF(S$5="CALL",(IF(R42-(S$7+S$8)&lt;-S$8,-S$8,R42-(S$7+S$8)))*S$6,(IF((S$7-S$8)-R42&lt;-S$8,-S$8,(S$7-S$8)-R42))*S$6)</f>
        <v>57.500000000010914</v>
      </c>
      <c r="U42" s="8">
        <f t="shared" si="5"/>
        <v>355</v>
      </c>
    </row>
    <row r="43" spans="2:21" x14ac:dyDescent="0.25">
      <c r="B43" s="14">
        <f t="shared" si="8"/>
        <v>1.0499999999999989</v>
      </c>
      <c r="C43" s="8">
        <f t="shared" si="6"/>
        <v>12074.999999999987</v>
      </c>
      <c r="D43" s="10">
        <f t="shared" si="2"/>
        <v>354.99999999998727</v>
      </c>
      <c r="Q43" s="14">
        <f t="shared" si="9"/>
        <v>1.0499999999999989</v>
      </c>
      <c r="R43" s="8">
        <f t="shared" si="7"/>
        <v>12074.999999999987</v>
      </c>
      <c r="S43" s="10">
        <f>IF(S$5="CALL",(IF(R43-(S$7+S$8)&lt;-S$8,-S$8,R43-(S$7+S$8)))*S$6,(IF((S$7-S$8)-R43&lt;-S$8,-S$8,(S$7-S$8)-R43))*S$6)</f>
        <v>1.2732925824820995E-11</v>
      </c>
      <c r="U43" s="8">
        <f t="shared" si="5"/>
        <v>355</v>
      </c>
    </row>
    <row r="44" spans="2:21" x14ac:dyDescent="0.25">
      <c r="B44" s="14">
        <f t="shared" si="8"/>
        <v>1.0549999999999988</v>
      </c>
      <c r="C44" s="8">
        <f t="shared" si="6"/>
        <v>12132.499999999987</v>
      </c>
      <c r="D44" s="10">
        <f t="shared" si="2"/>
        <v>412.49999999998727</v>
      </c>
      <c r="Q44" s="14">
        <f t="shared" si="9"/>
        <v>1.0549999999999988</v>
      </c>
      <c r="R44" s="8">
        <f t="shared" si="7"/>
        <v>12132.499999999987</v>
      </c>
      <c r="S44" s="10">
        <f>IF(S$5="CALL",(IF(R44-(S$7+S$8)&lt;-S$8,-S$8,R44-(S$7+S$8)))*S$6,(IF((S$7-S$8)-R44&lt;-S$8,-S$8,(S$7-S$8)-R44))*S$6)</f>
        <v>-57.499999999987267</v>
      </c>
      <c r="U44" s="8">
        <f t="shared" si="5"/>
        <v>355</v>
      </c>
    </row>
    <row r="45" spans="2:21" x14ac:dyDescent="0.25">
      <c r="B45" s="14">
        <f t="shared" si="8"/>
        <v>1.0599999999999987</v>
      </c>
      <c r="C45" s="8">
        <f t="shared" si="6"/>
        <v>12189.999999999985</v>
      </c>
      <c r="D45" s="10">
        <f t="shared" si="2"/>
        <v>469.99999999998545</v>
      </c>
      <c r="Q45" s="14">
        <f t="shared" si="9"/>
        <v>1.0599999999999987</v>
      </c>
      <c r="R45" s="8">
        <f t="shared" si="7"/>
        <v>12189.999999999985</v>
      </c>
      <c r="S45" s="10">
        <f>IF(S$5="CALL",(IF(R45-(S$7+S$8)&lt;-S$8,-S$8,R45-(S$7+S$8)))*S$6,(IF((S$7-S$8)-R45&lt;-S$8,-S$8,(S$7-S$8)-R45))*S$6)</f>
        <v>-114.99999999998545</v>
      </c>
      <c r="U45" s="8">
        <f t="shared" si="5"/>
        <v>355</v>
      </c>
    </row>
    <row r="46" spans="2:21" x14ac:dyDescent="0.25">
      <c r="B46" s="14">
        <f t="shared" si="8"/>
        <v>1.0649999999999986</v>
      </c>
      <c r="C46" s="8">
        <f t="shared" si="6"/>
        <v>12247.499999999984</v>
      </c>
      <c r="D46" s="10">
        <f t="shared" si="2"/>
        <v>527.49999999998363</v>
      </c>
      <c r="Q46" s="14">
        <f t="shared" si="9"/>
        <v>1.0649999999999986</v>
      </c>
      <c r="R46" s="8">
        <f t="shared" si="7"/>
        <v>12247.499999999984</v>
      </c>
      <c r="S46" s="10">
        <f>IF(S$5="CALL",(IF(R46-(S$7+S$8)&lt;-S$8,-S$8,R46-(S$7+S$8)))*S$6,(IF((S$7-S$8)-R46&lt;-S$8,-S$8,(S$7-S$8)-R46))*S$6)</f>
        <v>-172.49999999998363</v>
      </c>
      <c r="U46" s="8">
        <f t="shared" si="5"/>
        <v>355</v>
      </c>
    </row>
    <row r="47" spans="2:21" x14ac:dyDescent="0.25">
      <c r="B47" s="14">
        <f t="shared" si="8"/>
        <v>1.0699999999999985</v>
      </c>
      <c r="C47" s="8">
        <f t="shared" si="6"/>
        <v>12304.999999999984</v>
      </c>
      <c r="D47" s="10">
        <f t="shared" si="2"/>
        <v>584.99999999998363</v>
      </c>
      <c r="Q47" s="14">
        <f t="shared" si="9"/>
        <v>1.0699999999999985</v>
      </c>
      <c r="R47" s="8">
        <f t="shared" si="7"/>
        <v>12304.999999999984</v>
      </c>
      <c r="S47" s="10">
        <f>IF(S$5="CALL",(IF(R47-(S$7+S$8)&lt;-S$8,-S$8,R47-(S$7+S$8)))*S$6,(IF((S$7-S$8)-R47&lt;-S$8,-S$8,(S$7-S$8)-R47))*S$6)</f>
        <v>-229.99999999998363</v>
      </c>
      <c r="U47" s="8">
        <f t="shared" si="5"/>
        <v>355</v>
      </c>
    </row>
    <row r="48" spans="2:21" x14ac:dyDescent="0.25">
      <c r="B48" s="14">
        <f t="shared" si="8"/>
        <v>1.0749999999999984</v>
      </c>
      <c r="C48" s="8">
        <f t="shared" si="6"/>
        <v>12362.499999999982</v>
      </c>
      <c r="D48" s="10">
        <f t="shared" si="2"/>
        <v>642.49999999998181</v>
      </c>
      <c r="Q48" s="14">
        <f t="shared" si="9"/>
        <v>1.0749999999999984</v>
      </c>
      <c r="R48" s="8">
        <f t="shared" si="7"/>
        <v>12362.499999999982</v>
      </c>
      <c r="S48" s="10">
        <f>IF(S$5="CALL",(IF(R48-(S$7+S$8)&lt;-S$8,-S$8,R48-(S$7+S$8)))*S$6,(IF((S$7-S$8)-R48&lt;-S$8,-S$8,(S$7-S$8)-R48))*S$6)</f>
        <v>-287.49999999998181</v>
      </c>
      <c r="U48" s="8">
        <f t="shared" si="5"/>
        <v>355</v>
      </c>
    </row>
    <row r="49" spans="2:33" x14ac:dyDescent="0.25">
      <c r="B49" s="14">
        <f t="shared" si="8"/>
        <v>1.0799999999999983</v>
      </c>
      <c r="C49" s="8">
        <f t="shared" si="6"/>
        <v>12419.99999999998</v>
      </c>
      <c r="D49" s="10">
        <f t="shared" si="2"/>
        <v>699.99999999997999</v>
      </c>
      <c r="Q49" s="14">
        <f t="shared" si="9"/>
        <v>1.0799999999999983</v>
      </c>
      <c r="R49" s="8">
        <f t="shared" si="7"/>
        <v>12419.99999999998</v>
      </c>
      <c r="S49" s="10">
        <f>IF(S$5="CALL",(IF(R49-(S$7+S$8)&lt;-S$8,-S$8,R49-(S$7+S$8)))*S$6,(IF((S$7-S$8)-R49&lt;-S$8,-S$8,(S$7-S$8)-R49))*S$6)</f>
        <v>-344.99999999997999</v>
      </c>
      <c r="U49" s="8">
        <f t="shared" si="5"/>
        <v>355</v>
      </c>
    </row>
    <row r="50" spans="2:33" x14ac:dyDescent="0.25">
      <c r="B50" s="14">
        <f t="shared" si="8"/>
        <v>1.0849999999999982</v>
      </c>
      <c r="C50" s="8">
        <f t="shared" si="6"/>
        <v>12477.49999999998</v>
      </c>
      <c r="D50" s="10">
        <f t="shared" si="2"/>
        <v>757.49999999997999</v>
      </c>
      <c r="Q50" s="14">
        <f t="shared" si="9"/>
        <v>1.0849999999999982</v>
      </c>
      <c r="R50" s="8">
        <f t="shared" si="7"/>
        <v>12477.49999999998</v>
      </c>
      <c r="S50" s="10">
        <f>IF(S$5="CALL",(IF(R50-(S$7+S$8)&lt;-S$8,-S$8,R50-(S$7+S$8)))*S$6,(IF((S$7-S$8)-R50&lt;-S$8,-S$8,(S$7-S$8)-R50))*S$6)</f>
        <v>-402.49999999997999</v>
      </c>
      <c r="U50" s="8">
        <f t="shared" si="5"/>
        <v>355</v>
      </c>
    </row>
    <row r="51" spans="2:33" x14ac:dyDescent="0.25">
      <c r="B51" s="14">
        <f t="shared" si="8"/>
        <v>1.0899999999999981</v>
      </c>
      <c r="C51" s="8">
        <f t="shared" si="6"/>
        <v>12534.999999999978</v>
      </c>
      <c r="D51" s="10">
        <f t="shared" si="2"/>
        <v>814.99999999997817</v>
      </c>
      <c r="Q51" s="14">
        <f t="shared" si="9"/>
        <v>1.0899999999999981</v>
      </c>
      <c r="R51" s="8">
        <f t="shared" si="7"/>
        <v>12534.999999999978</v>
      </c>
      <c r="S51" s="10">
        <f>IF(S$5="CALL",(IF(R51-(S$7+S$8)&lt;-S$8,-S$8,R51-(S$7+S$8)))*S$6,(IF((S$7-S$8)-R51&lt;-S$8,-S$8,(S$7-S$8)-R51))*S$6)</f>
        <v>-459.99999999997817</v>
      </c>
      <c r="U51" s="8">
        <f t="shared" si="5"/>
        <v>355</v>
      </c>
    </row>
    <row r="52" spans="2:33" x14ac:dyDescent="0.25">
      <c r="B52" s="14">
        <f t="shared" si="8"/>
        <v>1.094999999999998</v>
      </c>
      <c r="C52" s="8">
        <f t="shared" si="6"/>
        <v>12592.499999999976</v>
      </c>
      <c r="D52" s="10">
        <f t="shared" si="2"/>
        <v>872.49999999997635</v>
      </c>
      <c r="Q52" s="14">
        <f t="shared" si="9"/>
        <v>1.094999999999998</v>
      </c>
      <c r="R52" s="8">
        <f t="shared" si="7"/>
        <v>12592.499999999976</v>
      </c>
      <c r="S52" s="10">
        <f>IF(S$5="CALL",(IF(R52-(S$7+S$8)&lt;-S$8,-S$8,R52-(S$7+S$8)))*S$6,(IF((S$7-S$8)-R52&lt;-S$8,-S$8,(S$7-S$8)-R52))*S$6)</f>
        <v>-517.49999999997635</v>
      </c>
      <c r="U52" s="8">
        <f t="shared" si="5"/>
        <v>355</v>
      </c>
    </row>
    <row r="53" spans="2:33" x14ac:dyDescent="0.25">
      <c r="B53" s="14">
        <f t="shared" si="8"/>
        <v>1.0999999999999979</v>
      </c>
      <c r="C53" s="8">
        <f t="shared" si="6"/>
        <v>12649.999999999976</v>
      </c>
      <c r="D53" s="10">
        <f t="shared" si="2"/>
        <v>929.99999999997635</v>
      </c>
      <c r="Q53" s="14">
        <f t="shared" si="9"/>
        <v>1.0999999999999979</v>
      </c>
      <c r="R53" s="8">
        <f t="shared" si="7"/>
        <v>12649.999999999976</v>
      </c>
      <c r="S53" s="10">
        <f>IF(S$5="CALL",(IF(R53-(S$7+S$8)&lt;-S$8,-S$8,R53-(S$7+S$8)))*S$6,(IF((S$7-S$8)-R53&lt;-S$8,-S$8,(S$7-S$8)-R53))*S$6)</f>
        <v>-574.99999999997635</v>
      </c>
      <c r="U53" s="8">
        <f t="shared" si="5"/>
        <v>355</v>
      </c>
    </row>
    <row r="57" spans="2:33" ht="23.25" x14ac:dyDescent="0.35">
      <c r="B57" s="18" t="s">
        <v>12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9" spans="2:33" x14ac:dyDescent="0.25">
      <c r="C59" s="15" t="s">
        <v>13</v>
      </c>
      <c r="D59" s="16"/>
      <c r="R59" s="15" t="s">
        <v>14</v>
      </c>
      <c r="S59" s="16"/>
    </row>
    <row r="60" spans="2:33" x14ac:dyDescent="0.25">
      <c r="C60" s="2" t="s">
        <v>0</v>
      </c>
      <c r="D60" s="4" t="s">
        <v>5</v>
      </c>
      <c r="R60" s="2" t="s">
        <v>0</v>
      </c>
      <c r="S60" s="4" t="s">
        <v>5</v>
      </c>
    </row>
    <row r="61" spans="2:33" x14ac:dyDescent="0.25">
      <c r="C61" s="2" t="s">
        <v>1</v>
      </c>
      <c r="D61" s="5">
        <v>-1</v>
      </c>
      <c r="R61" s="2" t="s">
        <v>1</v>
      </c>
      <c r="S61" s="5">
        <v>1</v>
      </c>
      <c r="U61" s="11" t="s">
        <v>15</v>
      </c>
    </row>
    <row r="62" spans="2:33" x14ac:dyDescent="0.25">
      <c r="C62" s="2" t="s">
        <v>2</v>
      </c>
      <c r="D62" s="6">
        <f>D7</f>
        <v>11500</v>
      </c>
      <c r="R62" s="2" t="s">
        <v>2</v>
      </c>
      <c r="S62" s="6">
        <f>S7</f>
        <v>12000</v>
      </c>
      <c r="U62" s="17" t="str">
        <f>IF(U63&gt;=0,"PAY","REC")</f>
        <v>REC</v>
      </c>
    </row>
    <row r="63" spans="2:33" x14ac:dyDescent="0.25">
      <c r="C63" s="2" t="s">
        <v>3</v>
      </c>
      <c r="D63" s="9">
        <f>D8</f>
        <v>220</v>
      </c>
      <c r="R63" s="2" t="s">
        <v>3</v>
      </c>
      <c r="S63" s="9">
        <f>S8</f>
        <v>75</v>
      </c>
      <c r="U63" s="6">
        <f>D61*D63+S61*S63</f>
        <v>-145</v>
      </c>
    </row>
    <row r="64" spans="2:33" x14ac:dyDescent="0.25">
      <c r="C64" s="2" t="s">
        <v>4</v>
      </c>
      <c r="D64" s="6">
        <f>D9</f>
        <v>11470</v>
      </c>
      <c r="R64" s="2" t="s">
        <v>4</v>
      </c>
      <c r="S64" s="6">
        <f>S9</f>
        <v>11470</v>
      </c>
    </row>
    <row r="66" spans="2:21" x14ac:dyDescent="0.25">
      <c r="U66" s="11" t="s">
        <v>10</v>
      </c>
    </row>
    <row r="67" spans="2:21" x14ac:dyDescent="0.25">
      <c r="C67" s="13" t="s">
        <v>6</v>
      </c>
      <c r="D67" s="13" t="s">
        <v>7</v>
      </c>
      <c r="R67" s="13" t="s">
        <v>6</v>
      </c>
      <c r="S67" s="13" t="s">
        <v>7</v>
      </c>
      <c r="U67" s="11" t="s">
        <v>9</v>
      </c>
    </row>
    <row r="68" spans="2:21" x14ac:dyDescent="0.25">
      <c r="B68" s="14">
        <f t="shared" ref="B68:B86" si="10">B69-0.5%</f>
        <v>0.89999999999999991</v>
      </c>
      <c r="C68" s="8">
        <f t="shared" ref="C68:C86" si="11">B68*$D$7</f>
        <v>10349.999999999998</v>
      </c>
      <c r="D68" s="10">
        <f>IF(D$60="CALL",(IF(C68-(D$62+D$63)&lt;-D$63,-D$63,C68-(D$62+D$63)))*D$61,(IF((D$62-D$63)-C68&lt;-D$63,-D$63,(D$62-D$63)-C68))*D$61)</f>
        <v>220</v>
      </c>
      <c r="Q68" s="7">
        <f t="shared" ref="Q68:Q86" si="12">Q69-0.5%</f>
        <v>0.89999999999999991</v>
      </c>
      <c r="R68" s="8">
        <f t="shared" ref="R68:R86" si="13">Q68*$D$7</f>
        <v>10349.999999999998</v>
      </c>
      <c r="S68" s="10">
        <f>IF(S$60="CALL",(IF(R68-(S$62+S$63)&lt;-S$63,-S$63,R68-(S$62+S$63)))*S$61,(IF((S$62-S$63)-R68&lt;-S$63,-S$63,(S$62-S$63)-R68))*S$61)</f>
        <v>-75</v>
      </c>
      <c r="U68" s="8">
        <f>D68+S68</f>
        <v>145</v>
      </c>
    </row>
    <row r="69" spans="2:21" x14ac:dyDescent="0.25">
      <c r="B69" s="14">
        <f t="shared" si="10"/>
        <v>0.90499999999999992</v>
      </c>
      <c r="C69" s="8">
        <f t="shared" si="11"/>
        <v>10407.499999999998</v>
      </c>
      <c r="D69" s="10">
        <f t="shared" ref="D69:D108" si="14">IF(D$60="CALL",(IF(C69-(D$62+D$63)&lt;-D$63,-D$63,C69-(D$62+D$63)))*D$61,(IF((D$62-D$63)-C69&lt;-D$63,-D$63,(D$62-D$63)-C69))*D$61)</f>
        <v>220</v>
      </c>
      <c r="Q69" s="7">
        <f t="shared" si="12"/>
        <v>0.90499999999999992</v>
      </c>
      <c r="R69" s="8">
        <f t="shared" si="13"/>
        <v>10407.499999999998</v>
      </c>
      <c r="S69" s="10">
        <f t="shared" ref="S69:S108" si="15">IF(S$60="CALL",(IF(R69-(S$62+S$63)&lt;-S$63,-S$63,R69-(S$62+S$63)))*S$61,(IF((S$62-S$63)-R69&lt;-S$63,-S$63,(S$62-S$63)-R69))*S$61)</f>
        <v>-75</v>
      </c>
      <c r="U69" s="8">
        <f t="shared" ref="U69:U108" si="16">D69+S69</f>
        <v>145</v>
      </c>
    </row>
    <row r="70" spans="2:21" x14ac:dyDescent="0.25">
      <c r="B70" s="14">
        <f t="shared" si="10"/>
        <v>0.90999999999999992</v>
      </c>
      <c r="C70" s="8">
        <f t="shared" si="11"/>
        <v>10464.999999999998</v>
      </c>
      <c r="D70" s="10">
        <f t="shared" si="14"/>
        <v>220</v>
      </c>
      <c r="Q70" s="7">
        <f t="shared" si="12"/>
        <v>0.90999999999999992</v>
      </c>
      <c r="R70" s="8">
        <f t="shared" si="13"/>
        <v>10464.999999999998</v>
      </c>
      <c r="S70" s="10">
        <f t="shared" si="15"/>
        <v>-75</v>
      </c>
      <c r="U70" s="8">
        <f t="shared" si="16"/>
        <v>145</v>
      </c>
    </row>
    <row r="71" spans="2:21" x14ac:dyDescent="0.25">
      <c r="B71" s="14">
        <f t="shared" si="10"/>
        <v>0.91499999999999992</v>
      </c>
      <c r="C71" s="8">
        <f t="shared" si="11"/>
        <v>10522.5</v>
      </c>
      <c r="D71" s="10">
        <f t="shared" si="14"/>
        <v>220</v>
      </c>
      <c r="Q71" s="7">
        <f t="shared" si="12"/>
        <v>0.91499999999999992</v>
      </c>
      <c r="R71" s="8">
        <f t="shared" si="13"/>
        <v>10522.5</v>
      </c>
      <c r="S71" s="10">
        <f t="shared" si="15"/>
        <v>-75</v>
      </c>
      <c r="U71" s="8">
        <f t="shared" si="16"/>
        <v>145</v>
      </c>
    </row>
    <row r="72" spans="2:21" x14ac:dyDescent="0.25">
      <c r="B72" s="14">
        <f t="shared" si="10"/>
        <v>0.91999999999999993</v>
      </c>
      <c r="C72" s="8">
        <f t="shared" si="11"/>
        <v>10580</v>
      </c>
      <c r="D72" s="10">
        <f t="shared" si="14"/>
        <v>220</v>
      </c>
      <c r="Q72" s="7">
        <f t="shared" si="12"/>
        <v>0.91999999999999993</v>
      </c>
      <c r="R72" s="8">
        <f t="shared" si="13"/>
        <v>10580</v>
      </c>
      <c r="S72" s="10">
        <f t="shared" si="15"/>
        <v>-75</v>
      </c>
      <c r="U72" s="8">
        <f t="shared" si="16"/>
        <v>145</v>
      </c>
    </row>
    <row r="73" spans="2:21" x14ac:dyDescent="0.25">
      <c r="B73" s="14">
        <f t="shared" si="10"/>
        <v>0.92499999999999993</v>
      </c>
      <c r="C73" s="8">
        <f t="shared" si="11"/>
        <v>10637.5</v>
      </c>
      <c r="D73" s="10">
        <f t="shared" si="14"/>
        <v>220</v>
      </c>
      <c r="Q73" s="7">
        <f t="shared" si="12"/>
        <v>0.92499999999999993</v>
      </c>
      <c r="R73" s="8">
        <f t="shared" si="13"/>
        <v>10637.5</v>
      </c>
      <c r="S73" s="10">
        <f t="shared" si="15"/>
        <v>-75</v>
      </c>
      <c r="U73" s="8">
        <f t="shared" si="16"/>
        <v>145</v>
      </c>
    </row>
    <row r="74" spans="2:21" x14ac:dyDescent="0.25">
      <c r="B74" s="14">
        <f t="shared" si="10"/>
        <v>0.92999999999999994</v>
      </c>
      <c r="C74" s="8">
        <f t="shared" si="11"/>
        <v>10695</v>
      </c>
      <c r="D74" s="10">
        <f t="shared" si="14"/>
        <v>220</v>
      </c>
      <c r="Q74" s="7">
        <f t="shared" si="12"/>
        <v>0.92999999999999994</v>
      </c>
      <c r="R74" s="8">
        <f t="shared" si="13"/>
        <v>10695</v>
      </c>
      <c r="S74" s="10">
        <f t="shared" si="15"/>
        <v>-75</v>
      </c>
      <c r="U74" s="8">
        <f t="shared" si="16"/>
        <v>145</v>
      </c>
    </row>
    <row r="75" spans="2:21" x14ac:dyDescent="0.25">
      <c r="B75" s="14">
        <f t="shared" si="10"/>
        <v>0.93499999999999994</v>
      </c>
      <c r="C75" s="8">
        <f t="shared" si="11"/>
        <v>10752.5</v>
      </c>
      <c r="D75" s="10">
        <f t="shared" si="14"/>
        <v>220</v>
      </c>
      <c r="Q75" s="7">
        <f t="shared" si="12"/>
        <v>0.93499999999999994</v>
      </c>
      <c r="R75" s="8">
        <f t="shared" si="13"/>
        <v>10752.5</v>
      </c>
      <c r="S75" s="10">
        <f t="shared" si="15"/>
        <v>-75</v>
      </c>
      <c r="U75" s="8">
        <f t="shared" si="16"/>
        <v>145</v>
      </c>
    </row>
    <row r="76" spans="2:21" x14ac:dyDescent="0.25">
      <c r="B76" s="14">
        <f t="shared" si="10"/>
        <v>0.94</v>
      </c>
      <c r="C76" s="8">
        <f t="shared" si="11"/>
        <v>10810</v>
      </c>
      <c r="D76" s="10">
        <f t="shared" si="14"/>
        <v>220</v>
      </c>
      <c r="Q76" s="7">
        <f t="shared" si="12"/>
        <v>0.94</v>
      </c>
      <c r="R76" s="8">
        <f t="shared" si="13"/>
        <v>10810</v>
      </c>
      <c r="S76" s="10">
        <f t="shared" si="15"/>
        <v>-75</v>
      </c>
      <c r="U76" s="8">
        <f t="shared" si="16"/>
        <v>145</v>
      </c>
    </row>
    <row r="77" spans="2:21" x14ac:dyDescent="0.25">
      <c r="B77" s="14">
        <f t="shared" si="10"/>
        <v>0.94499999999999995</v>
      </c>
      <c r="C77" s="8">
        <f t="shared" si="11"/>
        <v>10867.5</v>
      </c>
      <c r="D77" s="10">
        <f t="shared" si="14"/>
        <v>220</v>
      </c>
      <c r="Q77" s="7">
        <f t="shared" si="12"/>
        <v>0.94499999999999995</v>
      </c>
      <c r="R77" s="8">
        <f t="shared" si="13"/>
        <v>10867.5</v>
      </c>
      <c r="S77" s="10">
        <f t="shared" si="15"/>
        <v>-75</v>
      </c>
      <c r="U77" s="8">
        <f t="shared" si="16"/>
        <v>145</v>
      </c>
    </row>
    <row r="78" spans="2:21" x14ac:dyDescent="0.25">
      <c r="B78" s="14">
        <f t="shared" si="10"/>
        <v>0.95</v>
      </c>
      <c r="C78" s="8">
        <f t="shared" si="11"/>
        <v>10925</v>
      </c>
      <c r="D78" s="10">
        <f t="shared" si="14"/>
        <v>220</v>
      </c>
      <c r="Q78" s="7">
        <f t="shared" si="12"/>
        <v>0.95</v>
      </c>
      <c r="R78" s="8">
        <f t="shared" si="13"/>
        <v>10925</v>
      </c>
      <c r="S78" s="10">
        <f t="shared" si="15"/>
        <v>-75</v>
      </c>
      <c r="U78" s="8">
        <f t="shared" si="16"/>
        <v>145</v>
      </c>
    </row>
    <row r="79" spans="2:21" x14ac:dyDescent="0.25">
      <c r="B79" s="14">
        <f t="shared" si="10"/>
        <v>0.95499999999999996</v>
      </c>
      <c r="C79" s="8">
        <f t="shared" si="11"/>
        <v>10982.5</v>
      </c>
      <c r="D79" s="10">
        <f t="shared" si="14"/>
        <v>220</v>
      </c>
      <c r="Q79" s="7">
        <f t="shared" si="12"/>
        <v>0.95499999999999996</v>
      </c>
      <c r="R79" s="8">
        <f t="shared" si="13"/>
        <v>10982.5</v>
      </c>
      <c r="S79" s="10">
        <f t="shared" si="15"/>
        <v>-75</v>
      </c>
      <c r="U79" s="8">
        <f t="shared" si="16"/>
        <v>145</v>
      </c>
    </row>
    <row r="80" spans="2:21" x14ac:dyDescent="0.25">
      <c r="B80" s="14">
        <f t="shared" si="10"/>
        <v>0.96</v>
      </c>
      <c r="C80" s="8">
        <f t="shared" si="11"/>
        <v>11040</v>
      </c>
      <c r="D80" s="10">
        <f t="shared" si="14"/>
        <v>220</v>
      </c>
      <c r="Q80" s="7">
        <f t="shared" si="12"/>
        <v>0.96</v>
      </c>
      <c r="R80" s="8">
        <f t="shared" si="13"/>
        <v>11040</v>
      </c>
      <c r="S80" s="10">
        <f t="shared" si="15"/>
        <v>-75</v>
      </c>
      <c r="U80" s="8">
        <f t="shared" si="16"/>
        <v>145</v>
      </c>
    </row>
    <row r="81" spans="2:21" x14ac:dyDescent="0.25">
      <c r="B81" s="14">
        <f t="shared" si="10"/>
        <v>0.96499999999999997</v>
      </c>
      <c r="C81" s="8">
        <f t="shared" si="11"/>
        <v>11097.5</v>
      </c>
      <c r="D81" s="10">
        <f t="shared" si="14"/>
        <v>220</v>
      </c>
      <c r="Q81" s="7">
        <f t="shared" si="12"/>
        <v>0.96499999999999997</v>
      </c>
      <c r="R81" s="8">
        <f t="shared" si="13"/>
        <v>11097.5</v>
      </c>
      <c r="S81" s="10">
        <f t="shared" si="15"/>
        <v>-75</v>
      </c>
      <c r="U81" s="8">
        <f t="shared" si="16"/>
        <v>145</v>
      </c>
    </row>
    <row r="82" spans="2:21" x14ac:dyDescent="0.25">
      <c r="B82" s="14">
        <f t="shared" si="10"/>
        <v>0.97</v>
      </c>
      <c r="C82" s="8">
        <f t="shared" si="11"/>
        <v>11155</v>
      </c>
      <c r="D82" s="10">
        <f t="shared" si="14"/>
        <v>220</v>
      </c>
      <c r="Q82" s="7">
        <f t="shared" si="12"/>
        <v>0.97</v>
      </c>
      <c r="R82" s="8">
        <f t="shared" si="13"/>
        <v>11155</v>
      </c>
      <c r="S82" s="10">
        <f t="shared" si="15"/>
        <v>-75</v>
      </c>
      <c r="U82" s="8">
        <f t="shared" si="16"/>
        <v>145</v>
      </c>
    </row>
    <row r="83" spans="2:21" x14ac:dyDescent="0.25">
      <c r="B83" s="14">
        <f t="shared" si="10"/>
        <v>0.97499999999999998</v>
      </c>
      <c r="C83" s="8">
        <f t="shared" si="11"/>
        <v>11212.5</v>
      </c>
      <c r="D83" s="10">
        <f t="shared" si="14"/>
        <v>220</v>
      </c>
      <c r="Q83" s="7">
        <f t="shared" si="12"/>
        <v>0.97499999999999998</v>
      </c>
      <c r="R83" s="8">
        <f t="shared" si="13"/>
        <v>11212.5</v>
      </c>
      <c r="S83" s="10">
        <f t="shared" si="15"/>
        <v>-75</v>
      </c>
      <c r="U83" s="8">
        <f t="shared" si="16"/>
        <v>145</v>
      </c>
    </row>
    <row r="84" spans="2:21" x14ac:dyDescent="0.25">
      <c r="B84" s="14">
        <f t="shared" si="10"/>
        <v>0.98</v>
      </c>
      <c r="C84" s="8">
        <f t="shared" si="11"/>
        <v>11270</v>
      </c>
      <c r="D84" s="10">
        <f t="shared" si="14"/>
        <v>220</v>
      </c>
      <c r="Q84" s="7">
        <f t="shared" si="12"/>
        <v>0.98</v>
      </c>
      <c r="R84" s="8">
        <f t="shared" si="13"/>
        <v>11270</v>
      </c>
      <c r="S84" s="10">
        <f t="shared" si="15"/>
        <v>-75</v>
      </c>
      <c r="U84" s="8">
        <f t="shared" si="16"/>
        <v>145</v>
      </c>
    </row>
    <row r="85" spans="2:21" x14ac:dyDescent="0.25">
      <c r="B85" s="14">
        <f t="shared" si="10"/>
        <v>0.98499999999999999</v>
      </c>
      <c r="C85" s="8">
        <f t="shared" si="11"/>
        <v>11327.5</v>
      </c>
      <c r="D85" s="10">
        <f t="shared" si="14"/>
        <v>220</v>
      </c>
      <c r="Q85" s="7">
        <f t="shared" si="12"/>
        <v>0.98499999999999999</v>
      </c>
      <c r="R85" s="8">
        <f t="shared" si="13"/>
        <v>11327.5</v>
      </c>
      <c r="S85" s="10">
        <f t="shared" si="15"/>
        <v>-75</v>
      </c>
      <c r="U85" s="8">
        <f t="shared" si="16"/>
        <v>145</v>
      </c>
    </row>
    <row r="86" spans="2:21" x14ac:dyDescent="0.25">
      <c r="B86" s="14">
        <f t="shared" si="10"/>
        <v>0.99</v>
      </c>
      <c r="C86" s="8">
        <f t="shared" si="11"/>
        <v>11385</v>
      </c>
      <c r="D86" s="10">
        <f t="shared" si="14"/>
        <v>220</v>
      </c>
      <c r="Q86" s="7">
        <f t="shared" si="12"/>
        <v>0.99</v>
      </c>
      <c r="R86" s="8">
        <f t="shared" si="13"/>
        <v>11385</v>
      </c>
      <c r="S86" s="10">
        <f t="shared" si="15"/>
        <v>-75</v>
      </c>
      <c r="U86" s="8">
        <f t="shared" si="16"/>
        <v>145</v>
      </c>
    </row>
    <row r="87" spans="2:21" x14ac:dyDescent="0.25">
      <c r="B87" s="14">
        <f>B88-0.5%</f>
        <v>0.995</v>
      </c>
      <c r="C87" s="8">
        <f>B87*$D$7</f>
        <v>11442.5</v>
      </c>
      <c r="D87" s="10">
        <f t="shared" si="14"/>
        <v>220</v>
      </c>
      <c r="Q87" s="7">
        <f>Q88-0.5%</f>
        <v>0.995</v>
      </c>
      <c r="R87" s="8">
        <f>Q87*$D$7</f>
        <v>11442.5</v>
      </c>
      <c r="S87" s="10">
        <f t="shared" si="15"/>
        <v>-75</v>
      </c>
      <c r="U87" s="8">
        <f t="shared" si="16"/>
        <v>145</v>
      </c>
    </row>
    <row r="88" spans="2:21" x14ac:dyDescent="0.25">
      <c r="B88" s="14">
        <v>1</v>
      </c>
      <c r="C88" s="8">
        <f>B88*$D$7</f>
        <v>11500</v>
      </c>
      <c r="D88" s="10">
        <f t="shared" si="14"/>
        <v>220</v>
      </c>
      <c r="Q88" s="7">
        <v>1</v>
      </c>
      <c r="R88" s="8">
        <f>Q88*$D$7</f>
        <v>11500</v>
      </c>
      <c r="S88" s="10">
        <f t="shared" si="15"/>
        <v>-75</v>
      </c>
      <c r="U88" s="8">
        <f t="shared" si="16"/>
        <v>145</v>
      </c>
    </row>
    <row r="89" spans="2:21" x14ac:dyDescent="0.25">
      <c r="B89" s="14">
        <f>B88+0.5%</f>
        <v>1.0049999999999999</v>
      </c>
      <c r="C89" s="8">
        <f t="shared" ref="C89:C108" si="17">B89*$D$7</f>
        <v>11557.499999999998</v>
      </c>
      <c r="D89" s="10">
        <f t="shared" si="14"/>
        <v>162.50000000000182</v>
      </c>
      <c r="Q89" s="7">
        <f>Q88+0.5%</f>
        <v>1.0049999999999999</v>
      </c>
      <c r="R89" s="8">
        <f t="shared" ref="R89:R108" si="18">Q89*$D$7</f>
        <v>11557.499999999998</v>
      </c>
      <c r="S89" s="10">
        <f t="shared" si="15"/>
        <v>-75</v>
      </c>
      <c r="U89" s="8">
        <f t="shared" si="16"/>
        <v>87.500000000001819</v>
      </c>
    </row>
    <row r="90" spans="2:21" x14ac:dyDescent="0.25">
      <c r="B90" s="14">
        <f t="shared" ref="B90:B108" si="19">B89+0.5%</f>
        <v>1.0099999999999998</v>
      </c>
      <c r="C90" s="8">
        <f t="shared" si="17"/>
        <v>11614.999999999998</v>
      </c>
      <c r="D90" s="10">
        <f t="shared" si="14"/>
        <v>105.00000000000182</v>
      </c>
      <c r="Q90" s="7">
        <f t="shared" ref="Q90:Q108" si="20">Q89+0.5%</f>
        <v>1.0099999999999998</v>
      </c>
      <c r="R90" s="8">
        <f t="shared" si="18"/>
        <v>11614.999999999998</v>
      </c>
      <c r="S90" s="10">
        <f t="shared" si="15"/>
        <v>-75</v>
      </c>
      <c r="U90" s="8">
        <f t="shared" si="16"/>
        <v>30.000000000001819</v>
      </c>
    </row>
    <row r="91" spans="2:21" x14ac:dyDescent="0.25">
      <c r="B91" s="14">
        <f t="shared" si="19"/>
        <v>1.0149999999999997</v>
      </c>
      <c r="C91" s="8">
        <f t="shared" si="17"/>
        <v>11672.499999999996</v>
      </c>
      <c r="D91" s="10">
        <f t="shared" si="14"/>
        <v>47.500000000003638</v>
      </c>
      <c r="Q91" s="7">
        <f t="shared" si="20"/>
        <v>1.0149999999999997</v>
      </c>
      <c r="R91" s="8">
        <f t="shared" si="18"/>
        <v>11672.499999999996</v>
      </c>
      <c r="S91" s="10">
        <f t="shared" si="15"/>
        <v>-75</v>
      </c>
      <c r="U91" s="8">
        <f t="shared" si="16"/>
        <v>-27.499999999996362</v>
      </c>
    </row>
    <row r="92" spans="2:21" x14ac:dyDescent="0.25">
      <c r="B92" s="14">
        <f t="shared" si="19"/>
        <v>1.0199999999999996</v>
      </c>
      <c r="C92" s="8">
        <f t="shared" si="17"/>
        <v>11729.999999999995</v>
      </c>
      <c r="D92" s="10">
        <f t="shared" si="14"/>
        <v>-9.999999999994543</v>
      </c>
      <c r="Q92" s="7">
        <f t="shared" si="20"/>
        <v>1.0199999999999996</v>
      </c>
      <c r="R92" s="8">
        <f t="shared" si="18"/>
        <v>11729.999999999995</v>
      </c>
      <c r="S92" s="10">
        <f t="shared" si="15"/>
        <v>-75</v>
      </c>
      <c r="U92" s="8">
        <f t="shared" si="16"/>
        <v>-84.999999999994543</v>
      </c>
    </row>
    <row r="93" spans="2:21" x14ac:dyDescent="0.25">
      <c r="B93" s="14">
        <f t="shared" si="19"/>
        <v>1.0249999999999995</v>
      </c>
      <c r="C93" s="8">
        <f t="shared" si="17"/>
        <v>11787.499999999995</v>
      </c>
      <c r="D93" s="10">
        <f t="shared" si="14"/>
        <v>-67.499999999994543</v>
      </c>
      <c r="Q93" s="7">
        <f t="shared" si="20"/>
        <v>1.0249999999999995</v>
      </c>
      <c r="R93" s="8">
        <f t="shared" si="18"/>
        <v>11787.499999999995</v>
      </c>
      <c r="S93" s="10">
        <f t="shared" si="15"/>
        <v>-75</v>
      </c>
      <c r="U93" s="8">
        <f t="shared" si="16"/>
        <v>-142.49999999999454</v>
      </c>
    </row>
    <row r="94" spans="2:21" x14ac:dyDescent="0.25">
      <c r="B94" s="14">
        <f t="shared" si="19"/>
        <v>1.0299999999999994</v>
      </c>
      <c r="C94" s="8">
        <f t="shared" si="17"/>
        <v>11844.999999999993</v>
      </c>
      <c r="D94" s="10">
        <f t="shared" si="14"/>
        <v>-124.99999999999272</v>
      </c>
      <c r="Q94" s="7">
        <f t="shared" si="20"/>
        <v>1.0299999999999994</v>
      </c>
      <c r="R94" s="8">
        <f t="shared" si="18"/>
        <v>11844.999999999993</v>
      </c>
      <c r="S94" s="10">
        <f t="shared" si="15"/>
        <v>-75</v>
      </c>
      <c r="U94" s="8">
        <f t="shared" si="16"/>
        <v>-199.99999999999272</v>
      </c>
    </row>
    <row r="95" spans="2:21" x14ac:dyDescent="0.25">
      <c r="B95" s="14">
        <f t="shared" si="19"/>
        <v>1.0349999999999993</v>
      </c>
      <c r="C95" s="8">
        <f t="shared" si="17"/>
        <v>11902.499999999991</v>
      </c>
      <c r="D95" s="10">
        <f t="shared" si="14"/>
        <v>-182.49999999999091</v>
      </c>
      <c r="Q95" s="7">
        <f t="shared" si="20"/>
        <v>1.0349999999999993</v>
      </c>
      <c r="R95" s="8">
        <f t="shared" si="18"/>
        <v>11902.499999999991</v>
      </c>
      <c r="S95" s="10">
        <f t="shared" si="15"/>
        <v>-75</v>
      </c>
      <c r="U95" s="8">
        <f t="shared" si="16"/>
        <v>-257.49999999999091</v>
      </c>
    </row>
    <row r="96" spans="2:21" x14ac:dyDescent="0.25">
      <c r="B96" s="14">
        <f t="shared" si="19"/>
        <v>1.0399999999999991</v>
      </c>
      <c r="C96" s="8">
        <f t="shared" si="17"/>
        <v>11959.999999999991</v>
      </c>
      <c r="D96" s="10">
        <f t="shared" si="14"/>
        <v>-239.99999999999091</v>
      </c>
      <c r="Q96" s="7">
        <f t="shared" si="20"/>
        <v>1.0399999999999991</v>
      </c>
      <c r="R96" s="8">
        <f t="shared" si="18"/>
        <v>11959.999999999991</v>
      </c>
      <c r="S96" s="10">
        <f t="shared" si="15"/>
        <v>-75</v>
      </c>
      <c r="U96" s="8">
        <f t="shared" si="16"/>
        <v>-314.99999999999091</v>
      </c>
    </row>
    <row r="97" spans="2:24" x14ac:dyDescent="0.25">
      <c r="B97" s="14">
        <f t="shared" si="19"/>
        <v>1.044999999999999</v>
      </c>
      <c r="C97" s="8">
        <f t="shared" si="17"/>
        <v>12017.499999999989</v>
      </c>
      <c r="D97" s="10">
        <f t="shared" si="14"/>
        <v>-297.49999999998909</v>
      </c>
      <c r="Q97" s="7">
        <f t="shared" si="20"/>
        <v>1.044999999999999</v>
      </c>
      <c r="R97" s="8">
        <f t="shared" si="18"/>
        <v>12017.499999999989</v>
      </c>
      <c r="S97" s="10">
        <f t="shared" si="15"/>
        <v>-57.500000000010914</v>
      </c>
      <c r="U97" s="8">
        <f t="shared" si="16"/>
        <v>-355</v>
      </c>
    </row>
    <row r="98" spans="2:24" x14ac:dyDescent="0.25">
      <c r="B98" s="14">
        <f t="shared" si="19"/>
        <v>1.0499999999999989</v>
      </c>
      <c r="C98" s="8">
        <f t="shared" si="17"/>
        <v>12074.999999999987</v>
      </c>
      <c r="D98" s="10">
        <f t="shared" si="14"/>
        <v>-354.99999999998727</v>
      </c>
      <c r="Q98" s="7">
        <f t="shared" si="20"/>
        <v>1.0499999999999989</v>
      </c>
      <c r="R98" s="8">
        <f t="shared" si="18"/>
        <v>12074.999999999987</v>
      </c>
      <c r="S98" s="10">
        <f t="shared" si="15"/>
        <v>-1.2732925824820995E-11</v>
      </c>
      <c r="U98" s="8">
        <f t="shared" si="16"/>
        <v>-355</v>
      </c>
    </row>
    <row r="99" spans="2:24" x14ac:dyDescent="0.25">
      <c r="B99" s="14">
        <f t="shared" si="19"/>
        <v>1.0549999999999988</v>
      </c>
      <c r="C99" s="8">
        <f t="shared" si="17"/>
        <v>12132.499999999987</v>
      </c>
      <c r="D99" s="10">
        <f t="shared" si="14"/>
        <v>-412.49999999998727</v>
      </c>
      <c r="Q99" s="7">
        <f t="shared" si="20"/>
        <v>1.0549999999999988</v>
      </c>
      <c r="R99" s="8">
        <f t="shared" si="18"/>
        <v>12132.499999999987</v>
      </c>
      <c r="S99" s="10">
        <f t="shared" si="15"/>
        <v>57.499999999987267</v>
      </c>
      <c r="U99" s="8">
        <f t="shared" si="16"/>
        <v>-355</v>
      </c>
      <c r="X99" s="3"/>
    </row>
    <row r="100" spans="2:24" x14ac:dyDescent="0.25">
      <c r="B100" s="14">
        <f t="shared" si="19"/>
        <v>1.0599999999999987</v>
      </c>
      <c r="C100" s="8">
        <f t="shared" si="17"/>
        <v>12189.999999999985</v>
      </c>
      <c r="D100" s="10">
        <f t="shared" si="14"/>
        <v>-469.99999999998545</v>
      </c>
      <c r="Q100" s="7">
        <f t="shared" si="20"/>
        <v>1.0599999999999987</v>
      </c>
      <c r="R100" s="8">
        <f t="shared" si="18"/>
        <v>12189.999999999985</v>
      </c>
      <c r="S100" s="10">
        <f t="shared" si="15"/>
        <v>114.99999999998545</v>
      </c>
      <c r="U100" s="8">
        <f t="shared" si="16"/>
        <v>-355</v>
      </c>
    </row>
    <row r="101" spans="2:24" x14ac:dyDescent="0.25">
      <c r="B101" s="14">
        <f t="shared" si="19"/>
        <v>1.0649999999999986</v>
      </c>
      <c r="C101" s="8">
        <f t="shared" si="17"/>
        <v>12247.499999999984</v>
      </c>
      <c r="D101" s="10">
        <f t="shared" si="14"/>
        <v>-527.49999999998363</v>
      </c>
      <c r="Q101" s="7">
        <f t="shared" si="20"/>
        <v>1.0649999999999986</v>
      </c>
      <c r="R101" s="8">
        <f t="shared" si="18"/>
        <v>12247.499999999984</v>
      </c>
      <c r="S101" s="10">
        <f t="shared" si="15"/>
        <v>172.49999999998363</v>
      </c>
      <c r="U101" s="8">
        <f t="shared" si="16"/>
        <v>-355</v>
      </c>
    </row>
    <row r="102" spans="2:24" x14ac:dyDescent="0.25">
      <c r="B102" s="14">
        <f t="shared" si="19"/>
        <v>1.0699999999999985</v>
      </c>
      <c r="C102" s="8">
        <f t="shared" si="17"/>
        <v>12304.999999999984</v>
      </c>
      <c r="D102" s="10">
        <f t="shared" si="14"/>
        <v>-584.99999999998363</v>
      </c>
      <c r="Q102" s="7">
        <f t="shared" si="20"/>
        <v>1.0699999999999985</v>
      </c>
      <c r="R102" s="8">
        <f t="shared" si="18"/>
        <v>12304.999999999984</v>
      </c>
      <c r="S102" s="10">
        <f t="shared" si="15"/>
        <v>229.99999999998363</v>
      </c>
      <c r="U102" s="8">
        <f t="shared" si="16"/>
        <v>-355</v>
      </c>
    </row>
    <row r="103" spans="2:24" x14ac:dyDescent="0.25">
      <c r="B103" s="14">
        <f t="shared" si="19"/>
        <v>1.0749999999999984</v>
      </c>
      <c r="C103" s="8">
        <f t="shared" si="17"/>
        <v>12362.499999999982</v>
      </c>
      <c r="D103" s="10">
        <f t="shared" si="14"/>
        <v>-642.49999999998181</v>
      </c>
      <c r="Q103" s="7">
        <f t="shared" si="20"/>
        <v>1.0749999999999984</v>
      </c>
      <c r="R103" s="8">
        <f t="shared" si="18"/>
        <v>12362.499999999982</v>
      </c>
      <c r="S103" s="10">
        <f t="shared" si="15"/>
        <v>287.49999999998181</v>
      </c>
      <c r="U103" s="8">
        <f t="shared" si="16"/>
        <v>-355</v>
      </c>
    </row>
    <row r="104" spans="2:24" x14ac:dyDescent="0.25">
      <c r="B104" s="14">
        <f t="shared" si="19"/>
        <v>1.0799999999999983</v>
      </c>
      <c r="C104" s="8">
        <f t="shared" si="17"/>
        <v>12419.99999999998</v>
      </c>
      <c r="D104" s="10">
        <f t="shared" si="14"/>
        <v>-699.99999999997999</v>
      </c>
      <c r="Q104" s="7">
        <f t="shared" si="20"/>
        <v>1.0799999999999983</v>
      </c>
      <c r="R104" s="8">
        <f t="shared" si="18"/>
        <v>12419.99999999998</v>
      </c>
      <c r="S104" s="10">
        <f t="shared" si="15"/>
        <v>344.99999999997999</v>
      </c>
      <c r="U104" s="8">
        <f t="shared" si="16"/>
        <v>-355</v>
      </c>
    </row>
    <row r="105" spans="2:24" x14ac:dyDescent="0.25">
      <c r="B105" s="14">
        <f t="shared" si="19"/>
        <v>1.0849999999999982</v>
      </c>
      <c r="C105" s="8">
        <f t="shared" si="17"/>
        <v>12477.49999999998</v>
      </c>
      <c r="D105" s="10">
        <f t="shared" si="14"/>
        <v>-757.49999999997999</v>
      </c>
      <c r="Q105" s="7">
        <f t="shared" si="20"/>
        <v>1.0849999999999982</v>
      </c>
      <c r="R105" s="8">
        <f t="shared" si="18"/>
        <v>12477.49999999998</v>
      </c>
      <c r="S105" s="10">
        <f t="shared" si="15"/>
        <v>402.49999999997999</v>
      </c>
      <c r="U105" s="8">
        <f t="shared" si="16"/>
        <v>-355</v>
      </c>
    </row>
    <row r="106" spans="2:24" x14ac:dyDescent="0.25">
      <c r="B106" s="14">
        <f t="shared" si="19"/>
        <v>1.0899999999999981</v>
      </c>
      <c r="C106" s="8">
        <f t="shared" si="17"/>
        <v>12534.999999999978</v>
      </c>
      <c r="D106" s="10">
        <f t="shared" si="14"/>
        <v>-814.99999999997817</v>
      </c>
      <c r="Q106" s="7">
        <f t="shared" si="20"/>
        <v>1.0899999999999981</v>
      </c>
      <c r="R106" s="8">
        <f t="shared" si="18"/>
        <v>12534.999999999978</v>
      </c>
      <c r="S106" s="10">
        <f t="shared" si="15"/>
        <v>459.99999999997817</v>
      </c>
      <c r="U106" s="8">
        <f t="shared" si="16"/>
        <v>-355</v>
      </c>
    </row>
    <row r="107" spans="2:24" x14ac:dyDescent="0.25">
      <c r="B107" s="14">
        <f t="shared" si="19"/>
        <v>1.094999999999998</v>
      </c>
      <c r="C107" s="8">
        <f t="shared" si="17"/>
        <v>12592.499999999976</v>
      </c>
      <c r="D107" s="10">
        <f t="shared" si="14"/>
        <v>-872.49999999997635</v>
      </c>
      <c r="Q107" s="7">
        <f t="shared" si="20"/>
        <v>1.094999999999998</v>
      </c>
      <c r="R107" s="8">
        <f t="shared" si="18"/>
        <v>12592.499999999976</v>
      </c>
      <c r="S107" s="10">
        <f t="shared" si="15"/>
        <v>517.49999999997635</v>
      </c>
      <c r="U107" s="8">
        <f t="shared" si="16"/>
        <v>-355</v>
      </c>
    </row>
    <row r="108" spans="2:24" x14ac:dyDescent="0.25">
      <c r="B108" s="14">
        <f t="shared" si="19"/>
        <v>1.0999999999999979</v>
      </c>
      <c r="C108" s="8">
        <f t="shared" si="17"/>
        <v>12649.999999999976</v>
      </c>
      <c r="D108" s="10">
        <f t="shared" si="14"/>
        <v>-929.99999999997635</v>
      </c>
      <c r="Q108" s="7">
        <f t="shared" si="20"/>
        <v>1.0999999999999979</v>
      </c>
      <c r="R108" s="8">
        <f t="shared" si="18"/>
        <v>12649.999999999976</v>
      </c>
      <c r="S108" s="10">
        <f t="shared" si="15"/>
        <v>574.99999999997635</v>
      </c>
      <c r="U108" s="8">
        <f t="shared" si="16"/>
        <v>-355</v>
      </c>
    </row>
  </sheetData>
  <mergeCells count="4">
    <mergeCell ref="C4:D4"/>
    <mergeCell ref="R4:S4"/>
    <mergeCell ref="C59:D59"/>
    <mergeCell ref="R59:S59"/>
  </mergeCells>
  <dataValidations count="1">
    <dataValidation type="list" allowBlank="1" showInputMessage="1" showErrorMessage="1" sqref="D5 S5 D60 S60" xr:uid="{998CD41F-9156-4B03-BC56-FB3228607785}">
      <formula1>"CALL,PUT"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CB50-B1C7-4AEE-A9CC-2EAF832D0247}">
  <dimension ref="B2:AG108"/>
  <sheetViews>
    <sheetView zoomScale="85" zoomScaleNormal="85" workbookViewId="0">
      <selection activeCell="B2" sqref="B2:AG2"/>
    </sheetView>
  </sheetViews>
  <sheetFormatPr defaultRowHeight="15" x14ac:dyDescent="0.25"/>
  <cols>
    <col min="1" max="1" width="2.7109375" style="1" customWidth="1"/>
    <col min="2" max="2" width="10.42578125" style="1" customWidth="1"/>
    <col min="3" max="3" width="15.7109375" style="1" customWidth="1"/>
    <col min="4" max="4" width="13.28515625" style="1" customWidth="1"/>
    <col min="5" max="5" width="5.140625" style="1" customWidth="1"/>
    <col min="6" max="6" width="12.85546875" style="1" customWidth="1"/>
    <col min="7" max="7" width="14.7109375" style="1" customWidth="1"/>
    <col min="8" max="14" width="9.140625" style="1"/>
    <col min="15" max="15" width="5" style="1" customWidth="1"/>
    <col min="16" max="16" width="3.5703125" style="1" customWidth="1"/>
    <col min="17" max="17" width="11.85546875" style="1" customWidth="1"/>
    <col min="18" max="18" width="15.7109375" style="1" customWidth="1"/>
    <col min="19" max="19" width="13.28515625" style="1" customWidth="1"/>
    <col min="20" max="20" width="4.28515625" style="1" customWidth="1"/>
    <col min="21" max="21" width="13.7109375" style="1" customWidth="1"/>
    <col min="22" max="22" width="3.7109375" style="1" customWidth="1"/>
    <col min="23" max="16384" width="9.140625" style="1"/>
  </cols>
  <sheetData>
    <row r="2" spans="2:33" ht="23.25" x14ac:dyDescent="0.35">
      <c r="B2" s="18" t="s">
        <v>17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2:33" ht="23.25" x14ac:dyDescent="0.35">
      <c r="B3" s="12"/>
    </row>
    <row r="4" spans="2:33" x14ac:dyDescent="0.25">
      <c r="C4" s="15" t="s">
        <v>13</v>
      </c>
      <c r="D4" s="16"/>
      <c r="R4" s="15" t="s">
        <v>14</v>
      </c>
      <c r="S4" s="16"/>
    </row>
    <row r="5" spans="2:33" x14ac:dyDescent="0.25">
      <c r="C5" s="2" t="s">
        <v>0</v>
      </c>
      <c r="D5" s="4" t="s">
        <v>8</v>
      </c>
      <c r="R5" s="2" t="s">
        <v>0</v>
      </c>
      <c r="S5" s="4" t="s">
        <v>8</v>
      </c>
    </row>
    <row r="6" spans="2:33" x14ac:dyDescent="0.25">
      <c r="C6" s="2" t="s">
        <v>1</v>
      </c>
      <c r="D6" s="5">
        <v>-1</v>
      </c>
      <c r="R6" s="2" t="s">
        <v>1</v>
      </c>
      <c r="S6" s="5">
        <v>1</v>
      </c>
      <c r="U6" s="11" t="s">
        <v>15</v>
      </c>
    </row>
    <row r="7" spans="2:33" x14ac:dyDescent="0.25">
      <c r="C7" s="2" t="s">
        <v>2</v>
      </c>
      <c r="D7" s="6">
        <v>11000</v>
      </c>
      <c r="R7" s="2" t="s">
        <v>2</v>
      </c>
      <c r="S7" s="6">
        <v>11400</v>
      </c>
      <c r="U7" s="17" t="str">
        <f>IF(U8&gt;=0,"PAY","REC")</f>
        <v>PAY</v>
      </c>
    </row>
    <row r="8" spans="2:33" x14ac:dyDescent="0.25">
      <c r="C8" s="2" t="s">
        <v>3</v>
      </c>
      <c r="D8" s="9">
        <v>65</v>
      </c>
      <c r="R8" s="2" t="s">
        <v>3</v>
      </c>
      <c r="S8" s="9">
        <v>120</v>
      </c>
      <c r="U8" s="6">
        <f>D6*D8+S6*S8</f>
        <v>55</v>
      </c>
    </row>
    <row r="9" spans="2:33" x14ac:dyDescent="0.25">
      <c r="C9" s="2" t="s">
        <v>4</v>
      </c>
      <c r="D9" s="6">
        <v>11470</v>
      </c>
      <c r="R9" s="2" t="s">
        <v>4</v>
      </c>
      <c r="S9" s="6">
        <v>11470</v>
      </c>
    </row>
    <row r="11" spans="2:33" x14ac:dyDescent="0.25">
      <c r="U11" s="11" t="s">
        <v>10</v>
      </c>
    </row>
    <row r="12" spans="2:33" x14ac:dyDescent="0.25">
      <c r="C12" s="13" t="s">
        <v>6</v>
      </c>
      <c r="D12" s="13" t="s">
        <v>7</v>
      </c>
      <c r="R12" s="13" t="s">
        <v>6</v>
      </c>
      <c r="S12" s="13" t="s">
        <v>7</v>
      </c>
      <c r="U12" s="11" t="s">
        <v>9</v>
      </c>
    </row>
    <row r="13" spans="2:33" x14ac:dyDescent="0.25">
      <c r="B13" s="14">
        <f t="shared" ref="B13:B31" si="0">B14-0.5%</f>
        <v>0.89999999999999991</v>
      </c>
      <c r="C13" s="8">
        <f t="shared" ref="C13:C31" si="1">B13*$D$7</f>
        <v>9899.9999999999982</v>
      </c>
      <c r="D13" s="10">
        <f t="shared" ref="D13:D53" si="2">IF(D$5="CALL",(IF(C13-(D$7+D$8)&lt;-D$8,-D$8,C13-(D$7+D$8)))*D$6,(IF((D$7-D$8)-C13&lt;-D$8,-D$8,(D$7-D$8)-C13))*D$6)</f>
        <v>-1035.0000000000018</v>
      </c>
      <c r="Q13" s="14">
        <f t="shared" ref="Q13:Q31" si="3">Q14-0.5%</f>
        <v>0.89999999999999991</v>
      </c>
      <c r="R13" s="8">
        <f t="shared" ref="R13:R31" si="4">Q13*$D$7</f>
        <v>9899.9999999999982</v>
      </c>
      <c r="S13" s="10">
        <f>IF(S$5="CALL",(IF(R13-(S$7+S$8)&lt;-S$8,-S$8,R13-(S$7+S$8)))*S$6,(IF((S$7-S$8)-R13&lt;-S$8,-S$8,(S$7-S$8)-R13))*S$6)</f>
        <v>1380.0000000000018</v>
      </c>
      <c r="U13" s="8">
        <f>D13+S13</f>
        <v>345</v>
      </c>
    </row>
    <row r="14" spans="2:33" x14ac:dyDescent="0.25">
      <c r="B14" s="14">
        <f t="shared" si="0"/>
        <v>0.90499999999999992</v>
      </c>
      <c r="C14" s="8">
        <f t="shared" si="1"/>
        <v>9954.9999999999982</v>
      </c>
      <c r="D14" s="10">
        <f t="shared" si="2"/>
        <v>-980.00000000000182</v>
      </c>
      <c r="Q14" s="14">
        <f t="shared" si="3"/>
        <v>0.90499999999999992</v>
      </c>
      <c r="R14" s="8">
        <f t="shared" si="4"/>
        <v>9954.9999999999982</v>
      </c>
      <c r="S14" s="10">
        <f>IF(S$5="CALL",(IF(R14-(S$7+S$8)&lt;-S$8,-S$8,R14-(S$7+S$8)))*S$6,(IF((S$7-S$8)-R14&lt;-S$8,-S$8,(S$7-S$8)-R14))*S$6)</f>
        <v>1325.0000000000018</v>
      </c>
      <c r="U14" s="8">
        <f t="shared" ref="U14:U53" si="5">D14+S14</f>
        <v>345</v>
      </c>
    </row>
    <row r="15" spans="2:33" x14ac:dyDescent="0.25">
      <c r="B15" s="14">
        <f t="shared" si="0"/>
        <v>0.90999999999999992</v>
      </c>
      <c r="C15" s="8">
        <f t="shared" si="1"/>
        <v>10010</v>
      </c>
      <c r="D15" s="10">
        <f t="shared" si="2"/>
        <v>-925</v>
      </c>
      <c r="Q15" s="14">
        <f t="shared" si="3"/>
        <v>0.90999999999999992</v>
      </c>
      <c r="R15" s="8">
        <f t="shared" si="4"/>
        <v>10010</v>
      </c>
      <c r="S15" s="10">
        <f>IF(S$5="CALL",(IF(R15-(S$7+S$8)&lt;-S$8,-S$8,R15-(S$7+S$8)))*S$6,(IF((S$7-S$8)-R15&lt;-S$8,-S$8,(S$7-S$8)-R15))*S$6)</f>
        <v>1270</v>
      </c>
      <c r="U15" s="8">
        <f t="shared" si="5"/>
        <v>345</v>
      </c>
    </row>
    <row r="16" spans="2:33" x14ac:dyDescent="0.25">
      <c r="B16" s="14">
        <f t="shared" si="0"/>
        <v>0.91499999999999992</v>
      </c>
      <c r="C16" s="8">
        <f t="shared" si="1"/>
        <v>10065</v>
      </c>
      <c r="D16" s="10">
        <f t="shared" si="2"/>
        <v>-870</v>
      </c>
      <c r="Q16" s="14">
        <f t="shared" si="3"/>
        <v>0.91499999999999992</v>
      </c>
      <c r="R16" s="8">
        <f t="shared" si="4"/>
        <v>10065</v>
      </c>
      <c r="S16" s="10">
        <f>IF(S$5="CALL",(IF(R16-(S$7+S$8)&lt;-S$8,-S$8,R16-(S$7+S$8)))*S$6,(IF((S$7-S$8)-R16&lt;-S$8,-S$8,(S$7-S$8)-R16))*S$6)</f>
        <v>1215</v>
      </c>
      <c r="U16" s="8">
        <f t="shared" si="5"/>
        <v>345</v>
      </c>
    </row>
    <row r="17" spans="2:21" x14ac:dyDescent="0.25">
      <c r="B17" s="14">
        <f t="shared" si="0"/>
        <v>0.91999999999999993</v>
      </c>
      <c r="C17" s="8">
        <f t="shared" si="1"/>
        <v>10120</v>
      </c>
      <c r="D17" s="10">
        <f t="shared" si="2"/>
        <v>-815</v>
      </c>
      <c r="Q17" s="14">
        <f t="shared" si="3"/>
        <v>0.91999999999999993</v>
      </c>
      <c r="R17" s="8">
        <f t="shared" si="4"/>
        <v>10120</v>
      </c>
      <c r="S17" s="10">
        <f>IF(S$5="CALL",(IF(R17-(S$7+S$8)&lt;-S$8,-S$8,R17-(S$7+S$8)))*S$6,(IF((S$7-S$8)-R17&lt;-S$8,-S$8,(S$7-S$8)-R17))*S$6)</f>
        <v>1160</v>
      </c>
      <c r="U17" s="8">
        <f t="shared" si="5"/>
        <v>345</v>
      </c>
    </row>
    <row r="18" spans="2:21" x14ac:dyDescent="0.25">
      <c r="B18" s="14">
        <f t="shared" si="0"/>
        <v>0.92499999999999993</v>
      </c>
      <c r="C18" s="8">
        <f t="shared" si="1"/>
        <v>10175</v>
      </c>
      <c r="D18" s="10">
        <f t="shared" si="2"/>
        <v>-760</v>
      </c>
      <c r="Q18" s="14">
        <f t="shared" si="3"/>
        <v>0.92499999999999993</v>
      </c>
      <c r="R18" s="8">
        <f t="shared" si="4"/>
        <v>10175</v>
      </c>
      <c r="S18" s="10">
        <f>IF(S$5="CALL",(IF(R18-(S$7+S$8)&lt;-S$8,-S$8,R18-(S$7+S$8)))*S$6,(IF((S$7-S$8)-R18&lt;-S$8,-S$8,(S$7-S$8)-R18))*S$6)</f>
        <v>1105</v>
      </c>
      <c r="U18" s="8">
        <f t="shared" si="5"/>
        <v>345</v>
      </c>
    </row>
    <row r="19" spans="2:21" x14ac:dyDescent="0.25">
      <c r="B19" s="14">
        <f t="shared" si="0"/>
        <v>0.92999999999999994</v>
      </c>
      <c r="C19" s="8">
        <f t="shared" si="1"/>
        <v>10230</v>
      </c>
      <c r="D19" s="10">
        <f t="shared" si="2"/>
        <v>-705</v>
      </c>
      <c r="Q19" s="14">
        <f t="shared" si="3"/>
        <v>0.92999999999999994</v>
      </c>
      <c r="R19" s="8">
        <f t="shared" si="4"/>
        <v>10230</v>
      </c>
      <c r="S19" s="10">
        <f>IF(S$5="CALL",(IF(R19-(S$7+S$8)&lt;-S$8,-S$8,R19-(S$7+S$8)))*S$6,(IF((S$7-S$8)-R19&lt;-S$8,-S$8,(S$7-S$8)-R19))*S$6)</f>
        <v>1050</v>
      </c>
      <c r="U19" s="8">
        <f t="shared" si="5"/>
        <v>345</v>
      </c>
    </row>
    <row r="20" spans="2:21" x14ac:dyDescent="0.25">
      <c r="B20" s="14">
        <f t="shared" si="0"/>
        <v>0.93499999999999994</v>
      </c>
      <c r="C20" s="8">
        <f t="shared" si="1"/>
        <v>10285</v>
      </c>
      <c r="D20" s="10">
        <f t="shared" si="2"/>
        <v>-650</v>
      </c>
      <c r="Q20" s="14">
        <f t="shared" si="3"/>
        <v>0.93499999999999994</v>
      </c>
      <c r="R20" s="8">
        <f t="shared" si="4"/>
        <v>10285</v>
      </c>
      <c r="S20" s="10">
        <f>IF(S$5="CALL",(IF(R20-(S$7+S$8)&lt;-S$8,-S$8,R20-(S$7+S$8)))*S$6,(IF((S$7-S$8)-R20&lt;-S$8,-S$8,(S$7-S$8)-R20))*S$6)</f>
        <v>995</v>
      </c>
      <c r="U20" s="8">
        <f t="shared" si="5"/>
        <v>345</v>
      </c>
    </row>
    <row r="21" spans="2:21" x14ac:dyDescent="0.25">
      <c r="B21" s="14">
        <f t="shared" si="0"/>
        <v>0.94</v>
      </c>
      <c r="C21" s="8">
        <f t="shared" si="1"/>
        <v>10340</v>
      </c>
      <c r="D21" s="10">
        <f t="shared" si="2"/>
        <v>-595</v>
      </c>
      <c r="Q21" s="14">
        <f t="shared" si="3"/>
        <v>0.94</v>
      </c>
      <c r="R21" s="8">
        <f t="shared" si="4"/>
        <v>10340</v>
      </c>
      <c r="S21" s="10">
        <f>IF(S$5="CALL",(IF(R21-(S$7+S$8)&lt;-S$8,-S$8,R21-(S$7+S$8)))*S$6,(IF((S$7-S$8)-R21&lt;-S$8,-S$8,(S$7-S$8)-R21))*S$6)</f>
        <v>940</v>
      </c>
      <c r="U21" s="8">
        <f t="shared" si="5"/>
        <v>345</v>
      </c>
    </row>
    <row r="22" spans="2:21" x14ac:dyDescent="0.25">
      <c r="B22" s="14">
        <f t="shared" si="0"/>
        <v>0.94499999999999995</v>
      </c>
      <c r="C22" s="8">
        <f t="shared" si="1"/>
        <v>10395</v>
      </c>
      <c r="D22" s="10">
        <f t="shared" si="2"/>
        <v>-540</v>
      </c>
      <c r="Q22" s="14">
        <f t="shared" si="3"/>
        <v>0.94499999999999995</v>
      </c>
      <c r="R22" s="8">
        <f t="shared" si="4"/>
        <v>10395</v>
      </c>
      <c r="S22" s="10">
        <f>IF(S$5="CALL",(IF(R22-(S$7+S$8)&lt;-S$8,-S$8,R22-(S$7+S$8)))*S$6,(IF((S$7-S$8)-R22&lt;-S$8,-S$8,(S$7-S$8)-R22))*S$6)</f>
        <v>885</v>
      </c>
      <c r="U22" s="8">
        <f t="shared" si="5"/>
        <v>345</v>
      </c>
    </row>
    <row r="23" spans="2:21" x14ac:dyDescent="0.25">
      <c r="B23" s="14">
        <f t="shared" si="0"/>
        <v>0.95</v>
      </c>
      <c r="C23" s="8">
        <f t="shared" si="1"/>
        <v>10450</v>
      </c>
      <c r="D23" s="10">
        <f t="shared" si="2"/>
        <v>-485</v>
      </c>
      <c r="Q23" s="14">
        <f t="shared" si="3"/>
        <v>0.95</v>
      </c>
      <c r="R23" s="8">
        <f t="shared" si="4"/>
        <v>10450</v>
      </c>
      <c r="S23" s="10">
        <f>IF(S$5="CALL",(IF(R23-(S$7+S$8)&lt;-S$8,-S$8,R23-(S$7+S$8)))*S$6,(IF((S$7-S$8)-R23&lt;-S$8,-S$8,(S$7-S$8)-R23))*S$6)</f>
        <v>830</v>
      </c>
      <c r="U23" s="8">
        <f t="shared" si="5"/>
        <v>345</v>
      </c>
    </row>
    <row r="24" spans="2:21" x14ac:dyDescent="0.25">
      <c r="B24" s="14">
        <f t="shared" si="0"/>
        <v>0.95499999999999996</v>
      </c>
      <c r="C24" s="8">
        <f t="shared" si="1"/>
        <v>10505</v>
      </c>
      <c r="D24" s="10">
        <f t="shared" si="2"/>
        <v>-430</v>
      </c>
      <c r="Q24" s="14">
        <f t="shared" si="3"/>
        <v>0.95499999999999996</v>
      </c>
      <c r="R24" s="8">
        <f t="shared" si="4"/>
        <v>10505</v>
      </c>
      <c r="S24" s="10">
        <f>IF(S$5="CALL",(IF(R24-(S$7+S$8)&lt;-S$8,-S$8,R24-(S$7+S$8)))*S$6,(IF((S$7-S$8)-R24&lt;-S$8,-S$8,(S$7-S$8)-R24))*S$6)</f>
        <v>775</v>
      </c>
      <c r="U24" s="8">
        <f t="shared" si="5"/>
        <v>345</v>
      </c>
    </row>
    <row r="25" spans="2:21" x14ac:dyDescent="0.25">
      <c r="B25" s="14">
        <f t="shared" si="0"/>
        <v>0.96</v>
      </c>
      <c r="C25" s="8">
        <f t="shared" si="1"/>
        <v>10560</v>
      </c>
      <c r="D25" s="10">
        <f t="shared" si="2"/>
        <v>-375</v>
      </c>
      <c r="Q25" s="14">
        <f t="shared" si="3"/>
        <v>0.96</v>
      </c>
      <c r="R25" s="8">
        <f t="shared" si="4"/>
        <v>10560</v>
      </c>
      <c r="S25" s="10">
        <f>IF(S$5="CALL",(IF(R25-(S$7+S$8)&lt;-S$8,-S$8,R25-(S$7+S$8)))*S$6,(IF((S$7-S$8)-R25&lt;-S$8,-S$8,(S$7-S$8)-R25))*S$6)</f>
        <v>720</v>
      </c>
      <c r="U25" s="8">
        <f t="shared" si="5"/>
        <v>345</v>
      </c>
    </row>
    <row r="26" spans="2:21" x14ac:dyDescent="0.25">
      <c r="B26" s="14">
        <f t="shared" si="0"/>
        <v>0.96499999999999997</v>
      </c>
      <c r="C26" s="8">
        <f t="shared" si="1"/>
        <v>10615</v>
      </c>
      <c r="D26" s="10">
        <f t="shared" si="2"/>
        <v>-320</v>
      </c>
      <c r="Q26" s="14">
        <f t="shared" si="3"/>
        <v>0.96499999999999997</v>
      </c>
      <c r="R26" s="8">
        <f t="shared" si="4"/>
        <v>10615</v>
      </c>
      <c r="S26" s="10">
        <f>IF(S$5="CALL",(IF(R26-(S$7+S$8)&lt;-S$8,-S$8,R26-(S$7+S$8)))*S$6,(IF((S$7-S$8)-R26&lt;-S$8,-S$8,(S$7-S$8)-R26))*S$6)</f>
        <v>665</v>
      </c>
      <c r="U26" s="8">
        <f t="shared" si="5"/>
        <v>345</v>
      </c>
    </row>
    <row r="27" spans="2:21" x14ac:dyDescent="0.25">
      <c r="B27" s="14">
        <f t="shared" si="0"/>
        <v>0.97</v>
      </c>
      <c r="C27" s="8">
        <f t="shared" si="1"/>
        <v>10670</v>
      </c>
      <c r="D27" s="10">
        <f t="shared" si="2"/>
        <v>-265</v>
      </c>
      <c r="Q27" s="14">
        <f t="shared" si="3"/>
        <v>0.97</v>
      </c>
      <c r="R27" s="8">
        <f t="shared" si="4"/>
        <v>10670</v>
      </c>
      <c r="S27" s="10">
        <f>IF(S$5="CALL",(IF(R27-(S$7+S$8)&lt;-S$8,-S$8,R27-(S$7+S$8)))*S$6,(IF((S$7-S$8)-R27&lt;-S$8,-S$8,(S$7-S$8)-R27))*S$6)</f>
        <v>610</v>
      </c>
      <c r="U27" s="8">
        <f t="shared" si="5"/>
        <v>345</v>
      </c>
    </row>
    <row r="28" spans="2:21" x14ac:dyDescent="0.25">
      <c r="B28" s="14">
        <f t="shared" si="0"/>
        <v>0.97499999999999998</v>
      </c>
      <c r="C28" s="8">
        <f t="shared" si="1"/>
        <v>10725</v>
      </c>
      <c r="D28" s="10">
        <f t="shared" si="2"/>
        <v>-210</v>
      </c>
      <c r="Q28" s="14">
        <f t="shared" si="3"/>
        <v>0.97499999999999998</v>
      </c>
      <c r="R28" s="8">
        <f t="shared" si="4"/>
        <v>10725</v>
      </c>
      <c r="S28" s="10">
        <f>IF(S$5="CALL",(IF(R28-(S$7+S$8)&lt;-S$8,-S$8,R28-(S$7+S$8)))*S$6,(IF((S$7-S$8)-R28&lt;-S$8,-S$8,(S$7-S$8)-R28))*S$6)</f>
        <v>555</v>
      </c>
      <c r="U28" s="8">
        <f t="shared" si="5"/>
        <v>345</v>
      </c>
    </row>
    <row r="29" spans="2:21" x14ac:dyDescent="0.25">
      <c r="B29" s="14">
        <f t="shared" si="0"/>
        <v>0.98</v>
      </c>
      <c r="C29" s="8">
        <f t="shared" si="1"/>
        <v>10780</v>
      </c>
      <c r="D29" s="10">
        <f t="shared" si="2"/>
        <v>-155</v>
      </c>
      <c r="Q29" s="14">
        <f t="shared" si="3"/>
        <v>0.98</v>
      </c>
      <c r="R29" s="8">
        <f t="shared" si="4"/>
        <v>10780</v>
      </c>
      <c r="S29" s="10">
        <f>IF(S$5="CALL",(IF(R29-(S$7+S$8)&lt;-S$8,-S$8,R29-(S$7+S$8)))*S$6,(IF((S$7-S$8)-R29&lt;-S$8,-S$8,(S$7-S$8)-R29))*S$6)</f>
        <v>500</v>
      </c>
      <c r="U29" s="8">
        <f t="shared" si="5"/>
        <v>345</v>
      </c>
    </row>
    <row r="30" spans="2:21" x14ac:dyDescent="0.25">
      <c r="B30" s="14">
        <f t="shared" si="0"/>
        <v>0.98499999999999999</v>
      </c>
      <c r="C30" s="8">
        <f t="shared" si="1"/>
        <v>10835</v>
      </c>
      <c r="D30" s="10">
        <f t="shared" si="2"/>
        <v>-100</v>
      </c>
      <c r="Q30" s="14">
        <f t="shared" si="3"/>
        <v>0.98499999999999999</v>
      </c>
      <c r="R30" s="8">
        <f t="shared" si="4"/>
        <v>10835</v>
      </c>
      <c r="S30" s="10">
        <f>IF(S$5="CALL",(IF(R30-(S$7+S$8)&lt;-S$8,-S$8,R30-(S$7+S$8)))*S$6,(IF((S$7-S$8)-R30&lt;-S$8,-S$8,(S$7-S$8)-R30))*S$6)</f>
        <v>445</v>
      </c>
      <c r="U30" s="8">
        <f t="shared" si="5"/>
        <v>345</v>
      </c>
    </row>
    <row r="31" spans="2:21" x14ac:dyDescent="0.25">
      <c r="B31" s="14">
        <f t="shared" si="0"/>
        <v>0.99</v>
      </c>
      <c r="C31" s="8">
        <f t="shared" si="1"/>
        <v>10890</v>
      </c>
      <c r="D31" s="10">
        <f t="shared" si="2"/>
        <v>-45</v>
      </c>
      <c r="Q31" s="14">
        <f t="shared" si="3"/>
        <v>0.99</v>
      </c>
      <c r="R31" s="8">
        <f t="shared" si="4"/>
        <v>10890</v>
      </c>
      <c r="S31" s="10">
        <f>IF(S$5="CALL",(IF(R31-(S$7+S$8)&lt;-S$8,-S$8,R31-(S$7+S$8)))*S$6,(IF((S$7-S$8)-R31&lt;-S$8,-S$8,(S$7-S$8)-R31))*S$6)</f>
        <v>390</v>
      </c>
      <c r="U31" s="8">
        <f t="shared" si="5"/>
        <v>345</v>
      </c>
    </row>
    <row r="32" spans="2:21" x14ac:dyDescent="0.25">
      <c r="B32" s="14">
        <f>B33-0.5%</f>
        <v>0.995</v>
      </c>
      <c r="C32" s="8">
        <f>B32*$D$7</f>
        <v>10945</v>
      </c>
      <c r="D32" s="10">
        <f t="shared" si="2"/>
        <v>10</v>
      </c>
      <c r="Q32" s="14">
        <f>Q33-0.5%</f>
        <v>0.995</v>
      </c>
      <c r="R32" s="8">
        <f>Q32*$D$7</f>
        <v>10945</v>
      </c>
      <c r="S32" s="10">
        <f>IF(S$5="CALL",(IF(R32-(S$7+S$8)&lt;-S$8,-S$8,R32-(S$7+S$8)))*S$6,(IF((S$7-S$8)-R32&lt;-S$8,-S$8,(S$7-S$8)-R32))*S$6)</f>
        <v>335</v>
      </c>
      <c r="U32" s="8">
        <f t="shared" si="5"/>
        <v>345</v>
      </c>
    </row>
    <row r="33" spans="2:21" x14ac:dyDescent="0.25">
      <c r="B33" s="14">
        <v>1</v>
      </c>
      <c r="C33" s="8">
        <f>B33*$D$7</f>
        <v>11000</v>
      </c>
      <c r="D33" s="10">
        <f t="shared" si="2"/>
        <v>65</v>
      </c>
      <c r="Q33" s="14">
        <v>1</v>
      </c>
      <c r="R33" s="8">
        <f>Q33*$D$7</f>
        <v>11000</v>
      </c>
      <c r="S33" s="10">
        <f>IF(S$5="CALL",(IF(R33-(S$7+S$8)&lt;-S$8,-S$8,R33-(S$7+S$8)))*S$6,(IF((S$7-S$8)-R33&lt;-S$8,-S$8,(S$7-S$8)-R33))*S$6)</f>
        <v>280</v>
      </c>
      <c r="U33" s="8">
        <f t="shared" si="5"/>
        <v>345</v>
      </c>
    </row>
    <row r="34" spans="2:21" x14ac:dyDescent="0.25">
      <c r="B34" s="14">
        <f>B33+0.5%</f>
        <v>1.0049999999999999</v>
      </c>
      <c r="C34" s="8">
        <f t="shared" ref="C34:C53" si="6">B34*$D$7</f>
        <v>11054.999999999998</v>
      </c>
      <c r="D34" s="10">
        <f t="shared" si="2"/>
        <v>65</v>
      </c>
      <c r="Q34" s="14">
        <f>Q33+0.5%</f>
        <v>1.0049999999999999</v>
      </c>
      <c r="R34" s="8">
        <f t="shared" ref="R34:R53" si="7">Q34*$D$7</f>
        <v>11054.999999999998</v>
      </c>
      <c r="S34" s="10">
        <f>IF(S$5="CALL",(IF(R34-(S$7+S$8)&lt;-S$8,-S$8,R34-(S$7+S$8)))*S$6,(IF((S$7-S$8)-R34&lt;-S$8,-S$8,(S$7-S$8)-R34))*S$6)</f>
        <v>225.00000000000182</v>
      </c>
      <c r="U34" s="8">
        <f t="shared" si="5"/>
        <v>290.00000000000182</v>
      </c>
    </row>
    <row r="35" spans="2:21" x14ac:dyDescent="0.25">
      <c r="B35" s="14">
        <f t="shared" ref="B35:B53" si="8">B34+0.5%</f>
        <v>1.0099999999999998</v>
      </c>
      <c r="C35" s="8">
        <f t="shared" si="6"/>
        <v>11109.999999999998</v>
      </c>
      <c r="D35" s="10">
        <f t="shared" si="2"/>
        <v>65</v>
      </c>
      <c r="Q35" s="14">
        <f t="shared" ref="Q35:Q53" si="9">Q34+0.5%</f>
        <v>1.0099999999999998</v>
      </c>
      <c r="R35" s="8">
        <f t="shared" si="7"/>
        <v>11109.999999999998</v>
      </c>
      <c r="S35" s="10">
        <f>IF(S$5="CALL",(IF(R35-(S$7+S$8)&lt;-S$8,-S$8,R35-(S$7+S$8)))*S$6,(IF((S$7-S$8)-R35&lt;-S$8,-S$8,(S$7-S$8)-R35))*S$6)</f>
        <v>170.00000000000182</v>
      </c>
      <c r="U35" s="8">
        <f t="shared" si="5"/>
        <v>235.00000000000182</v>
      </c>
    </row>
    <row r="36" spans="2:21" x14ac:dyDescent="0.25">
      <c r="B36" s="14">
        <f t="shared" si="8"/>
        <v>1.0149999999999997</v>
      </c>
      <c r="C36" s="8">
        <f t="shared" si="6"/>
        <v>11164.999999999996</v>
      </c>
      <c r="D36" s="10">
        <f t="shared" si="2"/>
        <v>65</v>
      </c>
      <c r="Q36" s="14">
        <f t="shared" si="9"/>
        <v>1.0149999999999997</v>
      </c>
      <c r="R36" s="8">
        <f t="shared" si="7"/>
        <v>11164.999999999996</v>
      </c>
      <c r="S36" s="10">
        <f>IF(S$5="CALL",(IF(R36-(S$7+S$8)&lt;-S$8,-S$8,R36-(S$7+S$8)))*S$6,(IF((S$7-S$8)-R36&lt;-S$8,-S$8,(S$7-S$8)-R36))*S$6)</f>
        <v>115.00000000000364</v>
      </c>
      <c r="U36" s="8">
        <f t="shared" si="5"/>
        <v>180.00000000000364</v>
      </c>
    </row>
    <row r="37" spans="2:21" x14ac:dyDescent="0.25">
      <c r="B37" s="14">
        <f t="shared" si="8"/>
        <v>1.0199999999999996</v>
      </c>
      <c r="C37" s="8">
        <f t="shared" si="6"/>
        <v>11219.999999999995</v>
      </c>
      <c r="D37" s="10">
        <f t="shared" si="2"/>
        <v>65</v>
      </c>
      <c r="Q37" s="14">
        <f t="shared" si="9"/>
        <v>1.0199999999999996</v>
      </c>
      <c r="R37" s="8">
        <f t="shared" si="7"/>
        <v>11219.999999999995</v>
      </c>
      <c r="S37" s="10">
        <f>IF(S$5="CALL",(IF(R37-(S$7+S$8)&lt;-S$8,-S$8,R37-(S$7+S$8)))*S$6,(IF((S$7-S$8)-R37&lt;-S$8,-S$8,(S$7-S$8)-R37))*S$6)</f>
        <v>60.000000000005457</v>
      </c>
      <c r="U37" s="8">
        <f t="shared" si="5"/>
        <v>125.00000000000546</v>
      </c>
    </row>
    <row r="38" spans="2:21" x14ac:dyDescent="0.25">
      <c r="B38" s="14">
        <f t="shared" si="8"/>
        <v>1.0249999999999995</v>
      </c>
      <c r="C38" s="8">
        <f t="shared" si="6"/>
        <v>11274.999999999995</v>
      </c>
      <c r="D38" s="10">
        <f t="shared" si="2"/>
        <v>65</v>
      </c>
      <c r="Q38" s="14">
        <f t="shared" si="9"/>
        <v>1.0249999999999995</v>
      </c>
      <c r="R38" s="8">
        <f t="shared" si="7"/>
        <v>11274.999999999995</v>
      </c>
      <c r="S38" s="10">
        <f>IF(S$5="CALL",(IF(R38-(S$7+S$8)&lt;-S$8,-S$8,R38-(S$7+S$8)))*S$6,(IF((S$7-S$8)-R38&lt;-S$8,-S$8,(S$7-S$8)-R38))*S$6)</f>
        <v>5.000000000005457</v>
      </c>
      <c r="U38" s="8">
        <f t="shared" si="5"/>
        <v>70.000000000005457</v>
      </c>
    </row>
    <row r="39" spans="2:21" x14ac:dyDescent="0.25">
      <c r="B39" s="14">
        <f t="shared" si="8"/>
        <v>1.0299999999999994</v>
      </c>
      <c r="C39" s="8">
        <f t="shared" si="6"/>
        <v>11329.999999999993</v>
      </c>
      <c r="D39" s="10">
        <f t="shared" si="2"/>
        <v>65</v>
      </c>
      <c r="Q39" s="14">
        <f t="shared" si="9"/>
        <v>1.0299999999999994</v>
      </c>
      <c r="R39" s="8">
        <f t="shared" si="7"/>
        <v>11329.999999999993</v>
      </c>
      <c r="S39" s="10">
        <f>IF(S$5="CALL",(IF(R39-(S$7+S$8)&lt;-S$8,-S$8,R39-(S$7+S$8)))*S$6,(IF((S$7-S$8)-R39&lt;-S$8,-S$8,(S$7-S$8)-R39))*S$6)</f>
        <v>-49.999999999992724</v>
      </c>
      <c r="U39" s="8">
        <f t="shared" si="5"/>
        <v>15.000000000007276</v>
      </c>
    </row>
    <row r="40" spans="2:21" x14ac:dyDescent="0.25">
      <c r="B40" s="14">
        <f t="shared" si="8"/>
        <v>1.0349999999999993</v>
      </c>
      <c r="C40" s="8">
        <f t="shared" si="6"/>
        <v>11384.999999999991</v>
      </c>
      <c r="D40" s="10">
        <f t="shared" si="2"/>
        <v>65</v>
      </c>
      <c r="Q40" s="14">
        <f t="shared" si="9"/>
        <v>1.0349999999999993</v>
      </c>
      <c r="R40" s="8">
        <f t="shared" si="7"/>
        <v>11384.999999999991</v>
      </c>
      <c r="S40" s="10">
        <f>IF(S$5="CALL",(IF(R40-(S$7+S$8)&lt;-S$8,-S$8,R40-(S$7+S$8)))*S$6,(IF((S$7-S$8)-R40&lt;-S$8,-S$8,(S$7-S$8)-R40))*S$6)</f>
        <v>-104.99999999999091</v>
      </c>
      <c r="U40" s="8">
        <f t="shared" si="5"/>
        <v>-39.999999999990905</v>
      </c>
    </row>
    <row r="41" spans="2:21" x14ac:dyDescent="0.25">
      <c r="B41" s="14">
        <f t="shared" si="8"/>
        <v>1.0399999999999991</v>
      </c>
      <c r="C41" s="8">
        <f t="shared" si="6"/>
        <v>11439.999999999991</v>
      </c>
      <c r="D41" s="10">
        <f t="shared" si="2"/>
        <v>65</v>
      </c>
      <c r="Q41" s="14">
        <f t="shared" si="9"/>
        <v>1.0399999999999991</v>
      </c>
      <c r="R41" s="8">
        <f t="shared" si="7"/>
        <v>11439.999999999991</v>
      </c>
      <c r="S41" s="10">
        <f>IF(S$5="CALL",(IF(R41-(S$7+S$8)&lt;-S$8,-S$8,R41-(S$7+S$8)))*S$6,(IF((S$7-S$8)-R41&lt;-S$8,-S$8,(S$7-S$8)-R41))*S$6)</f>
        <v>-120</v>
      </c>
      <c r="U41" s="8">
        <f t="shared" si="5"/>
        <v>-55</v>
      </c>
    </row>
    <row r="42" spans="2:21" x14ac:dyDescent="0.25">
      <c r="B42" s="14">
        <f t="shared" si="8"/>
        <v>1.044999999999999</v>
      </c>
      <c r="C42" s="8">
        <f t="shared" si="6"/>
        <v>11494.999999999989</v>
      </c>
      <c r="D42" s="10">
        <f t="shared" si="2"/>
        <v>65</v>
      </c>
      <c r="Q42" s="14">
        <f t="shared" si="9"/>
        <v>1.044999999999999</v>
      </c>
      <c r="R42" s="8">
        <f t="shared" si="7"/>
        <v>11494.999999999989</v>
      </c>
      <c r="S42" s="10">
        <f>IF(S$5="CALL",(IF(R42-(S$7+S$8)&lt;-S$8,-S$8,R42-(S$7+S$8)))*S$6,(IF((S$7-S$8)-R42&lt;-S$8,-S$8,(S$7-S$8)-R42))*S$6)</f>
        <v>-120</v>
      </c>
      <c r="U42" s="8">
        <f t="shared" si="5"/>
        <v>-55</v>
      </c>
    </row>
    <row r="43" spans="2:21" x14ac:dyDescent="0.25">
      <c r="B43" s="14">
        <f t="shared" si="8"/>
        <v>1.0499999999999989</v>
      </c>
      <c r="C43" s="8">
        <f t="shared" si="6"/>
        <v>11549.999999999989</v>
      </c>
      <c r="D43" s="10">
        <f t="shared" si="2"/>
        <v>65</v>
      </c>
      <c r="Q43" s="14">
        <f t="shared" si="9"/>
        <v>1.0499999999999989</v>
      </c>
      <c r="R43" s="8">
        <f t="shared" si="7"/>
        <v>11549.999999999989</v>
      </c>
      <c r="S43" s="10">
        <f>IF(S$5="CALL",(IF(R43-(S$7+S$8)&lt;-S$8,-S$8,R43-(S$7+S$8)))*S$6,(IF((S$7-S$8)-R43&lt;-S$8,-S$8,(S$7-S$8)-R43))*S$6)</f>
        <v>-120</v>
      </c>
      <c r="U43" s="8">
        <f t="shared" si="5"/>
        <v>-55</v>
      </c>
    </row>
    <row r="44" spans="2:21" x14ac:dyDescent="0.25">
      <c r="B44" s="14">
        <f t="shared" si="8"/>
        <v>1.0549999999999988</v>
      </c>
      <c r="C44" s="8">
        <f t="shared" si="6"/>
        <v>11604.999999999987</v>
      </c>
      <c r="D44" s="10">
        <f t="shared" si="2"/>
        <v>65</v>
      </c>
      <c r="Q44" s="14">
        <f t="shared" si="9"/>
        <v>1.0549999999999988</v>
      </c>
      <c r="R44" s="8">
        <f t="shared" si="7"/>
        <v>11604.999999999987</v>
      </c>
      <c r="S44" s="10">
        <f>IF(S$5="CALL",(IF(R44-(S$7+S$8)&lt;-S$8,-S$8,R44-(S$7+S$8)))*S$6,(IF((S$7-S$8)-R44&lt;-S$8,-S$8,(S$7-S$8)-R44))*S$6)</f>
        <v>-120</v>
      </c>
      <c r="U44" s="8">
        <f t="shared" si="5"/>
        <v>-55</v>
      </c>
    </row>
    <row r="45" spans="2:21" x14ac:dyDescent="0.25">
      <c r="B45" s="14">
        <f t="shared" si="8"/>
        <v>1.0599999999999987</v>
      </c>
      <c r="C45" s="8">
        <f t="shared" si="6"/>
        <v>11659.999999999985</v>
      </c>
      <c r="D45" s="10">
        <f t="shared" si="2"/>
        <v>65</v>
      </c>
      <c r="Q45" s="14">
        <f t="shared" si="9"/>
        <v>1.0599999999999987</v>
      </c>
      <c r="R45" s="8">
        <f t="shared" si="7"/>
        <v>11659.999999999985</v>
      </c>
      <c r="S45" s="10">
        <f>IF(S$5="CALL",(IF(R45-(S$7+S$8)&lt;-S$8,-S$8,R45-(S$7+S$8)))*S$6,(IF((S$7-S$8)-R45&lt;-S$8,-S$8,(S$7-S$8)-R45))*S$6)</f>
        <v>-120</v>
      </c>
      <c r="U45" s="8">
        <f t="shared" si="5"/>
        <v>-55</v>
      </c>
    </row>
    <row r="46" spans="2:21" x14ac:dyDescent="0.25">
      <c r="B46" s="14">
        <f t="shared" si="8"/>
        <v>1.0649999999999986</v>
      </c>
      <c r="C46" s="8">
        <f t="shared" si="6"/>
        <v>11714.999999999985</v>
      </c>
      <c r="D46" s="10">
        <f t="shared" si="2"/>
        <v>65</v>
      </c>
      <c r="Q46" s="14">
        <f t="shared" si="9"/>
        <v>1.0649999999999986</v>
      </c>
      <c r="R46" s="8">
        <f t="shared" si="7"/>
        <v>11714.999999999985</v>
      </c>
      <c r="S46" s="10">
        <f>IF(S$5="CALL",(IF(R46-(S$7+S$8)&lt;-S$8,-S$8,R46-(S$7+S$8)))*S$6,(IF((S$7-S$8)-R46&lt;-S$8,-S$8,(S$7-S$8)-R46))*S$6)</f>
        <v>-120</v>
      </c>
      <c r="U46" s="8">
        <f t="shared" si="5"/>
        <v>-55</v>
      </c>
    </row>
    <row r="47" spans="2:21" x14ac:dyDescent="0.25">
      <c r="B47" s="14">
        <f t="shared" si="8"/>
        <v>1.0699999999999985</v>
      </c>
      <c r="C47" s="8">
        <f t="shared" si="6"/>
        <v>11769.999999999984</v>
      </c>
      <c r="D47" s="10">
        <f t="shared" si="2"/>
        <v>65</v>
      </c>
      <c r="Q47" s="14">
        <f t="shared" si="9"/>
        <v>1.0699999999999985</v>
      </c>
      <c r="R47" s="8">
        <f t="shared" si="7"/>
        <v>11769.999999999984</v>
      </c>
      <c r="S47" s="10">
        <f>IF(S$5="CALL",(IF(R47-(S$7+S$8)&lt;-S$8,-S$8,R47-(S$7+S$8)))*S$6,(IF((S$7-S$8)-R47&lt;-S$8,-S$8,(S$7-S$8)-R47))*S$6)</f>
        <v>-120</v>
      </c>
      <c r="U47" s="8">
        <f t="shared" si="5"/>
        <v>-55</v>
      </c>
    </row>
    <row r="48" spans="2:21" x14ac:dyDescent="0.25">
      <c r="B48" s="14">
        <f t="shared" si="8"/>
        <v>1.0749999999999984</v>
      </c>
      <c r="C48" s="8">
        <f t="shared" si="6"/>
        <v>11824.999999999982</v>
      </c>
      <c r="D48" s="10">
        <f t="shared" si="2"/>
        <v>65</v>
      </c>
      <c r="Q48" s="14">
        <f t="shared" si="9"/>
        <v>1.0749999999999984</v>
      </c>
      <c r="R48" s="8">
        <f t="shared" si="7"/>
        <v>11824.999999999982</v>
      </c>
      <c r="S48" s="10">
        <f>IF(S$5="CALL",(IF(R48-(S$7+S$8)&lt;-S$8,-S$8,R48-(S$7+S$8)))*S$6,(IF((S$7-S$8)-R48&lt;-S$8,-S$8,(S$7-S$8)-R48))*S$6)</f>
        <v>-120</v>
      </c>
      <c r="U48" s="8">
        <f t="shared" si="5"/>
        <v>-55</v>
      </c>
    </row>
    <row r="49" spans="2:33" x14ac:dyDescent="0.25">
      <c r="B49" s="14">
        <f t="shared" si="8"/>
        <v>1.0799999999999983</v>
      </c>
      <c r="C49" s="8">
        <f t="shared" si="6"/>
        <v>11879.999999999982</v>
      </c>
      <c r="D49" s="10">
        <f t="shared" si="2"/>
        <v>65</v>
      </c>
      <c r="Q49" s="14">
        <f t="shared" si="9"/>
        <v>1.0799999999999983</v>
      </c>
      <c r="R49" s="8">
        <f t="shared" si="7"/>
        <v>11879.999999999982</v>
      </c>
      <c r="S49" s="10">
        <f>IF(S$5="CALL",(IF(R49-(S$7+S$8)&lt;-S$8,-S$8,R49-(S$7+S$8)))*S$6,(IF((S$7-S$8)-R49&lt;-S$8,-S$8,(S$7-S$8)-R49))*S$6)</f>
        <v>-120</v>
      </c>
      <c r="U49" s="8">
        <f t="shared" si="5"/>
        <v>-55</v>
      </c>
    </row>
    <row r="50" spans="2:33" x14ac:dyDescent="0.25">
      <c r="B50" s="14">
        <f t="shared" si="8"/>
        <v>1.0849999999999982</v>
      </c>
      <c r="C50" s="8">
        <f t="shared" si="6"/>
        <v>11934.99999999998</v>
      </c>
      <c r="D50" s="10">
        <f t="shared" si="2"/>
        <v>65</v>
      </c>
      <c r="Q50" s="14">
        <f t="shared" si="9"/>
        <v>1.0849999999999982</v>
      </c>
      <c r="R50" s="8">
        <f t="shared" si="7"/>
        <v>11934.99999999998</v>
      </c>
      <c r="S50" s="10">
        <f>IF(S$5="CALL",(IF(R50-(S$7+S$8)&lt;-S$8,-S$8,R50-(S$7+S$8)))*S$6,(IF((S$7-S$8)-R50&lt;-S$8,-S$8,(S$7-S$8)-R50))*S$6)</f>
        <v>-120</v>
      </c>
      <c r="U50" s="8">
        <f t="shared" si="5"/>
        <v>-55</v>
      </c>
    </row>
    <row r="51" spans="2:33" x14ac:dyDescent="0.25">
      <c r="B51" s="14">
        <f t="shared" si="8"/>
        <v>1.0899999999999981</v>
      </c>
      <c r="C51" s="8">
        <f t="shared" si="6"/>
        <v>11989.999999999978</v>
      </c>
      <c r="D51" s="10">
        <f t="shared" si="2"/>
        <v>65</v>
      </c>
      <c r="Q51" s="14">
        <f t="shared" si="9"/>
        <v>1.0899999999999981</v>
      </c>
      <c r="R51" s="8">
        <f t="shared" si="7"/>
        <v>11989.999999999978</v>
      </c>
      <c r="S51" s="10">
        <f>IF(S$5="CALL",(IF(R51-(S$7+S$8)&lt;-S$8,-S$8,R51-(S$7+S$8)))*S$6,(IF((S$7-S$8)-R51&lt;-S$8,-S$8,(S$7-S$8)-R51))*S$6)</f>
        <v>-120</v>
      </c>
      <c r="U51" s="8">
        <f t="shared" si="5"/>
        <v>-55</v>
      </c>
    </row>
    <row r="52" spans="2:33" x14ac:dyDescent="0.25">
      <c r="B52" s="14">
        <f t="shared" si="8"/>
        <v>1.094999999999998</v>
      </c>
      <c r="C52" s="8">
        <f t="shared" si="6"/>
        <v>12044.999999999978</v>
      </c>
      <c r="D52" s="10">
        <f t="shared" si="2"/>
        <v>65</v>
      </c>
      <c r="Q52" s="14">
        <f t="shared" si="9"/>
        <v>1.094999999999998</v>
      </c>
      <c r="R52" s="8">
        <f t="shared" si="7"/>
        <v>12044.999999999978</v>
      </c>
      <c r="S52" s="10">
        <f>IF(S$5="CALL",(IF(R52-(S$7+S$8)&lt;-S$8,-S$8,R52-(S$7+S$8)))*S$6,(IF((S$7-S$8)-R52&lt;-S$8,-S$8,(S$7-S$8)-R52))*S$6)</f>
        <v>-120</v>
      </c>
      <c r="U52" s="8">
        <f t="shared" si="5"/>
        <v>-55</v>
      </c>
    </row>
    <row r="53" spans="2:33" x14ac:dyDescent="0.25">
      <c r="B53" s="14">
        <f t="shared" si="8"/>
        <v>1.0999999999999979</v>
      </c>
      <c r="C53" s="8">
        <f t="shared" si="6"/>
        <v>12099.999999999976</v>
      </c>
      <c r="D53" s="10">
        <f t="shared" si="2"/>
        <v>65</v>
      </c>
      <c r="Q53" s="14">
        <f t="shared" si="9"/>
        <v>1.0999999999999979</v>
      </c>
      <c r="R53" s="8">
        <f t="shared" si="7"/>
        <v>12099.999999999976</v>
      </c>
      <c r="S53" s="10">
        <f>IF(S$5="CALL",(IF(R53-(S$7+S$8)&lt;-S$8,-S$8,R53-(S$7+S$8)))*S$6,(IF((S$7-S$8)-R53&lt;-S$8,-S$8,(S$7-S$8)-R53))*S$6)</f>
        <v>-120</v>
      </c>
      <c r="U53" s="8">
        <f t="shared" si="5"/>
        <v>-55</v>
      </c>
    </row>
    <row r="57" spans="2:33" ht="23.25" x14ac:dyDescent="0.35">
      <c r="B57" s="18" t="s">
        <v>18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9" spans="2:33" x14ac:dyDescent="0.25">
      <c r="C59" s="15" t="s">
        <v>13</v>
      </c>
      <c r="D59" s="16"/>
      <c r="R59" s="15" t="s">
        <v>14</v>
      </c>
      <c r="S59" s="16"/>
    </row>
    <row r="60" spans="2:33" x14ac:dyDescent="0.25">
      <c r="C60" s="2" t="s">
        <v>0</v>
      </c>
      <c r="D60" s="4" t="s">
        <v>8</v>
      </c>
      <c r="R60" s="2" t="s">
        <v>0</v>
      </c>
      <c r="S60" s="4" t="s">
        <v>8</v>
      </c>
    </row>
    <row r="61" spans="2:33" x14ac:dyDescent="0.25">
      <c r="C61" s="2" t="s">
        <v>1</v>
      </c>
      <c r="D61" s="5">
        <v>1</v>
      </c>
      <c r="R61" s="2" t="s">
        <v>1</v>
      </c>
      <c r="S61" s="5">
        <v>-1</v>
      </c>
      <c r="U61" s="11" t="s">
        <v>15</v>
      </c>
    </row>
    <row r="62" spans="2:33" x14ac:dyDescent="0.25">
      <c r="C62" s="2" t="s">
        <v>2</v>
      </c>
      <c r="D62" s="6">
        <f>D7</f>
        <v>11000</v>
      </c>
      <c r="R62" s="2" t="s">
        <v>2</v>
      </c>
      <c r="S62" s="6">
        <f>S7</f>
        <v>11400</v>
      </c>
      <c r="U62" s="17" t="str">
        <f>IF(U63&gt;=0,"PAY","REC")</f>
        <v>REC</v>
      </c>
    </row>
    <row r="63" spans="2:33" x14ac:dyDescent="0.25">
      <c r="C63" s="2" t="s">
        <v>3</v>
      </c>
      <c r="D63" s="9">
        <f>D8</f>
        <v>65</v>
      </c>
      <c r="R63" s="2" t="s">
        <v>3</v>
      </c>
      <c r="S63" s="9">
        <f>S8</f>
        <v>120</v>
      </c>
      <c r="U63" s="6">
        <f>D61*D63+S61*S63</f>
        <v>-55</v>
      </c>
    </row>
    <row r="64" spans="2:33" x14ac:dyDescent="0.25">
      <c r="C64" s="2" t="s">
        <v>4</v>
      </c>
      <c r="D64" s="6">
        <f>D9</f>
        <v>11470</v>
      </c>
      <c r="R64" s="2" t="s">
        <v>4</v>
      </c>
      <c r="S64" s="6">
        <f>S9</f>
        <v>11470</v>
      </c>
    </row>
    <row r="66" spans="2:21" x14ac:dyDescent="0.25">
      <c r="U66" s="11" t="s">
        <v>10</v>
      </c>
    </row>
    <row r="67" spans="2:21" x14ac:dyDescent="0.25">
      <c r="C67" s="13" t="s">
        <v>6</v>
      </c>
      <c r="D67" s="13" t="s">
        <v>7</v>
      </c>
      <c r="R67" s="13" t="s">
        <v>6</v>
      </c>
      <c r="S67" s="13" t="s">
        <v>7</v>
      </c>
      <c r="U67" s="11" t="s">
        <v>9</v>
      </c>
    </row>
    <row r="68" spans="2:21" x14ac:dyDescent="0.25">
      <c r="B68" s="14">
        <f t="shared" ref="B68:B86" si="10">B69-0.5%</f>
        <v>0.89999999999999991</v>
      </c>
      <c r="C68" s="8">
        <f t="shared" ref="C68:C86" si="11">B68*$D$7</f>
        <v>9899.9999999999982</v>
      </c>
      <c r="D68" s="10">
        <f>IF(D$60="CALL",(IF(C68-(D$62+D$63)&lt;-D$63,-D$63,C68-(D$62+D$63)))*D$61,(IF((D$62-D$63)-C68&lt;-D$63,-D$63,(D$62-D$63)-C68))*D$61)</f>
        <v>1035.0000000000018</v>
      </c>
      <c r="Q68" s="7">
        <f t="shared" ref="Q68:Q86" si="12">Q69-0.5%</f>
        <v>0.89999999999999991</v>
      </c>
      <c r="R68" s="8">
        <f t="shared" ref="R68:R86" si="13">Q68*$D$7</f>
        <v>9899.9999999999982</v>
      </c>
      <c r="S68" s="10">
        <f>IF(S$60="CALL",(IF(R68-(S$62+S$63)&lt;-S$63,-S$63,R68-(S$62+S$63)))*S$61,(IF((S$62-S$63)-R68&lt;-S$63,-S$63,(S$62-S$63)-R68))*S$61)</f>
        <v>-1380.0000000000018</v>
      </c>
      <c r="U68" s="8">
        <f>D68+S68</f>
        <v>-345</v>
      </c>
    </row>
    <row r="69" spans="2:21" x14ac:dyDescent="0.25">
      <c r="B69" s="14">
        <f t="shared" si="10"/>
        <v>0.90499999999999992</v>
      </c>
      <c r="C69" s="8">
        <f t="shared" si="11"/>
        <v>9954.9999999999982</v>
      </c>
      <c r="D69" s="10">
        <f t="shared" ref="D69:D108" si="14">IF(D$60="CALL",(IF(C69-(D$62+D$63)&lt;-D$63,-D$63,C69-(D$62+D$63)))*D$61,(IF((D$62-D$63)-C69&lt;-D$63,-D$63,(D$62-D$63)-C69))*D$61)</f>
        <v>980.00000000000182</v>
      </c>
      <c r="Q69" s="7">
        <f t="shared" si="12"/>
        <v>0.90499999999999992</v>
      </c>
      <c r="R69" s="8">
        <f t="shared" si="13"/>
        <v>9954.9999999999982</v>
      </c>
      <c r="S69" s="10">
        <f t="shared" ref="S69:S108" si="15">IF(S$60="CALL",(IF(R69-(S$62+S$63)&lt;-S$63,-S$63,R69-(S$62+S$63)))*S$61,(IF((S$62-S$63)-R69&lt;-S$63,-S$63,(S$62-S$63)-R69))*S$61)</f>
        <v>-1325.0000000000018</v>
      </c>
      <c r="U69" s="8">
        <f t="shared" ref="U69:U108" si="16">D69+S69</f>
        <v>-345</v>
      </c>
    </row>
    <row r="70" spans="2:21" x14ac:dyDescent="0.25">
      <c r="B70" s="14">
        <f t="shared" si="10"/>
        <v>0.90999999999999992</v>
      </c>
      <c r="C70" s="8">
        <f t="shared" si="11"/>
        <v>10010</v>
      </c>
      <c r="D70" s="10">
        <f t="shared" si="14"/>
        <v>925</v>
      </c>
      <c r="Q70" s="7">
        <f t="shared" si="12"/>
        <v>0.90999999999999992</v>
      </c>
      <c r="R70" s="8">
        <f t="shared" si="13"/>
        <v>10010</v>
      </c>
      <c r="S70" s="10">
        <f t="shared" si="15"/>
        <v>-1270</v>
      </c>
      <c r="U70" s="8">
        <f t="shared" si="16"/>
        <v>-345</v>
      </c>
    </row>
    <row r="71" spans="2:21" x14ac:dyDescent="0.25">
      <c r="B71" s="14">
        <f t="shared" si="10"/>
        <v>0.91499999999999992</v>
      </c>
      <c r="C71" s="8">
        <f t="shared" si="11"/>
        <v>10065</v>
      </c>
      <c r="D71" s="10">
        <f t="shared" si="14"/>
        <v>870</v>
      </c>
      <c r="Q71" s="7">
        <f t="shared" si="12"/>
        <v>0.91499999999999992</v>
      </c>
      <c r="R71" s="8">
        <f t="shared" si="13"/>
        <v>10065</v>
      </c>
      <c r="S71" s="10">
        <f t="shared" si="15"/>
        <v>-1215</v>
      </c>
      <c r="U71" s="8">
        <f t="shared" si="16"/>
        <v>-345</v>
      </c>
    </row>
    <row r="72" spans="2:21" x14ac:dyDescent="0.25">
      <c r="B72" s="14">
        <f t="shared" si="10"/>
        <v>0.91999999999999993</v>
      </c>
      <c r="C72" s="8">
        <f t="shared" si="11"/>
        <v>10120</v>
      </c>
      <c r="D72" s="10">
        <f t="shared" si="14"/>
        <v>815</v>
      </c>
      <c r="Q72" s="7">
        <f t="shared" si="12"/>
        <v>0.91999999999999993</v>
      </c>
      <c r="R72" s="8">
        <f t="shared" si="13"/>
        <v>10120</v>
      </c>
      <c r="S72" s="10">
        <f t="shared" si="15"/>
        <v>-1160</v>
      </c>
      <c r="U72" s="8">
        <f t="shared" si="16"/>
        <v>-345</v>
      </c>
    </row>
    <row r="73" spans="2:21" x14ac:dyDescent="0.25">
      <c r="B73" s="14">
        <f t="shared" si="10"/>
        <v>0.92499999999999993</v>
      </c>
      <c r="C73" s="8">
        <f t="shared" si="11"/>
        <v>10175</v>
      </c>
      <c r="D73" s="10">
        <f t="shared" si="14"/>
        <v>760</v>
      </c>
      <c r="Q73" s="7">
        <f t="shared" si="12"/>
        <v>0.92499999999999993</v>
      </c>
      <c r="R73" s="8">
        <f t="shared" si="13"/>
        <v>10175</v>
      </c>
      <c r="S73" s="10">
        <f t="shared" si="15"/>
        <v>-1105</v>
      </c>
      <c r="U73" s="8">
        <f t="shared" si="16"/>
        <v>-345</v>
      </c>
    </row>
    <row r="74" spans="2:21" x14ac:dyDescent="0.25">
      <c r="B74" s="14">
        <f t="shared" si="10"/>
        <v>0.92999999999999994</v>
      </c>
      <c r="C74" s="8">
        <f t="shared" si="11"/>
        <v>10230</v>
      </c>
      <c r="D74" s="10">
        <f t="shared" si="14"/>
        <v>705</v>
      </c>
      <c r="Q74" s="7">
        <f t="shared" si="12"/>
        <v>0.92999999999999994</v>
      </c>
      <c r="R74" s="8">
        <f t="shared" si="13"/>
        <v>10230</v>
      </c>
      <c r="S74" s="10">
        <f t="shared" si="15"/>
        <v>-1050</v>
      </c>
      <c r="U74" s="8">
        <f t="shared" si="16"/>
        <v>-345</v>
      </c>
    </row>
    <row r="75" spans="2:21" x14ac:dyDescent="0.25">
      <c r="B75" s="14">
        <f t="shared" si="10"/>
        <v>0.93499999999999994</v>
      </c>
      <c r="C75" s="8">
        <f t="shared" si="11"/>
        <v>10285</v>
      </c>
      <c r="D75" s="10">
        <f t="shared" si="14"/>
        <v>650</v>
      </c>
      <c r="Q75" s="7">
        <f t="shared" si="12"/>
        <v>0.93499999999999994</v>
      </c>
      <c r="R75" s="8">
        <f t="shared" si="13"/>
        <v>10285</v>
      </c>
      <c r="S75" s="10">
        <f t="shared" si="15"/>
        <v>-995</v>
      </c>
      <c r="U75" s="8">
        <f t="shared" si="16"/>
        <v>-345</v>
      </c>
    </row>
    <row r="76" spans="2:21" x14ac:dyDescent="0.25">
      <c r="B76" s="14">
        <f t="shared" si="10"/>
        <v>0.94</v>
      </c>
      <c r="C76" s="8">
        <f t="shared" si="11"/>
        <v>10340</v>
      </c>
      <c r="D76" s="10">
        <f t="shared" si="14"/>
        <v>595</v>
      </c>
      <c r="Q76" s="7">
        <f t="shared" si="12"/>
        <v>0.94</v>
      </c>
      <c r="R76" s="8">
        <f t="shared" si="13"/>
        <v>10340</v>
      </c>
      <c r="S76" s="10">
        <f t="shared" si="15"/>
        <v>-940</v>
      </c>
      <c r="U76" s="8">
        <f t="shared" si="16"/>
        <v>-345</v>
      </c>
    </row>
    <row r="77" spans="2:21" x14ac:dyDescent="0.25">
      <c r="B77" s="14">
        <f t="shared" si="10"/>
        <v>0.94499999999999995</v>
      </c>
      <c r="C77" s="8">
        <f t="shared" si="11"/>
        <v>10395</v>
      </c>
      <c r="D77" s="10">
        <f t="shared" si="14"/>
        <v>540</v>
      </c>
      <c r="Q77" s="7">
        <f t="shared" si="12"/>
        <v>0.94499999999999995</v>
      </c>
      <c r="R77" s="8">
        <f t="shared" si="13"/>
        <v>10395</v>
      </c>
      <c r="S77" s="10">
        <f t="shared" si="15"/>
        <v>-885</v>
      </c>
      <c r="U77" s="8">
        <f t="shared" si="16"/>
        <v>-345</v>
      </c>
    </row>
    <row r="78" spans="2:21" x14ac:dyDescent="0.25">
      <c r="B78" s="14">
        <f t="shared" si="10"/>
        <v>0.95</v>
      </c>
      <c r="C78" s="8">
        <f t="shared" si="11"/>
        <v>10450</v>
      </c>
      <c r="D78" s="10">
        <f t="shared" si="14"/>
        <v>485</v>
      </c>
      <c r="Q78" s="7">
        <f t="shared" si="12"/>
        <v>0.95</v>
      </c>
      <c r="R78" s="8">
        <f t="shared" si="13"/>
        <v>10450</v>
      </c>
      <c r="S78" s="10">
        <f t="shared" si="15"/>
        <v>-830</v>
      </c>
      <c r="U78" s="8">
        <f t="shared" si="16"/>
        <v>-345</v>
      </c>
    </row>
    <row r="79" spans="2:21" x14ac:dyDescent="0.25">
      <c r="B79" s="14">
        <f t="shared" si="10"/>
        <v>0.95499999999999996</v>
      </c>
      <c r="C79" s="8">
        <f t="shared" si="11"/>
        <v>10505</v>
      </c>
      <c r="D79" s="10">
        <f t="shared" si="14"/>
        <v>430</v>
      </c>
      <c r="Q79" s="7">
        <f t="shared" si="12"/>
        <v>0.95499999999999996</v>
      </c>
      <c r="R79" s="8">
        <f t="shared" si="13"/>
        <v>10505</v>
      </c>
      <c r="S79" s="10">
        <f t="shared" si="15"/>
        <v>-775</v>
      </c>
      <c r="U79" s="8">
        <f t="shared" si="16"/>
        <v>-345</v>
      </c>
    </row>
    <row r="80" spans="2:21" x14ac:dyDescent="0.25">
      <c r="B80" s="14">
        <f t="shared" si="10"/>
        <v>0.96</v>
      </c>
      <c r="C80" s="8">
        <f t="shared" si="11"/>
        <v>10560</v>
      </c>
      <c r="D80" s="10">
        <f t="shared" si="14"/>
        <v>375</v>
      </c>
      <c r="Q80" s="7">
        <f t="shared" si="12"/>
        <v>0.96</v>
      </c>
      <c r="R80" s="8">
        <f t="shared" si="13"/>
        <v>10560</v>
      </c>
      <c r="S80" s="10">
        <f t="shared" si="15"/>
        <v>-720</v>
      </c>
      <c r="U80" s="8">
        <f t="shared" si="16"/>
        <v>-345</v>
      </c>
    </row>
    <row r="81" spans="2:21" x14ac:dyDescent="0.25">
      <c r="B81" s="14">
        <f t="shared" si="10"/>
        <v>0.96499999999999997</v>
      </c>
      <c r="C81" s="8">
        <f t="shared" si="11"/>
        <v>10615</v>
      </c>
      <c r="D81" s="10">
        <f t="shared" si="14"/>
        <v>320</v>
      </c>
      <c r="Q81" s="7">
        <f t="shared" si="12"/>
        <v>0.96499999999999997</v>
      </c>
      <c r="R81" s="8">
        <f t="shared" si="13"/>
        <v>10615</v>
      </c>
      <c r="S81" s="10">
        <f t="shared" si="15"/>
        <v>-665</v>
      </c>
      <c r="U81" s="8">
        <f t="shared" si="16"/>
        <v>-345</v>
      </c>
    </row>
    <row r="82" spans="2:21" x14ac:dyDescent="0.25">
      <c r="B82" s="14">
        <f t="shared" si="10"/>
        <v>0.97</v>
      </c>
      <c r="C82" s="8">
        <f t="shared" si="11"/>
        <v>10670</v>
      </c>
      <c r="D82" s="10">
        <f t="shared" si="14"/>
        <v>265</v>
      </c>
      <c r="Q82" s="7">
        <f t="shared" si="12"/>
        <v>0.97</v>
      </c>
      <c r="R82" s="8">
        <f t="shared" si="13"/>
        <v>10670</v>
      </c>
      <c r="S82" s="10">
        <f t="shared" si="15"/>
        <v>-610</v>
      </c>
      <c r="U82" s="8">
        <f t="shared" si="16"/>
        <v>-345</v>
      </c>
    </row>
    <row r="83" spans="2:21" x14ac:dyDescent="0.25">
      <c r="B83" s="14">
        <f t="shared" si="10"/>
        <v>0.97499999999999998</v>
      </c>
      <c r="C83" s="8">
        <f t="shared" si="11"/>
        <v>10725</v>
      </c>
      <c r="D83" s="10">
        <f t="shared" si="14"/>
        <v>210</v>
      </c>
      <c r="Q83" s="7">
        <f t="shared" si="12"/>
        <v>0.97499999999999998</v>
      </c>
      <c r="R83" s="8">
        <f t="shared" si="13"/>
        <v>10725</v>
      </c>
      <c r="S83" s="10">
        <f t="shared" si="15"/>
        <v>-555</v>
      </c>
      <c r="U83" s="8">
        <f t="shared" si="16"/>
        <v>-345</v>
      </c>
    </row>
    <row r="84" spans="2:21" x14ac:dyDescent="0.25">
      <c r="B84" s="14">
        <f t="shared" si="10"/>
        <v>0.98</v>
      </c>
      <c r="C84" s="8">
        <f t="shared" si="11"/>
        <v>10780</v>
      </c>
      <c r="D84" s="10">
        <f t="shared" si="14"/>
        <v>155</v>
      </c>
      <c r="Q84" s="7">
        <f t="shared" si="12"/>
        <v>0.98</v>
      </c>
      <c r="R84" s="8">
        <f t="shared" si="13"/>
        <v>10780</v>
      </c>
      <c r="S84" s="10">
        <f t="shared" si="15"/>
        <v>-500</v>
      </c>
      <c r="U84" s="8">
        <f t="shared" si="16"/>
        <v>-345</v>
      </c>
    </row>
    <row r="85" spans="2:21" x14ac:dyDescent="0.25">
      <c r="B85" s="14">
        <f t="shared" si="10"/>
        <v>0.98499999999999999</v>
      </c>
      <c r="C85" s="8">
        <f t="shared" si="11"/>
        <v>10835</v>
      </c>
      <c r="D85" s="10">
        <f t="shared" si="14"/>
        <v>100</v>
      </c>
      <c r="Q85" s="7">
        <f t="shared" si="12"/>
        <v>0.98499999999999999</v>
      </c>
      <c r="R85" s="8">
        <f t="shared" si="13"/>
        <v>10835</v>
      </c>
      <c r="S85" s="10">
        <f t="shared" si="15"/>
        <v>-445</v>
      </c>
      <c r="U85" s="8">
        <f t="shared" si="16"/>
        <v>-345</v>
      </c>
    </row>
    <row r="86" spans="2:21" x14ac:dyDescent="0.25">
      <c r="B86" s="14">
        <f t="shared" si="10"/>
        <v>0.99</v>
      </c>
      <c r="C86" s="8">
        <f t="shared" si="11"/>
        <v>10890</v>
      </c>
      <c r="D86" s="10">
        <f t="shared" si="14"/>
        <v>45</v>
      </c>
      <c r="Q86" s="7">
        <f t="shared" si="12"/>
        <v>0.99</v>
      </c>
      <c r="R86" s="8">
        <f t="shared" si="13"/>
        <v>10890</v>
      </c>
      <c r="S86" s="10">
        <f t="shared" si="15"/>
        <v>-390</v>
      </c>
      <c r="U86" s="8">
        <f t="shared" si="16"/>
        <v>-345</v>
      </c>
    </row>
    <row r="87" spans="2:21" x14ac:dyDescent="0.25">
      <c r="B87" s="14">
        <f>B88-0.5%</f>
        <v>0.995</v>
      </c>
      <c r="C87" s="8">
        <f>B87*$D$7</f>
        <v>10945</v>
      </c>
      <c r="D87" s="10">
        <f t="shared" si="14"/>
        <v>-10</v>
      </c>
      <c r="Q87" s="7">
        <f>Q88-0.5%</f>
        <v>0.995</v>
      </c>
      <c r="R87" s="8">
        <f>Q87*$D$7</f>
        <v>10945</v>
      </c>
      <c r="S87" s="10">
        <f t="shared" si="15"/>
        <v>-335</v>
      </c>
      <c r="U87" s="8">
        <f t="shared" si="16"/>
        <v>-345</v>
      </c>
    </row>
    <row r="88" spans="2:21" x14ac:dyDescent="0.25">
      <c r="B88" s="14">
        <v>1</v>
      </c>
      <c r="C88" s="8">
        <f>B88*$D$7</f>
        <v>11000</v>
      </c>
      <c r="D88" s="10">
        <f t="shared" si="14"/>
        <v>-65</v>
      </c>
      <c r="Q88" s="7">
        <v>1</v>
      </c>
      <c r="R88" s="8">
        <f>Q88*$D$7</f>
        <v>11000</v>
      </c>
      <c r="S88" s="10">
        <f t="shared" si="15"/>
        <v>-280</v>
      </c>
      <c r="U88" s="8">
        <f t="shared" si="16"/>
        <v>-345</v>
      </c>
    </row>
    <row r="89" spans="2:21" x14ac:dyDescent="0.25">
      <c r="B89" s="14">
        <f>B88+0.5%</f>
        <v>1.0049999999999999</v>
      </c>
      <c r="C89" s="8">
        <f t="shared" ref="C89:C108" si="17">B89*$D$7</f>
        <v>11054.999999999998</v>
      </c>
      <c r="D89" s="10">
        <f t="shared" si="14"/>
        <v>-65</v>
      </c>
      <c r="Q89" s="7">
        <f>Q88+0.5%</f>
        <v>1.0049999999999999</v>
      </c>
      <c r="R89" s="8">
        <f t="shared" ref="R89:R108" si="18">Q89*$D$7</f>
        <v>11054.999999999998</v>
      </c>
      <c r="S89" s="10">
        <f t="shared" si="15"/>
        <v>-225.00000000000182</v>
      </c>
      <c r="U89" s="8">
        <f t="shared" si="16"/>
        <v>-290.00000000000182</v>
      </c>
    </row>
    <row r="90" spans="2:21" x14ac:dyDescent="0.25">
      <c r="B90" s="14">
        <f t="shared" ref="B90:B108" si="19">B89+0.5%</f>
        <v>1.0099999999999998</v>
      </c>
      <c r="C90" s="8">
        <f t="shared" si="17"/>
        <v>11109.999999999998</v>
      </c>
      <c r="D90" s="10">
        <f t="shared" si="14"/>
        <v>-65</v>
      </c>
      <c r="Q90" s="7">
        <f t="shared" ref="Q90:Q108" si="20">Q89+0.5%</f>
        <v>1.0099999999999998</v>
      </c>
      <c r="R90" s="8">
        <f t="shared" si="18"/>
        <v>11109.999999999998</v>
      </c>
      <c r="S90" s="10">
        <f t="shared" si="15"/>
        <v>-170.00000000000182</v>
      </c>
      <c r="U90" s="8">
        <f t="shared" si="16"/>
        <v>-235.00000000000182</v>
      </c>
    </row>
    <row r="91" spans="2:21" x14ac:dyDescent="0.25">
      <c r="B91" s="14">
        <f t="shared" si="19"/>
        <v>1.0149999999999997</v>
      </c>
      <c r="C91" s="8">
        <f t="shared" si="17"/>
        <v>11164.999999999996</v>
      </c>
      <c r="D91" s="10">
        <f t="shared" si="14"/>
        <v>-65</v>
      </c>
      <c r="Q91" s="7">
        <f t="shared" si="20"/>
        <v>1.0149999999999997</v>
      </c>
      <c r="R91" s="8">
        <f t="shared" si="18"/>
        <v>11164.999999999996</v>
      </c>
      <c r="S91" s="10">
        <f t="shared" si="15"/>
        <v>-115.00000000000364</v>
      </c>
      <c r="U91" s="8">
        <f t="shared" si="16"/>
        <v>-180.00000000000364</v>
      </c>
    </row>
    <row r="92" spans="2:21" x14ac:dyDescent="0.25">
      <c r="B92" s="14">
        <f t="shared" si="19"/>
        <v>1.0199999999999996</v>
      </c>
      <c r="C92" s="8">
        <f t="shared" si="17"/>
        <v>11219.999999999995</v>
      </c>
      <c r="D92" s="10">
        <f t="shared" si="14"/>
        <v>-65</v>
      </c>
      <c r="Q92" s="7">
        <f t="shared" si="20"/>
        <v>1.0199999999999996</v>
      </c>
      <c r="R92" s="8">
        <f t="shared" si="18"/>
        <v>11219.999999999995</v>
      </c>
      <c r="S92" s="10">
        <f t="shared" si="15"/>
        <v>-60.000000000005457</v>
      </c>
      <c r="U92" s="8">
        <f t="shared" si="16"/>
        <v>-125.00000000000546</v>
      </c>
    </row>
    <row r="93" spans="2:21" x14ac:dyDescent="0.25">
      <c r="B93" s="14">
        <f t="shared" si="19"/>
        <v>1.0249999999999995</v>
      </c>
      <c r="C93" s="8">
        <f t="shared" si="17"/>
        <v>11274.999999999995</v>
      </c>
      <c r="D93" s="10">
        <f t="shared" si="14"/>
        <v>-65</v>
      </c>
      <c r="Q93" s="7">
        <f t="shared" si="20"/>
        <v>1.0249999999999995</v>
      </c>
      <c r="R93" s="8">
        <f t="shared" si="18"/>
        <v>11274.999999999995</v>
      </c>
      <c r="S93" s="10">
        <f t="shared" si="15"/>
        <v>-5.000000000005457</v>
      </c>
      <c r="U93" s="8">
        <f t="shared" si="16"/>
        <v>-70.000000000005457</v>
      </c>
    </row>
    <row r="94" spans="2:21" x14ac:dyDescent="0.25">
      <c r="B94" s="14">
        <f t="shared" si="19"/>
        <v>1.0299999999999994</v>
      </c>
      <c r="C94" s="8">
        <f t="shared" si="17"/>
        <v>11329.999999999993</v>
      </c>
      <c r="D94" s="10">
        <f t="shared" si="14"/>
        <v>-65</v>
      </c>
      <c r="Q94" s="7">
        <f t="shared" si="20"/>
        <v>1.0299999999999994</v>
      </c>
      <c r="R94" s="8">
        <f t="shared" si="18"/>
        <v>11329.999999999993</v>
      </c>
      <c r="S94" s="10">
        <f t="shared" si="15"/>
        <v>49.999999999992724</v>
      </c>
      <c r="U94" s="8">
        <f t="shared" si="16"/>
        <v>-15.000000000007276</v>
      </c>
    </row>
    <row r="95" spans="2:21" x14ac:dyDescent="0.25">
      <c r="B95" s="14">
        <f t="shared" si="19"/>
        <v>1.0349999999999993</v>
      </c>
      <c r="C95" s="8">
        <f t="shared" si="17"/>
        <v>11384.999999999991</v>
      </c>
      <c r="D95" s="10">
        <f t="shared" si="14"/>
        <v>-65</v>
      </c>
      <c r="Q95" s="7">
        <f t="shared" si="20"/>
        <v>1.0349999999999993</v>
      </c>
      <c r="R95" s="8">
        <f t="shared" si="18"/>
        <v>11384.999999999991</v>
      </c>
      <c r="S95" s="10">
        <f t="shared" si="15"/>
        <v>104.99999999999091</v>
      </c>
      <c r="U95" s="8">
        <f t="shared" si="16"/>
        <v>39.999999999990905</v>
      </c>
    </row>
    <row r="96" spans="2:21" x14ac:dyDescent="0.25">
      <c r="B96" s="14">
        <f t="shared" si="19"/>
        <v>1.0399999999999991</v>
      </c>
      <c r="C96" s="8">
        <f t="shared" si="17"/>
        <v>11439.999999999991</v>
      </c>
      <c r="D96" s="10">
        <f t="shared" si="14"/>
        <v>-65</v>
      </c>
      <c r="Q96" s="7">
        <f t="shared" si="20"/>
        <v>1.0399999999999991</v>
      </c>
      <c r="R96" s="8">
        <f t="shared" si="18"/>
        <v>11439.999999999991</v>
      </c>
      <c r="S96" s="10">
        <f t="shared" si="15"/>
        <v>120</v>
      </c>
      <c r="U96" s="8">
        <f t="shared" si="16"/>
        <v>55</v>
      </c>
    </row>
    <row r="97" spans="2:24" x14ac:dyDescent="0.25">
      <c r="B97" s="14">
        <f t="shared" si="19"/>
        <v>1.044999999999999</v>
      </c>
      <c r="C97" s="8">
        <f t="shared" si="17"/>
        <v>11494.999999999989</v>
      </c>
      <c r="D97" s="10">
        <f t="shared" si="14"/>
        <v>-65</v>
      </c>
      <c r="Q97" s="7">
        <f t="shared" si="20"/>
        <v>1.044999999999999</v>
      </c>
      <c r="R97" s="8">
        <f t="shared" si="18"/>
        <v>11494.999999999989</v>
      </c>
      <c r="S97" s="10">
        <f t="shared" si="15"/>
        <v>120</v>
      </c>
      <c r="U97" s="8">
        <f t="shared" si="16"/>
        <v>55</v>
      </c>
    </row>
    <row r="98" spans="2:24" x14ac:dyDescent="0.25">
      <c r="B98" s="14">
        <f t="shared" si="19"/>
        <v>1.0499999999999989</v>
      </c>
      <c r="C98" s="8">
        <f t="shared" si="17"/>
        <v>11549.999999999989</v>
      </c>
      <c r="D98" s="10">
        <f t="shared" si="14"/>
        <v>-65</v>
      </c>
      <c r="Q98" s="7">
        <f t="shared" si="20"/>
        <v>1.0499999999999989</v>
      </c>
      <c r="R98" s="8">
        <f t="shared" si="18"/>
        <v>11549.999999999989</v>
      </c>
      <c r="S98" s="10">
        <f t="shared" si="15"/>
        <v>120</v>
      </c>
      <c r="U98" s="8">
        <f t="shared" si="16"/>
        <v>55</v>
      </c>
    </row>
    <row r="99" spans="2:24" x14ac:dyDescent="0.25">
      <c r="B99" s="14">
        <f t="shared" si="19"/>
        <v>1.0549999999999988</v>
      </c>
      <c r="C99" s="8">
        <f t="shared" si="17"/>
        <v>11604.999999999987</v>
      </c>
      <c r="D99" s="10">
        <f t="shared" si="14"/>
        <v>-65</v>
      </c>
      <c r="Q99" s="7">
        <f t="shared" si="20"/>
        <v>1.0549999999999988</v>
      </c>
      <c r="R99" s="8">
        <f t="shared" si="18"/>
        <v>11604.999999999987</v>
      </c>
      <c r="S99" s="10">
        <f t="shared" si="15"/>
        <v>120</v>
      </c>
      <c r="U99" s="8">
        <f t="shared" si="16"/>
        <v>55</v>
      </c>
      <c r="X99" s="3"/>
    </row>
    <row r="100" spans="2:24" x14ac:dyDescent="0.25">
      <c r="B100" s="14">
        <f t="shared" si="19"/>
        <v>1.0599999999999987</v>
      </c>
      <c r="C100" s="8">
        <f t="shared" si="17"/>
        <v>11659.999999999985</v>
      </c>
      <c r="D100" s="10">
        <f t="shared" si="14"/>
        <v>-65</v>
      </c>
      <c r="Q100" s="7">
        <f t="shared" si="20"/>
        <v>1.0599999999999987</v>
      </c>
      <c r="R100" s="8">
        <f t="shared" si="18"/>
        <v>11659.999999999985</v>
      </c>
      <c r="S100" s="10">
        <f t="shared" si="15"/>
        <v>120</v>
      </c>
      <c r="U100" s="8">
        <f t="shared" si="16"/>
        <v>55</v>
      </c>
    </row>
    <row r="101" spans="2:24" x14ac:dyDescent="0.25">
      <c r="B101" s="14">
        <f t="shared" si="19"/>
        <v>1.0649999999999986</v>
      </c>
      <c r="C101" s="8">
        <f t="shared" si="17"/>
        <v>11714.999999999985</v>
      </c>
      <c r="D101" s="10">
        <f t="shared" si="14"/>
        <v>-65</v>
      </c>
      <c r="Q101" s="7">
        <f t="shared" si="20"/>
        <v>1.0649999999999986</v>
      </c>
      <c r="R101" s="8">
        <f t="shared" si="18"/>
        <v>11714.999999999985</v>
      </c>
      <c r="S101" s="10">
        <f t="shared" si="15"/>
        <v>120</v>
      </c>
      <c r="U101" s="8">
        <f t="shared" si="16"/>
        <v>55</v>
      </c>
    </row>
    <row r="102" spans="2:24" x14ac:dyDescent="0.25">
      <c r="B102" s="14">
        <f t="shared" si="19"/>
        <v>1.0699999999999985</v>
      </c>
      <c r="C102" s="8">
        <f t="shared" si="17"/>
        <v>11769.999999999984</v>
      </c>
      <c r="D102" s="10">
        <f t="shared" si="14"/>
        <v>-65</v>
      </c>
      <c r="Q102" s="7">
        <f t="shared" si="20"/>
        <v>1.0699999999999985</v>
      </c>
      <c r="R102" s="8">
        <f t="shared" si="18"/>
        <v>11769.999999999984</v>
      </c>
      <c r="S102" s="10">
        <f t="shared" si="15"/>
        <v>120</v>
      </c>
      <c r="U102" s="8">
        <f t="shared" si="16"/>
        <v>55</v>
      </c>
    </row>
    <row r="103" spans="2:24" x14ac:dyDescent="0.25">
      <c r="B103" s="14">
        <f t="shared" si="19"/>
        <v>1.0749999999999984</v>
      </c>
      <c r="C103" s="8">
        <f t="shared" si="17"/>
        <v>11824.999999999982</v>
      </c>
      <c r="D103" s="10">
        <f t="shared" si="14"/>
        <v>-65</v>
      </c>
      <c r="Q103" s="7">
        <f t="shared" si="20"/>
        <v>1.0749999999999984</v>
      </c>
      <c r="R103" s="8">
        <f t="shared" si="18"/>
        <v>11824.999999999982</v>
      </c>
      <c r="S103" s="10">
        <f t="shared" si="15"/>
        <v>120</v>
      </c>
      <c r="U103" s="8">
        <f t="shared" si="16"/>
        <v>55</v>
      </c>
    </row>
    <row r="104" spans="2:24" x14ac:dyDescent="0.25">
      <c r="B104" s="14">
        <f t="shared" si="19"/>
        <v>1.0799999999999983</v>
      </c>
      <c r="C104" s="8">
        <f t="shared" si="17"/>
        <v>11879.999999999982</v>
      </c>
      <c r="D104" s="10">
        <f t="shared" si="14"/>
        <v>-65</v>
      </c>
      <c r="Q104" s="7">
        <f t="shared" si="20"/>
        <v>1.0799999999999983</v>
      </c>
      <c r="R104" s="8">
        <f t="shared" si="18"/>
        <v>11879.999999999982</v>
      </c>
      <c r="S104" s="10">
        <f t="shared" si="15"/>
        <v>120</v>
      </c>
      <c r="U104" s="8">
        <f t="shared" si="16"/>
        <v>55</v>
      </c>
    </row>
    <row r="105" spans="2:24" x14ac:dyDescent="0.25">
      <c r="B105" s="14">
        <f t="shared" si="19"/>
        <v>1.0849999999999982</v>
      </c>
      <c r="C105" s="8">
        <f t="shared" si="17"/>
        <v>11934.99999999998</v>
      </c>
      <c r="D105" s="10">
        <f t="shared" si="14"/>
        <v>-65</v>
      </c>
      <c r="Q105" s="7">
        <f t="shared" si="20"/>
        <v>1.0849999999999982</v>
      </c>
      <c r="R105" s="8">
        <f t="shared" si="18"/>
        <v>11934.99999999998</v>
      </c>
      <c r="S105" s="10">
        <f t="shared" si="15"/>
        <v>120</v>
      </c>
      <c r="U105" s="8">
        <f t="shared" si="16"/>
        <v>55</v>
      </c>
    </row>
    <row r="106" spans="2:24" x14ac:dyDescent="0.25">
      <c r="B106" s="14">
        <f t="shared" si="19"/>
        <v>1.0899999999999981</v>
      </c>
      <c r="C106" s="8">
        <f t="shared" si="17"/>
        <v>11989.999999999978</v>
      </c>
      <c r="D106" s="10">
        <f t="shared" si="14"/>
        <v>-65</v>
      </c>
      <c r="Q106" s="7">
        <f t="shared" si="20"/>
        <v>1.0899999999999981</v>
      </c>
      <c r="R106" s="8">
        <f t="shared" si="18"/>
        <v>11989.999999999978</v>
      </c>
      <c r="S106" s="10">
        <f t="shared" si="15"/>
        <v>120</v>
      </c>
      <c r="U106" s="8">
        <f t="shared" si="16"/>
        <v>55</v>
      </c>
    </row>
    <row r="107" spans="2:24" x14ac:dyDescent="0.25">
      <c r="B107" s="14">
        <f t="shared" si="19"/>
        <v>1.094999999999998</v>
      </c>
      <c r="C107" s="8">
        <f t="shared" si="17"/>
        <v>12044.999999999978</v>
      </c>
      <c r="D107" s="10">
        <f t="shared" si="14"/>
        <v>-65</v>
      </c>
      <c r="Q107" s="7">
        <f t="shared" si="20"/>
        <v>1.094999999999998</v>
      </c>
      <c r="R107" s="8">
        <f t="shared" si="18"/>
        <v>12044.999999999978</v>
      </c>
      <c r="S107" s="10">
        <f t="shared" si="15"/>
        <v>120</v>
      </c>
      <c r="U107" s="8">
        <f t="shared" si="16"/>
        <v>55</v>
      </c>
    </row>
    <row r="108" spans="2:24" x14ac:dyDescent="0.25">
      <c r="B108" s="14">
        <f t="shared" si="19"/>
        <v>1.0999999999999979</v>
      </c>
      <c r="C108" s="8">
        <f t="shared" si="17"/>
        <v>12099.999999999976</v>
      </c>
      <c r="D108" s="10">
        <f t="shared" si="14"/>
        <v>-65</v>
      </c>
      <c r="Q108" s="7">
        <f t="shared" si="20"/>
        <v>1.0999999999999979</v>
      </c>
      <c r="R108" s="8">
        <f t="shared" si="18"/>
        <v>12099.999999999976</v>
      </c>
      <c r="S108" s="10">
        <f t="shared" si="15"/>
        <v>120</v>
      </c>
      <c r="U108" s="8">
        <f t="shared" si="16"/>
        <v>55</v>
      </c>
    </row>
  </sheetData>
  <mergeCells count="4">
    <mergeCell ref="C4:D4"/>
    <mergeCell ref="R4:S4"/>
    <mergeCell ref="C59:D59"/>
    <mergeCell ref="R59:S59"/>
  </mergeCells>
  <dataValidations count="1">
    <dataValidation type="list" allowBlank="1" showInputMessage="1" showErrorMessage="1" sqref="D5 S5 D60 S60" xr:uid="{037E26AC-5228-4281-B339-42C6644D8BF7}">
      <formula1>"CALL,PUT"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459A-0484-46A3-B69E-B7CB5B313C36}">
  <dimension ref="B2:AG108"/>
  <sheetViews>
    <sheetView topLeftCell="B13" zoomScale="85" zoomScaleNormal="85" workbookViewId="0">
      <selection activeCell="H4" sqref="H4"/>
    </sheetView>
  </sheetViews>
  <sheetFormatPr defaultRowHeight="15" x14ac:dyDescent="0.25"/>
  <cols>
    <col min="1" max="1" width="2.7109375" style="1" customWidth="1"/>
    <col min="2" max="2" width="10.42578125" style="1" customWidth="1"/>
    <col min="3" max="3" width="15.7109375" style="1" customWidth="1"/>
    <col min="4" max="4" width="13.28515625" style="1" customWidth="1"/>
    <col min="5" max="5" width="5.140625" style="1" customWidth="1"/>
    <col min="6" max="6" width="12.85546875" style="1" customWidth="1"/>
    <col min="7" max="7" width="14.7109375" style="1" customWidth="1"/>
    <col min="8" max="14" width="9.140625" style="1"/>
    <col min="15" max="15" width="5" style="1" customWidth="1"/>
    <col min="16" max="16" width="3.5703125" style="1" customWidth="1"/>
    <col min="17" max="17" width="11.85546875" style="1" customWidth="1"/>
    <col min="18" max="18" width="15.7109375" style="1" customWidth="1"/>
    <col min="19" max="19" width="13.28515625" style="1" customWidth="1"/>
    <col min="20" max="20" width="4.28515625" style="1" customWidth="1"/>
    <col min="21" max="21" width="13.7109375" style="1" customWidth="1"/>
    <col min="22" max="22" width="3.7109375" style="1" customWidth="1"/>
    <col min="23" max="16384" width="9.140625" style="1"/>
  </cols>
  <sheetData>
    <row r="2" spans="2:33" ht="23.25" x14ac:dyDescent="0.35">
      <c r="B2" s="18" t="s">
        <v>16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2:33" ht="23.25" x14ac:dyDescent="0.35">
      <c r="B3" s="12"/>
    </row>
    <row r="4" spans="2:33" x14ac:dyDescent="0.25">
      <c r="C4" s="15" t="s">
        <v>13</v>
      </c>
      <c r="D4" s="16"/>
      <c r="R4" s="15" t="s">
        <v>14</v>
      </c>
      <c r="S4" s="16"/>
    </row>
    <row r="5" spans="2:33" x14ac:dyDescent="0.25">
      <c r="C5" s="2" t="s">
        <v>0</v>
      </c>
      <c r="D5" s="4" t="s">
        <v>5</v>
      </c>
      <c r="R5" s="2" t="s">
        <v>0</v>
      </c>
      <c r="S5" s="4" t="s">
        <v>8</v>
      </c>
    </row>
    <row r="6" spans="2:33" x14ac:dyDescent="0.25">
      <c r="C6" s="2" t="s">
        <v>1</v>
      </c>
      <c r="D6" s="5">
        <v>1</v>
      </c>
      <c r="R6" s="2" t="s">
        <v>1</v>
      </c>
      <c r="S6" s="5">
        <v>1</v>
      </c>
      <c r="U6" s="11" t="s">
        <v>15</v>
      </c>
    </row>
    <row r="7" spans="2:33" x14ac:dyDescent="0.25">
      <c r="C7" s="2" t="s">
        <v>2</v>
      </c>
      <c r="D7" s="6">
        <v>11500</v>
      </c>
      <c r="R7" s="2" t="s">
        <v>2</v>
      </c>
      <c r="S7" s="6">
        <v>11500</v>
      </c>
      <c r="U7" s="17" t="str">
        <f>IF(U8&gt;=0,"PAY","REC")</f>
        <v>PAY</v>
      </c>
    </row>
    <row r="8" spans="2:33" x14ac:dyDescent="0.25">
      <c r="C8" s="2" t="s">
        <v>3</v>
      </c>
      <c r="D8" s="9">
        <v>95</v>
      </c>
      <c r="R8" s="2" t="s">
        <v>3</v>
      </c>
      <c r="S8" s="9">
        <v>185</v>
      </c>
      <c r="U8" s="6">
        <f>D6*D8+S6*S8</f>
        <v>280</v>
      </c>
    </row>
    <row r="9" spans="2:33" x14ac:dyDescent="0.25">
      <c r="C9" s="2" t="s">
        <v>4</v>
      </c>
      <c r="D9" s="6">
        <v>11470</v>
      </c>
      <c r="R9" s="2" t="s">
        <v>4</v>
      </c>
      <c r="S9" s="6">
        <v>11470</v>
      </c>
    </row>
    <row r="11" spans="2:33" x14ac:dyDescent="0.25">
      <c r="U11" s="11" t="s">
        <v>10</v>
      </c>
    </row>
    <row r="12" spans="2:33" x14ac:dyDescent="0.25">
      <c r="C12" s="13" t="s">
        <v>6</v>
      </c>
      <c r="D12" s="13" t="s">
        <v>7</v>
      </c>
      <c r="R12" s="13" t="s">
        <v>6</v>
      </c>
      <c r="S12" s="13" t="s">
        <v>7</v>
      </c>
      <c r="U12" s="11" t="s">
        <v>9</v>
      </c>
    </row>
    <row r="13" spans="2:33" x14ac:dyDescent="0.25">
      <c r="B13" s="14">
        <f t="shared" ref="B13:B31" si="0">B14-0.5%</f>
        <v>0.89999999999999991</v>
      </c>
      <c r="C13" s="8">
        <f t="shared" ref="C13:C31" si="1">B13*$D$7</f>
        <v>10349.999999999998</v>
      </c>
      <c r="D13" s="10">
        <f t="shared" ref="D13:D53" si="2">IF(D$5="CALL",(IF(C13-(D$7+D$8)&lt;-D$8,-D$8,C13-(D$7+D$8)))*D$6,(IF((D$7-D$8)-C13&lt;-D$8,-D$8,(D$7-D$8)-C13))*D$6)</f>
        <v>-95</v>
      </c>
      <c r="Q13" s="14">
        <f t="shared" ref="Q13:Q31" si="3">Q14-0.5%</f>
        <v>0.89999999999999991</v>
      </c>
      <c r="R13" s="8">
        <f t="shared" ref="R13:R31" si="4">Q13*$D$7</f>
        <v>10349.999999999998</v>
      </c>
      <c r="S13" s="10">
        <f>IF(S$5="CALL",(IF(R13-(S$7+S$8)&lt;-S$8,-S$8,R13-(S$7+S$8)))*S$6,(IF((S$7-S$8)-R13&lt;-S$8,-S$8,(S$7-S$8)-R13))*S$6)</f>
        <v>965.00000000000182</v>
      </c>
      <c r="U13" s="8">
        <f>D13+S13</f>
        <v>870.00000000000182</v>
      </c>
    </row>
    <row r="14" spans="2:33" x14ac:dyDescent="0.25">
      <c r="B14" s="14">
        <f t="shared" si="0"/>
        <v>0.90499999999999992</v>
      </c>
      <c r="C14" s="8">
        <f t="shared" si="1"/>
        <v>10407.499999999998</v>
      </c>
      <c r="D14" s="10">
        <f t="shared" si="2"/>
        <v>-95</v>
      </c>
      <c r="Q14" s="14">
        <f t="shared" si="3"/>
        <v>0.90499999999999992</v>
      </c>
      <c r="R14" s="8">
        <f t="shared" si="4"/>
        <v>10407.499999999998</v>
      </c>
      <c r="S14" s="10">
        <f>IF(S$5="CALL",(IF(R14-(S$7+S$8)&lt;-S$8,-S$8,R14-(S$7+S$8)))*S$6,(IF((S$7-S$8)-R14&lt;-S$8,-S$8,(S$7-S$8)-R14))*S$6)</f>
        <v>907.50000000000182</v>
      </c>
      <c r="U14" s="8">
        <f t="shared" ref="U14:U53" si="5">D14+S14</f>
        <v>812.50000000000182</v>
      </c>
    </row>
    <row r="15" spans="2:33" x14ac:dyDescent="0.25">
      <c r="B15" s="14">
        <f t="shared" si="0"/>
        <v>0.90999999999999992</v>
      </c>
      <c r="C15" s="8">
        <f t="shared" si="1"/>
        <v>10464.999999999998</v>
      </c>
      <c r="D15" s="10">
        <f t="shared" si="2"/>
        <v>-95</v>
      </c>
      <c r="Q15" s="14">
        <f t="shared" si="3"/>
        <v>0.90999999999999992</v>
      </c>
      <c r="R15" s="8">
        <f t="shared" si="4"/>
        <v>10464.999999999998</v>
      </c>
      <c r="S15" s="10">
        <f>IF(S$5="CALL",(IF(R15-(S$7+S$8)&lt;-S$8,-S$8,R15-(S$7+S$8)))*S$6,(IF((S$7-S$8)-R15&lt;-S$8,-S$8,(S$7-S$8)-R15))*S$6)</f>
        <v>850.00000000000182</v>
      </c>
      <c r="U15" s="8">
        <f t="shared" si="5"/>
        <v>755.00000000000182</v>
      </c>
    </row>
    <row r="16" spans="2:33" x14ac:dyDescent="0.25">
      <c r="B16" s="14">
        <f t="shared" si="0"/>
        <v>0.91499999999999992</v>
      </c>
      <c r="C16" s="8">
        <f t="shared" si="1"/>
        <v>10522.5</v>
      </c>
      <c r="D16" s="10">
        <f t="shared" si="2"/>
        <v>-95</v>
      </c>
      <c r="Q16" s="14">
        <f t="shared" si="3"/>
        <v>0.91499999999999992</v>
      </c>
      <c r="R16" s="8">
        <f t="shared" si="4"/>
        <v>10522.5</v>
      </c>
      <c r="S16" s="10">
        <f>IF(S$5="CALL",(IF(R16-(S$7+S$8)&lt;-S$8,-S$8,R16-(S$7+S$8)))*S$6,(IF((S$7-S$8)-R16&lt;-S$8,-S$8,(S$7-S$8)-R16))*S$6)</f>
        <v>792.5</v>
      </c>
      <c r="U16" s="8">
        <f t="shared" si="5"/>
        <v>697.5</v>
      </c>
    </row>
    <row r="17" spans="2:21" x14ac:dyDescent="0.25">
      <c r="B17" s="14">
        <f t="shared" si="0"/>
        <v>0.91999999999999993</v>
      </c>
      <c r="C17" s="8">
        <f t="shared" si="1"/>
        <v>10580</v>
      </c>
      <c r="D17" s="10">
        <f t="shared" si="2"/>
        <v>-95</v>
      </c>
      <c r="Q17" s="14">
        <f t="shared" si="3"/>
        <v>0.91999999999999993</v>
      </c>
      <c r="R17" s="8">
        <f t="shared" si="4"/>
        <v>10580</v>
      </c>
      <c r="S17" s="10">
        <f>IF(S$5="CALL",(IF(R17-(S$7+S$8)&lt;-S$8,-S$8,R17-(S$7+S$8)))*S$6,(IF((S$7-S$8)-R17&lt;-S$8,-S$8,(S$7-S$8)-R17))*S$6)</f>
        <v>735</v>
      </c>
      <c r="U17" s="8">
        <f t="shared" si="5"/>
        <v>640</v>
      </c>
    </row>
    <row r="18" spans="2:21" x14ac:dyDescent="0.25">
      <c r="B18" s="14">
        <f t="shared" si="0"/>
        <v>0.92499999999999993</v>
      </c>
      <c r="C18" s="8">
        <f t="shared" si="1"/>
        <v>10637.5</v>
      </c>
      <c r="D18" s="10">
        <f t="shared" si="2"/>
        <v>-95</v>
      </c>
      <c r="Q18" s="14">
        <f t="shared" si="3"/>
        <v>0.92499999999999993</v>
      </c>
      <c r="R18" s="8">
        <f t="shared" si="4"/>
        <v>10637.5</v>
      </c>
      <c r="S18" s="10">
        <f>IF(S$5="CALL",(IF(R18-(S$7+S$8)&lt;-S$8,-S$8,R18-(S$7+S$8)))*S$6,(IF((S$7-S$8)-R18&lt;-S$8,-S$8,(S$7-S$8)-R18))*S$6)</f>
        <v>677.5</v>
      </c>
      <c r="U18" s="8">
        <f t="shared" si="5"/>
        <v>582.5</v>
      </c>
    </row>
    <row r="19" spans="2:21" x14ac:dyDescent="0.25">
      <c r="B19" s="14">
        <f t="shared" si="0"/>
        <v>0.92999999999999994</v>
      </c>
      <c r="C19" s="8">
        <f t="shared" si="1"/>
        <v>10695</v>
      </c>
      <c r="D19" s="10">
        <f t="shared" si="2"/>
        <v>-95</v>
      </c>
      <c r="Q19" s="14">
        <f t="shared" si="3"/>
        <v>0.92999999999999994</v>
      </c>
      <c r="R19" s="8">
        <f t="shared" si="4"/>
        <v>10695</v>
      </c>
      <c r="S19" s="10">
        <f>IF(S$5="CALL",(IF(R19-(S$7+S$8)&lt;-S$8,-S$8,R19-(S$7+S$8)))*S$6,(IF((S$7-S$8)-R19&lt;-S$8,-S$8,(S$7-S$8)-R19))*S$6)</f>
        <v>620</v>
      </c>
      <c r="U19" s="8">
        <f t="shared" si="5"/>
        <v>525</v>
      </c>
    </row>
    <row r="20" spans="2:21" x14ac:dyDescent="0.25">
      <c r="B20" s="14">
        <f t="shared" si="0"/>
        <v>0.93499999999999994</v>
      </c>
      <c r="C20" s="8">
        <f t="shared" si="1"/>
        <v>10752.5</v>
      </c>
      <c r="D20" s="10">
        <f t="shared" si="2"/>
        <v>-95</v>
      </c>
      <c r="Q20" s="14">
        <f t="shared" si="3"/>
        <v>0.93499999999999994</v>
      </c>
      <c r="R20" s="8">
        <f t="shared" si="4"/>
        <v>10752.5</v>
      </c>
      <c r="S20" s="10">
        <f>IF(S$5="CALL",(IF(R20-(S$7+S$8)&lt;-S$8,-S$8,R20-(S$7+S$8)))*S$6,(IF((S$7-S$8)-R20&lt;-S$8,-S$8,(S$7-S$8)-R20))*S$6)</f>
        <v>562.5</v>
      </c>
      <c r="U20" s="8">
        <f t="shared" si="5"/>
        <v>467.5</v>
      </c>
    </row>
    <row r="21" spans="2:21" x14ac:dyDescent="0.25">
      <c r="B21" s="14">
        <f t="shared" si="0"/>
        <v>0.94</v>
      </c>
      <c r="C21" s="8">
        <f t="shared" si="1"/>
        <v>10810</v>
      </c>
      <c r="D21" s="10">
        <f t="shared" si="2"/>
        <v>-95</v>
      </c>
      <c r="Q21" s="14">
        <f t="shared" si="3"/>
        <v>0.94</v>
      </c>
      <c r="R21" s="8">
        <f t="shared" si="4"/>
        <v>10810</v>
      </c>
      <c r="S21" s="10">
        <f>IF(S$5="CALL",(IF(R21-(S$7+S$8)&lt;-S$8,-S$8,R21-(S$7+S$8)))*S$6,(IF((S$7-S$8)-R21&lt;-S$8,-S$8,(S$7-S$8)-R21))*S$6)</f>
        <v>505</v>
      </c>
      <c r="U21" s="8">
        <f t="shared" si="5"/>
        <v>410</v>
      </c>
    </row>
    <row r="22" spans="2:21" x14ac:dyDescent="0.25">
      <c r="B22" s="14">
        <f t="shared" si="0"/>
        <v>0.94499999999999995</v>
      </c>
      <c r="C22" s="8">
        <f t="shared" si="1"/>
        <v>10867.5</v>
      </c>
      <c r="D22" s="10">
        <f t="shared" si="2"/>
        <v>-95</v>
      </c>
      <c r="Q22" s="14">
        <f t="shared" si="3"/>
        <v>0.94499999999999995</v>
      </c>
      <c r="R22" s="8">
        <f t="shared" si="4"/>
        <v>10867.5</v>
      </c>
      <c r="S22" s="10">
        <f>IF(S$5="CALL",(IF(R22-(S$7+S$8)&lt;-S$8,-S$8,R22-(S$7+S$8)))*S$6,(IF((S$7-S$8)-R22&lt;-S$8,-S$8,(S$7-S$8)-R22))*S$6)</f>
        <v>447.5</v>
      </c>
      <c r="U22" s="8">
        <f t="shared" si="5"/>
        <v>352.5</v>
      </c>
    </row>
    <row r="23" spans="2:21" x14ac:dyDescent="0.25">
      <c r="B23" s="14">
        <f t="shared" si="0"/>
        <v>0.95</v>
      </c>
      <c r="C23" s="8">
        <f t="shared" si="1"/>
        <v>10925</v>
      </c>
      <c r="D23" s="10">
        <f t="shared" si="2"/>
        <v>-95</v>
      </c>
      <c r="Q23" s="14">
        <f t="shared" si="3"/>
        <v>0.95</v>
      </c>
      <c r="R23" s="8">
        <f t="shared" si="4"/>
        <v>10925</v>
      </c>
      <c r="S23" s="10">
        <f>IF(S$5="CALL",(IF(R23-(S$7+S$8)&lt;-S$8,-S$8,R23-(S$7+S$8)))*S$6,(IF((S$7-S$8)-R23&lt;-S$8,-S$8,(S$7-S$8)-R23))*S$6)</f>
        <v>390</v>
      </c>
      <c r="U23" s="8">
        <f t="shared" si="5"/>
        <v>295</v>
      </c>
    </row>
    <row r="24" spans="2:21" x14ac:dyDescent="0.25">
      <c r="B24" s="14">
        <f t="shared" si="0"/>
        <v>0.95499999999999996</v>
      </c>
      <c r="C24" s="8">
        <f t="shared" si="1"/>
        <v>10982.5</v>
      </c>
      <c r="D24" s="10">
        <f t="shared" si="2"/>
        <v>-95</v>
      </c>
      <c r="Q24" s="14">
        <f t="shared" si="3"/>
        <v>0.95499999999999996</v>
      </c>
      <c r="R24" s="8">
        <f t="shared" si="4"/>
        <v>10982.5</v>
      </c>
      <c r="S24" s="10">
        <f>IF(S$5="CALL",(IF(R24-(S$7+S$8)&lt;-S$8,-S$8,R24-(S$7+S$8)))*S$6,(IF((S$7-S$8)-R24&lt;-S$8,-S$8,(S$7-S$8)-R24))*S$6)</f>
        <v>332.5</v>
      </c>
      <c r="U24" s="8">
        <f t="shared" si="5"/>
        <v>237.5</v>
      </c>
    </row>
    <row r="25" spans="2:21" x14ac:dyDescent="0.25">
      <c r="B25" s="14">
        <f t="shared" si="0"/>
        <v>0.96</v>
      </c>
      <c r="C25" s="8">
        <f t="shared" si="1"/>
        <v>11040</v>
      </c>
      <c r="D25" s="10">
        <f t="shared" si="2"/>
        <v>-95</v>
      </c>
      <c r="Q25" s="14">
        <f t="shared" si="3"/>
        <v>0.96</v>
      </c>
      <c r="R25" s="8">
        <f t="shared" si="4"/>
        <v>11040</v>
      </c>
      <c r="S25" s="10">
        <f>IF(S$5="CALL",(IF(R25-(S$7+S$8)&lt;-S$8,-S$8,R25-(S$7+S$8)))*S$6,(IF((S$7-S$8)-R25&lt;-S$8,-S$8,(S$7-S$8)-R25))*S$6)</f>
        <v>275</v>
      </c>
      <c r="U25" s="8">
        <f t="shared" si="5"/>
        <v>180</v>
      </c>
    </row>
    <row r="26" spans="2:21" x14ac:dyDescent="0.25">
      <c r="B26" s="14">
        <f t="shared" si="0"/>
        <v>0.96499999999999997</v>
      </c>
      <c r="C26" s="8">
        <f t="shared" si="1"/>
        <v>11097.5</v>
      </c>
      <c r="D26" s="10">
        <f t="shared" si="2"/>
        <v>-95</v>
      </c>
      <c r="Q26" s="14">
        <f t="shared" si="3"/>
        <v>0.96499999999999997</v>
      </c>
      <c r="R26" s="8">
        <f t="shared" si="4"/>
        <v>11097.5</v>
      </c>
      <c r="S26" s="10">
        <f>IF(S$5="CALL",(IF(R26-(S$7+S$8)&lt;-S$8,-S$8,R26-(S$7+S$8)))*S$6,(IF((S$7-S$8)-R26&lt;-S$8,-S$8,(S$7-S$8)-R26))*S$6)</f>
        <v>217.5</v>
      </c>
      <c r="U26" s="8">
        <f t="shared" si="5"/>
        <v>122.5</v>
      </c>
    </row>
    <row r="27" spans="2:21" x14ac:dyDescent="0.25">
      <c r="B27" s="14">
        <f t="shared" si="0"/>
        <v>0.97</v>
      </c>
      <c r="C27" s="8">
        <f t="shared" si="1"/>
        <v>11155</v>
      </c>
      <c r="D27" s="10">
        <f t="shared" si="2"/>
        <v>-95</v>
      </c>
      <c r="Q27" s="14">
        <f t="shared" si="3"/>
        <v>0.97</v>
      </c>
      <c r="R27" s="8">
        <f t="shared" si="4"/>
        <v>11155</v>
      </c>
      <c r="S27" s="10">
        <f>IF(S$5="CALL",(IF(R27-(S$7+S$8)&lt;-S$8,-S$8,R27-(S$7+S$8)))*S$6,(IF((S$7-S$8)-R27&lt;-S$8,-S$8,(S$7-S$8)-R27))*S$6)</f>
        <v>160</v>
      </c>
      <c r="U27" s="8">
        <f t="shared" si="5"/>
        <v>65</v>
      </c>
    </row>
    <row r="28" spans="2:21" x14ac:dyDescent="0.25">
      <c r="B28" s="14">
        <f t="shared" si="0"/>
        <v>0.97499999999999998</v>
      </c>
      <c r="C28" s="8">
        <f t="shared" si="1"/>
        <v>11212.5</v>
      </c>
      <c r="D28" s="10">
        <f t="shared" si="2"/>
        <v>-95</v>
      </c>
      <c r="Q28" s="14">
        <f t="shared" si="3"/>
        <v>0.97499999999999998</v>
      </c>
      <c r="R28" s="8">
        <f t="shared" si="4"/>
        <v>11212.5</v>
      </c>
      <c r="S28" s="10">
        <f>IF(S$5="CALL",(IF(R28-(S$7+S$8)&lt;-S$8,-S$8,R28-(S$7+S$8)))*S$6,(IF((S$7-S$8)-R28&lt;-S$8,-S$8,(S$7-S$8)-R28))*S$6)</f>
        <v>102.5</v>
      </c>
      <c r="U28" s="8">
        <f t="shared" si="5"/>
        <v>7.5</v>
      </c>
    </row>
    <row r="29" spans="2:21" x14ac:dyDescent="0.25">
      <c r="B29" s="14">
        <f t="shared" si="0"/>
        <v>0.98</v>
      </c>
      <c r="C29" s="8">
        <f t="shared" si="1"/>
        <v>11270</v>
      </c>
      <c r="D29" s="10">
        <f t="shared" si="2"/>
        <v>-95</v>
      </c>
      <c r="Q29" s="14">
        <f t="shared" si="3"/>
        <v>0.98</v>
      </c>
      <c r="R29" s="8">
        <f t="shared" si="4"/>
        <v>11270</v>
      </c>
      <c r="S29" s="10">
        <f>IF(S$5="CALL",(IF(R29-(S$7+S$8)&lt;-S$8,-S$8,R29-(S$7+S$8)))*S$6,(IF((S$7-S$8)-R29&lt;-S$8,-S$8,(S$7-S$8)-R29))*S$6)</f>
        <v>45</v>
      </c>
      <c r="U29" s="8">
        <f t="shared" si="5"/>
        <v>-50</v>
      </c>
    </row>
    <row r="30" spans="2:21" x14ac:dyDescent="0.25">
      <c r="B30" s="14">
        <f t="shared" si="0"/>
        <v>0.98499999999999999</v>
      </c>
      <c r="C30" s="8">
        <f t="shared" si="1"/>
        <v>11327.5</v>
      </c>
      <c r="D30" s="10">
        <f t="shared" si="2"/>
        <v>-95</v>
      </c>
      <c r="Q30" s="14">
        <f t="shared" si="3"/>
        <v>0.98499999999999999</v>
      </c>
      <c r="R30" s="8">
        <f t="shared" si="4"/>
        <v>11327.5</v>
      </c>
      <c r="S30" s="10">
        <f>IF(S$5="CALL",(IF(R30-(S$7+S$8)&lt;-S$8,-S$8,R30-(S$7+S$8)))*S$6,(IF((S$7-S$8)-R30&lt;-S$8,-S$8,(S$7-S$8)-R30))*S$6)</f>
        <v>-12.5</v>
      </c>
      <c r="U30" s="8">
        <f t="shared" si="5"/>
        <v>-107.5</v>
      </c>
    </row>
    <row r="31" spans="2:21" x14ac:dyDescent="0.25">
      <c r="B31" s="14">
        <f t="shared" si="0"/>
        <v>0.99</v>
      </c>
      <c r="C31" s="8">
        <f t="shared" si="1"/>
        <v>11385</v>
      </c>
      <c r="D31" s="10">
        <f t="shared" si="2"/>
        <v>-95</v>
      </c>
      <c r="Q31" s="14">
        <f t="shared" si="3"/>
        <v>0.99</v>
      </c>
      <c r="R31" s="8">
        <f t="shared" si="4"/>
        <v>11385</v>
      </c>
      <c r="S31" s="10">
        <f>IF(S$5="CALL",(IF(R31-(S$7+S$8)&lt;-S$8,-S$8,R31-(S$7+S$8)))*S$6,(IF((S$7-S$8)-R31&lt;-S$8,-S$8,(S$7-S$8)-R31))*S$6)</f>
        <v>-70</v>
      </c>
      <c r="U31" s="8">
        <f t="shared" si="5"/>
        <v>-165</v>
      </c>
    </row>
    <row r="32" spans="2:21" x14ac:dyDescent="0.25">
      <c r="B32" s="14">
        <f>B33-0.5%</f>
        <v>0.995</v>
      </c>
      <c r="C32" s="8">
        <f>B32*$D$7</f>
        <v>11442.5</v>
      </c>
      <c r="D32" s="10">
        <f t="shared" si="2"/>
        <v>-95</v>
      </c>
      <c r="Q32" s="14">
        <f>Q33-0.5%</f>
        <v>0.995</v>
      </c>
      <c r="R32" s="8">
        <f>Q32*$D$7</f>
        <v>11442.5</v>
      </c>
      <c r="S32" s="10">
        <f>IF(S$5="CALL",(IF(R32-(S$7+S$8)&lt;-S$8,-S$8,R32-(S$7+S$8)))*S$6,(IF((S$7-S$8)-R32&lt;-S$8,-S$8,(S$7-S$8)-R32))*S$6)</f>
        <v>-127.5</v>
      </c>
      <c r="U32" s="8">
        <f t="shared" si="5"/>
        <v>-222.5</v>
      </c>
    </row>
    <row r="33" spans="2:21" x14ac:dyDescent="0.25">
      <c r="B33" s="14">
        <v>1</v>
      </c>
      <c r="C33" s="8">
        <f>B33*$D$7</f>
        <v>11500</v>
      </c>
      <c r="D33" s="10">
        <f t="shared" si="2"/>
        <v>-95</v>
      </c>
      <c r="Q33" s="14">
        <v>1</v>
      </c>
      <c r="R33" s="8">
        <f>Q33*$D$7</f>
        <v>11500</v>
      </c>
      <c r="S33" s="10">
        <f>IF(S$5="CALL",(IF(R33-(S$7+S$8)&lt;-S$8,-S$8,R33-(S$7+S$8)))*S$6,(IF((S$7-S$8)-R33&lt;-S$8,-S$8,(S$7-S$8)-R33))*S$6)</f>
        <v>-185</v>
      </c>
      <c r="U33" s="8">
        <f t="shared" si="5"/>
        <v>-280</v>
      </c>
    </row>
    <row r="34" spans="2:21" x14ac:dyDescent="0.25">
      <c r="B34" s="14">
        <f>B33+0.5%</f>
        <v>1.0049999999999999</v>
      </c>
      <c r="C34" s="8">
        <f t="shared" ref="C34:C53" si="6">B34*$D$7</f>
        <v>11557.499999999998</v>
      </c>
      <c r="D34" s="10">
        <f t="shared" si="2"/>
        <v>-37.500000000001819</v>
      </c>
      <c r="Q34" s="14">
        <f>Q33+0.5%</f>
        <v>1.0049999999999999</v>
      </c>
      <c r="R34" s="8">
        <f t="shared" ref="R34:R53" si="7">Q34*$D$7</f>
        <v>11557.499999999998</v>
      </c>
      <c r="S34" s="10">
        <f>IF(S$5="CALL",(IF(R34-(S$7+S$8)&lt;-S$8,-S$8,R34-(S$7+S$8)))*S$6,(IF((S$7-S$8)-R34&lt;-S$8,-S$8,(S$7-S$8)-R34))*S$6)</f>
        <v>-185</v>
      </c>
      <c r="U34" s="8">
        <f t="shared" si="5"/>
        <v>-222.50000000000182</v>
      </c>
    </row>
    <row r="35" spans="2:21" x14ac:dyDescent="0.25">
      <c r="B35" s="14">
        <f t="shared" ref="B35:B53" si="8">B34+0.5%</f>
        <v>1.0099999999999998</v>
      </c>
      <c r="C35" s="8">
        <f t="shared" si="6"/>
        <v>11614.999999999998</v>
      </c>
      <c r="D35" s="10">
        <f t="shared" si="2"/>
        <v>19.999999999998181</v>
      </c>
      <c r="Q35" s="14">
        <f t="shared" ref="Q35:Q53" si="9">Q34+0.5%</f>
        <v>1.0099999999999998</v>
      </c>
      <c r="R35" s="8">
        <f t="shared" si="7"/>
        <v>11614.999999999998</v>
      </c>
      <c r="S35" s="10">
        <f>IF(S$5="CALL",(IF(R35-(S$7+S$8)&lt;-S$8,-S$8,R35-(S$7+S$8)))*S$6,(IF((S$7-S$8)-R35&lt;-S$8,-S$8,(S$7-S$8)-R35))*S$6)</f>
        <v>-185</v>
      </c>
      <c r="U35" s="8">
        <f t="shared" si="5"/>
        <v>-165.00000000000182</v>
      </c>
    </row>
    <row r="36" spans="2:21" x14ac:dyDescent="0.25">
      <c r="B36" s="14">
        <f t="shared" si="8"/>
        <v>1.0149999999999997</v>
      </c>
      <c r="C36" s="8">
        <f t="shared" si="6"/>
        <v>11672.499999999996</v>
      </c>
      <c r="D36" s="10">
        <f t="shared" si="2"/>
        <v>77.499999999996362</v>
      </c>
      <c r="Q36" s="14">
        <f t="shared" si="9"/>
        <v>1.0149999999999997</v>
      </c>
      <c r="R36" s="8">
        <f t="shared" si="7"/>
        <v>11672.499999999996</v>
      </c>
      <c r="S36" s="10">
        <f>IF(S$5="CALL",(IF(R36-(S$7+S$8)&lt;-S$8,-S$8,R36-(S$7+S$8)))*S$6,(IF((S$7-S$8)-R36&lt;-S$8,-S$8,(S$7-S$8)-R36))*S$6)</f>
        <v>-185</v>
      </c>
      <c r="U36" s="8">
        <f t="shared" si="5"/>
        <v>-107.50000000000364</v>
      </c>
    </row>
    <row r="37" spans="2:21" x14ac:dyDescent="0.25">
      <c r="B37" s="14">
        <f t="shared" si="8"/>
        <v>1.0199999999999996</v>
      </c>
      <c r="C37" s="8">
        <f t="shared" si="6"/>
        <v>11729.999999999995</v>
      </c>
      <c r="D37" s="10">
        <f t="shared" si="2"/>
        <v>134.99999999999454</v>
      </c>
      <c r="Q37" s="14">
        <f t="shared" si="9"/>
        <v>1.0199999999999996</v>
      </c>
      <c r="R37" s="8">
        <f t="shared" si="7"/>
        <v>11729.999999999995</v>
      </c>
      <c r="S37" s="10">
        <f>IF(S$5="CALL",(IF(R37-(S$7+S$8)&lt;-S$8,-S$8,R37-(S$7+S$8)))*S$6,(IF((S$7-S$8)-R37&lt;-S$8,-S$8,(S$7-S$8)-R37))*S$6)</f>
        <v>-185</v>
      </c>
      <c r="U37" s="8">
        <f t="shared" si="5"/>
        <v>-50.000000000005457</v>
      </c>
    </row>
    <row r="38" spans="2:21" x14ac:dyDescent="0.25">
      <c r="B38" s="14">
        <f t="shared" si="8"/>
        <v>1.0249999999999995</v>
      </c>
      <c r="C38" s="8">
        <f t="shared" si="6"/>
        <v>11787.499999999995</v>
      </c>
      <c r="D38" s="10">
        <f t="shared" si="2"/>
        <v>192.49999999999454</v>
      </c>
      <c r="Q38" s="14">
        <f t="shared" si="9"/>
        <v>1.0249999999999995</v>
      </c>
      <c r="R38" s="8">
        <f t="shared" si="7"/>
        <v>11787.499999999995</v>
      </c>
      <c r="S38" s="10">
        <f>IF(S$5="CALL",(IF(R38-(S$7+S$8)&lt;-S$8,-S$8,R38-(S$7+S$8)))*S$6,(IF((S$7-S$8)-R38&lt;-S$8,-S$8,(S$7-S$8)-R38))*S$6)</f>
        <v>-185</v>
      </c>
      <c r="U38" s="8">
        <f t="shared" si="5"/>
        <v>7.499999999994543</v>
      </c>
    </row>
    <row r="39" spans="2:21" x14ac:dyDescent="0.25">
      <c r="B39" s="14">
        <f t="shared" si="8"/>
        <v>1.0299999999999994</v>
      </c>
      <c r="C39" s="8">
        <f t="shared" si="6"/>
        <v>11844.999999999993</v>
      </c>
      <c r="D39" s="10">
        <f t="shared" si="2"/>
        <v>249.99999999999272</v>
      </c>
      <c r="Q39" s="14">
        <f t="shared" si="9"/>
        <v>1.0299999999999994</v>
      </c>
      <c r="R39" s="8">
        <f t="shared" si="7"/>
        <v>11844.999999999993</v>
      </c>
      <c r="S39" s="10">
        <f>IF(S$5="CALL",(IF(R39-(S$7+S$8)&lt;-S$8,-S$8,R39-(S$7+S$8)))*S$6,(IF((S$7-S$8)-R39&lt;-S$8,-S$8,(S$7-S$8)-R39))*S$6)</f>
        <v>-185</v>
      </c>
      <c r="U39" s="8">
        <f t="shared" si="5"/>
        <v>64.999999999992724</v>
      </c>
    </row>
    <row r="40" spans="2:21" x14ac:dyDescent="0.25">
      <c r="B40" s="14">
        <f t="shared" si="8"/>
        <v>1.0349999999999993</v>
      </c>
      <c r="C40" s="8">
        <f t="shared" si="6"/>
        <v>11902.499999999991</v>
      </c>
      <c r="D40" s="10">
        <f t="shared" si="2"/>
        <v>307.49999999999091</v>
      </c>
      <c r="Q40" s="14">
        <f t="shared" si="9"/>
        <v>1.0349999999999993</v>
      </c>
      <c r="R40" s="8">
        <f t="shared" si="7"/>
        <v>11902.499999999991</v>
      </c>
      <c r="S40" s="10">
        <f>IF(S$5="CALL",(IF(R40-(S$7+S$8)&lt;-S$8,-S$8,R40-(S$7+S$8)))*S$6,(IF((S$7-S$8)-R40&lt;-S$8,-S$8,(S$7-S$8)-R40))*S$6)</f>
        <v>-185</v>
      </c>
      <c r="U40" s="8">
        <f t="shared" si="5"/>
        <v>122.49999999999091</v>
      </c>
    </row>
    <row r="41" spans="2:21" x14ac:dyDescent="0.25">
      <c r="B41" s="14">
        <f t="shared" si="8"/>
        <v>1.0399999999999991</v>
      </c>
      <c r="C41" s="8">
        <f t="shared" si="6"/>
        <v>11959.999999999991</v>
      </c>
      <c r="D41" s="10">
        <f t="shared" si="2"/>
        <v>364.99999999999091</v>
      </c>
      <c r="Q41" s="14">
        <f t="shared" si="9"/>
        <v>1.0399999999999991</v>
      </c>
      <c r="R41" s="8">
        <f t="shared" si="7"/>
        <v>11959.999999999991</v>
      </c>
      <c r="S41" s="10">
        <f>IF(S$5="CALL",(IF(R41-(S$7+S$8)&lt;-S$8,-S$8,R41-(S$7+S$8)))*S$6,(IF((S$7-S$8)-R41&lt;-S$8,-S$8,(S$7-S$8)-R41))*S$6)</f>
        <v>-185</v>
      </c>
      <c r="U41" s="8">
        <f t="shared" si="5"/>
        <v>179.99999999999091</v>
      </c>
    </row>
    <row r="42" spans="2:21" x14ac:dyDescent="0.25">
      <c r="B42" s="14">
        <f t="shared" si="8"/>
        <v>1.044999999999999</v>
      </c>
      <c r="C42" s="8">
        <f t="shared" si="6"/>
        <v>12017.499999999989</v>
      </c>
      <c r="D42" s="10">
        <f t="shared" si="2"/>
        <v>422.49999999998909</v>
      </c>
      <c r="Q42" s="14">
        <f t="shared" si="9"/>
        <v>1.044999999999999</v>
      </c>
      <c r="R42" s="8">
        <f t="shared" si="7"/>
        <v>12017.499999999989</v>
      </c>
      <c r="S42" s="10">
        <f>IF(S$5="CALL",(IF(R42-(S$7+S$8)&lt;-S$8,-S$8,R42-(S$7+S$8)))*S$6,(IF((S$7-S$8)-R42&lt;-S$8,-S$8,(S$7-S$8)-R42))*S$6)</f>
        <v>-185</v>
      </c>
      <c r="U42" s="8">
        <f t="shared" si="5"/>
        <v>237.49999999998909</v>
      </c>
    </row>
    <row r="43" spans="2:21" x14ac:dyDescent="0.25">
      <c r="B43" s="14">
        <f t="shared" si="8"/>
        <v>1.0499999999999989</v>
      </c>
      <c r="C43" s="8">
        <f t="shared" si="6"/>
        <v>12074.999999999987</v>
      </c>
      <c r="D43" s="10">
        <f t="shared" si="2"/>
        <v>479.99999999998727</v>
      </c>
      <c r="Q43" s="14">
        <f t="shared" si="9"/>
        <v>1.0499999999999989</v>
      </c>
      <c r="R43" s="8">
        <f t="shared" si="7"/>
        <v>12074.999999999987</v>
      </c>
      <c r="S43" s="10">
        <f>IF(S$5="CALL",(IF(R43-(S$7+S$8)&lt;-S$8,-S$8,R43-(S$7+S$8)))*S$6,(IF((S$7-S$8)-R43&lt;-S$8,-S$8,(S$7-S$8)-R43))*S$6)</f>
        <v>-185</v>
      </c>
      <c r="U43" s="8">
        <f t="shared" si="5"/>
        <v>294.99999999998727</v>
      </c>
    </row>
    <row r="44" spans="2:21" x14ac:dyDescent="0.25">
      <c r="B44" s="14">
        <f t="shared" si="8"/>
        <v>1.0549999999999988</v>
      </c>
      <c r="C44" s="8">
        <f t="shared" si="6"/>
        <v>12132.499999999987</v>
      </c>
      <c r="D44" s="10">
        <f t="shared" si="2"/>
        <v>537.49999999998727</v>
      </c>
      <c r="Q44" s="14">
        <f t="shared" si="9"/>
        <v>1.0549999999999988</v>
      </c>
      <c r="R44" s="8">
        <f t="shared" si="7"/>
        <v>12132.499999999987</v>
      </c>
      <c r="S44" s="10">
        <f>IF(S$5="CALL",(IF(R44-(S$7+S$8)&lt;-S$8,-S$8,R44-(S$7+S$8)))*S$6,(IF((S$7-S$8)-R44&lt;-S$8,-S$8,(S$7-S$8)-R44))*S$6)</f>
        <v>-185</v>
      </c>
      <c r="U44" s="8">
        <f t="shared" si="5"/>
        <v>352.49999999998727</v>
      </c>
    </row>
    <row r="45" spans="2:21" x14ac:dyDescent="0.25">
      <c r="B45" s="14">
        <f t="shared" si="8"/>
        <v>1.0599999999999987</v>
      </c>
      <c r="C45" s="8">
        <f t="shared" si="6"/>
        <v>12189.999999999985</v>
      </c>
      <c r="D45" s="10">
        <f t="shared" si="2"/>
        <v>594.99999999998545</v>
      </c>
      <c r="Q45" s="14">
        <f t="shared" si="9"/>
        <v>1.0599999999999987</v>
      </c>
      <c r="R45" s="8">
        <f t="shared" si="7"/>
        <v>12189.999999999985</v>
      </c>
      <c r="S45" s="10">
        <f>IF(S$5="CALL",(IF(R45-(S$7+S$8)&lt;-S$8,-S$8,R45-(S$7+S$8)))*S$6,(IF((S$7-S$8)-R45&lt;-S$8,-S$8,(S$7-S$8)-R45))*S$6)</f>
        <v>-185</v>
      </c>
      <c r="U45" s="8">
        <f t="shared" si="5"/>
        <v>409.99999999998545</v>
      </c>
    </row>
    <row r="46" spans="2:21" x14ac:dyDescent="0.25">
      <c r="B46" s="14">
        <f t="shared" si="8"/>
        <v>1.0649999999999986</v>
      </c>
      <c r="C46" s="8">
        <f t="shared" si="6"/>
        <v>12247.499999999984</v>
      </c>
      <c r="D46" s="10">
        <f t="shared" si="2"/>
        <v>652.49999999998363</v>
      </c>
      <c r="Q46" s="14">
        <f t="shared" si="9"/>
        <v>1.0649999999999986</v>
      </c>
      <c r="R46" s="8">
        <f t="shared" si="7"/>
        <v>12247.499999999984</v>
      </c>
      <c r="S46" s="10">
        <f>IF(S$5="CALL",(IF(R46-(S$7+S$8)&lt;-S$8,-S$8,R46-(S$7+S$8)))*S$6,(IF((S$7-S$8)-R46&lt;-S$8,-S$8,(S$7-S$8)-R46))*S$6)</f>
        <v>-185</v>
      </c>
      <c r="U46" s="8">
        <f t="shared" si="5"/>
        <v>467.49999999998363</v>
      </c>
    </row>
    <row r="47" spans="2:21" x14ac:dyDescent="0.25">
      <c r="B47" s="14">
        <f t="shared" si="8"/>
        <v>1.0699999999999985</v>
      </c>
      <c r="C47" s="8">
        <f t="shared" si="6"/>
        <v>12304.999999999984</v>
      </c>
      <c r="D47" s="10">
        <f t="shared" si="2"/>
        <v>709.99999999998363</v>
      </c>
      <c r="Q47" s="14">
        <f t="shared" si="9"/>
        <v>1.0699999999999985</v>
      </c>
      <c r="R47" s="8">
        <f t="shared" si="7"/>
        <v>12304.999999999984</v>
      </c>
      <c r="S47" s="10">
        <f>IF(S$5="CALL",(IF(R47-(S$7+S$8)&lt;-S$8,-S$8,R47-(S$7+S$8)))*S$6,(IF((S$7-S$8)-R47&lt;-S$8,-S$8,(S$7-S$8)-R47))*S$6)</f>
        <v>-185</v>
      </c>
      <c r="U47" s="8">
        <f t="shared" si="5"/>
        <v>524.99999999998363</v>
      </c>
    </row>
    <row r="48" spans="2:21" x14ac:dyDescent="0.25">
      <c r="B48" s="14">
        <f t="shared" si="8"/>
        <v>1.0749999999999984</v>
      </c>
      <c r="C48" s="8">
        <f t="shared" si="6"/>
        <v>12362.499999999982</v>
      </c>
      <c r="D48" s="10">
        <f t="shared" si="2"/>
        <v>767.49999999998181</v>
      </c>
      <c r="Q48" s="14">
        <f t="shared" si="9"/>
        <v>1.0749999999999984</v>
      </c>
      <c r="R48" s="8">
        <f t="shared" si="7"/>
        <v>12362.499999999982</v>
      </c>
      <c r="S48" s="10">
        <f>IF(S$5="CALL",(IF(R48-(S$7+S$8)&lt;-S$8,-S$8,R48-(S$7+S$8)))*S$6,(IF((S$7-S$8)-R48&lt;-S$8,-S$8,(S$7-S$8)-R48))*S$6)</f>
        <v>-185</v>
      </c>
      <c r="U48" s="8">
        <f t="shared" si="5"/>
        <v>582.49999999998181</v>
      </c>
    </row>
    <row r="49" spans="2:33" x14ac:dyDescent="0.25">
      <c r="B49" s="14">
        <f t="shared" si="8"/>
        <v>1.0799999999999983</v>
      </c>
      <c r="C49" s="8">
        <f t="shared" si="6"/>
        <v>12419.99999999998</v>
      </c>
      <c r="D49" s="10">
        <f t="shared" si="2"/>
        <v>824.99999999997999</v>
      </c>
      <c r="Q49" s="14">
        <f t="shared" si="9"/>
        <v>1.0799999999999983</v>
      </c>
      <c r="R49" s="8">
        <f t="shared" si="7"/>
        <v>12419.99999999998</v>
      </c>
      <c r="S49" s="10">
        <f>IF(S$5="CALL",(IF(R49-(S$7+S$8)&lt;-S$8,-S$8,R49-(S$7+S$8)))*S$6,(IF((S$7-S$8)-R49&lt;-S$8,-S$8,(S$7-S$8)-R49))*S$6)</f>
        <v>-185</v>
      </c>
      <c r="U49" s="8">
        <f t="shared" si="5"/>
        <v>639.99999999997999</v>
      </c>
    </row>
    <row r="50" spans="2:33" x14ac:dyDescent="0.25">
      <c r="B50" s="14">
        <f t="shared" si="8"/>
        <v>1.0849999999999982</v>
      </c>
      <c r="C50" s="8">
        <f t="shared" si="6"/>
        <v>12477.49999999998</v>
      </c>
      <c r="D50" s="10">
        <f t="shared" si="2"/>
        <v>882.49999999997999</v>
      </c>
      <c r="Q50" s="14">
        <f t="shared" si="9"/>
        <v>1.0849999999999982</v>
      </c>
      <c r="R50" s="8">
        <f t="shared" si="7"/>
        <v>12477.49999999998</v>
      </c>
      <c r="S50" s="10">
        <f>IF(S$5="CALL",(IF(R50-(S$7+S$8)&lt;-S$8,-S$8,R50-(S$7+S$8)))*S$6,(IF((S$7-S$8)-R50&lt;-S$8,-S$8,(S$7-S$8)-R50))*S$6)</f>
        <v>-185</v>
      </c>
      <c r="U50" s="8">
        <f t="shared" si="5"/>
        <v>697.49999999997999</v>
      </c>
    </row>
    <row r="51" spans="2:33" x14ac:dyDescent="0.25">
      <c r="B51" s="14">
        <f t="shared" si="8"/>
        <v>1.0899999999999981</v>
      </c>
      <c r="C51" s="8">
        <f t="shared" si="6"/>
        <v>12534.999999999978</v>
      </c>
      <c r="D51" s="10">
        <f t="shared" si="2"/>
        <v>939.99999999997817</v>
      </c>
      <c r="Q51" s="14">
        <f t="shared" si="9"/>
        <v>1.0899999999999981</v>
      </c>
      <c r="R51" s="8">
        <f t="shared" si="7"/>
        <v>12534.999999999978</v>
      </c>
      <c r="S51" s="10">
        <f>IF(S$5="CALL",(IF(R51-(S$7+S$8)&lt;-S$8,-S$8,R51-(S$7+S$8)))*S$6,(IF((S$7-S$8)-R51&lt;-S$8,-S$8,(S$7-S$8)-R51))*S$6)</f>
        <v>-185</v>
      </c>
      <c r="U51" s="8">
        <f t="shared" si="5"/>
        <v>754.99999999997817</v>
      </c>
    </row>
    <row r="52" spans="2:33" x14ac:dyDescent="0.25">
      <c r="B52" s="14">
        <f t="shared" si="8"/>
        <v>1.094999999999998</v>
      </c>
      <c r="C52" s="8">
        <f t="shared" si="6"/>
        <v>12592.499999999976</v>
      </c>
      <c r="D52" s="10">
        <f t="shared" si="2"/>
        <v>997.49999999997635</v>
      </c>
      <c r="Q52" s="14">
        <f t="shared" si="9"/>
        <v>1.094999999999998</v>
      </c>
      <c r="R52" s="8">
        <f t="shared" si="7"/>
        <v>12592.499999999976</v>
      </c>
      <c r="S52" s="10">
        <f>IF(S$5="CALL",(IF(R52-(S$7+S$8)&lt;-S$8,-S$8,R52-(S$7+S$8)))*S$6,(IF((S$7-S$8)-R52&lt;-S$8,-S$8,(S$7-S$8)-R52))*S$6)</f>
        <v>-185</v>
      </c>
      <c r="U52" s="8">
        <f t="shared" si="5"/>
        <v>812.49999999997635</v>
      </c>
    </row>
    <row r="53" spans="2:33" x14ac:dyDescent="0.25">
      <c r="B53" s="14">
        <f t="shared" si="8"/>
        <v>1.0999999999999979</v>
      </c>
      <c r="C53" s="8">
        <f t="shared" si="6"/>
        <v>12649.999999999976</v>
      </c>
      <c r="D53" s="10">
        <f t="shared" si="2"/>
        <v>1054.9999999999764</v>
      </c>
      <c r="Q53" s="14">
        <f t="shared" si="9"/>
        <v>1.0999999999999979</v>
      </c>
      <c r="R53" s="8">
        <f t="shared" si="7"/>
        <v>12649.999999999976</v>
      </c>
      <c r="S53" s="10">
        <f>IF(S$5="CALL",(IF(R53-(S$7+S$8)&lt;-S$8,-S$8,R53-(S$7+S$8)))*S$6,(IF((S$7-S$8)-R53&lt;-S$8,-S$8,(S$7-S$8)-R53))*S$6)</f>
        <v>-185</v>
      </c>
      <c r="U53" s="8">
        <f t="shared" si="5"/>
        <v>869.99999999997635</v>
      </c>
    </row>
    <row r="57" spans="2:33" ht="23.25" x14ac:dyDescent="0.35">
      <c r="B57" s="18" t="s">
        <v>19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9" spans="2:33" x14ac:dyDescent="0.25">
      <c r="C59" s="15" t="s">
        <v>13</v>
      </c>
      <c r="D59" s="16"/>
      <c r="R59" s="15" t="s">
        <v>14</v>
      </c>
      <c r="S59" s="16"/>
    </row>
    <row r="60" spans="2:33" x14ac:dyDescent="0.25">
      <c r="C60" s="2" t="s">
        <v>0</v>
      </c>
      <c r="D60" s="4" t="s">
        <v>5</v>
      </c>
      <c r="R60" s="2" t="s">
        <v>0</v>
      </c>
      <c r="S60" s="4" t="s">
        <v>8</v>
      </c>
    </row>
    <row r="61" spans="2:33" x14ac:dyDescent="0.25">
      <c r="C61" s="2" t="s">
        <v>1</v>
      </c>
      <c r="D61" s="5">
        <v>-1</v>
      </c>
      <c r="R61" s="2" t="s">
        <v>1</v>
      </c>
      <c r="S61" s="5">
        <v>-1</v>
      </c>
      <c r="U61" s="11" t="s">
        <v>15</v>
      </c>
    </row>
    <row r="62" spans="2:33" x14ac:dyDescent="0.25">
      <c r="C62" s="2" t="s">
        <v>2</v>
      </c>
      <c r="D62" s="6">
        <f>D7</f>
        <v>11500</v>
      </c>
      <c r="R62" s="2" t="s">
        <v>2</v>
      </c>
      <c r="S62" s="6">
        <f>S7</f>
        <v>11500</v>
      </c>
      <c r="U62" s="17" t="str">
        <f>IF(U63&gt;=0,"PAY","REC")</f>
        <v>REC</v>
      </c>
    </row>
    <row r="63" spans="2:33" x14ac:dyDescent="0.25">
      <c r="C63" s="2" t="s">
        <v>3</v>
      </c>
      <c r="D63" s="9">
        <f>D8</f>
        <v>95</v>
      </c>
      <c r="R63" s="2" t="s">
        <v>3</v>
      </c>
      <c r="S63" s="9">
        <f>S8</f>
        <v>185</v>
      </c>
      <c r="U63" s="6">
        <f>D61*D63+S61*S63</f>
        <v>-280</v>
      </c>
    </row>
    <row r="64" spans="2:33" x14ac:dyDescent="0.25">
      <c r="C64" s="2" t="s">
        <v>4</v>
      </c>
      <c r="D64" s="6">
        <f>D9</f>
        <v>11470</v>
      </c>
      <c r="R64" s="2" t="s">
        <v>4</v>
      </c>
      <c r="S64" s="6">
        <f>S9</f>
        <v>11470</v>
      </c>
    </row>
    <row r="66" spans="2:21" x14ac:dyDescent="0.25">
      <c r="U66" s="11" t="s">
        <v>10</v>
      </c>
    </row>
    <row r="67" spans="2:21" x14ac:dyDescent="0.25">
      <c r="C67" s="13" t="s">
        <v>6</v>
      </c>
      <c r="D67" s="13" t="s">
        <v>7</v>
      </c>
      <c r="R67" s="13" t="s">
        <v>6</v>
      </c>
      <c r="S67" s="13" t="s">
        <v>7</v>
      </c>
      <c r="U67" s="11" t="s">
        <v>9</v>
      </c>
    </row>
    <row r="68" spans="2:21" x14ac:dyDescent="0.25">
      <c r="B68" s="14">
        <f t="shared" ref="B68:B86" si="10">B69-0.5%</f>
        <v>0.89999999999999991</v>
      </c>
      <c r="C68" s="8">
        <f t="shared" ref="C68:C86" si="11">B68*$D$7</f>
        <v>10349.999999999998</v>
      </c>
      <c r="D68" s="10">
        <f>IF(D$60="CALL",(IF(C68-(D$62+D$63)&lt;-D$63,-D$63,C68-(D$62+D$63)))*D$61,(IF((D$62-D$63)-C68&lt;-D$63,-D$63,(D$62-D$63)-C68))*D$61)</f>
        <v>95</v>
      </c>
      <c r="Q68" s="7">
        <f t="shared" ref="Q68:Q86" si="12">Q69-0.5%</f>
        <v>0.89999999999999991</v>
      </c>
      <c r="R68" s="8">
        <f t="shared" ref="R68:R86" si="13">Q68*$D$7</f>
        <v>10349.999999999998</v>
      </c>
      <c r="S68" s="10">
        <f>IF(S$60="CALL",(IF(R68-(S$62+S$63)&lt;-S$63,-S$63,R68-(S$62+S$63)))*S$61,(IF((S$62-S$63)-R68&lt;-S$63,-S$63,(S$62-S$63)-R68))*S$61)</f>
        <v>-965.00000000000182</v>
      </c>
      <c r="U68" s="8">
        <f>D68+S68</f>
        <v>-870.00000000000182</v>
      </c>
    </row>
    <row r="69" spans="2:21" x14ac:dyDescent="0.25">
      <c r="B69" s="14">
        <f t="shared" si="10"/>
        <v>0.90499999999999992</v>
      </c>
      <c r="C69" s="8">
        <f t="shared" si="11"/>
        <v>10407.499999999998</v>
      </c>
      <c r="D69" s="10">
        <f t="shared" ref="D69:D108" si="14">IF(D$60="CALL",(IF(C69-(D$62+D$63)&lt;-D$63,-D$63,C69-(D$62+D$63)))*D$61,(IF((D$62-D$63)-C69&lt;-D$63,-D$63,(D$62-D$63)-C69))*D$61)</f>
        <v>95</v>
      </c>
      <c r="Q69" s="7">
        <f t="shared" si="12"/>
        <v>0.90499999999999992</v>
      </c>
      <c r="R69" s="8">
        <f t="shared" si="13"/>
        <v>10407.499999999998</v>
      </c>
      <c r="S69" s="10">
        <f t="shared" ref="S69:S108" si="15">IF(S$60="CALL",(IF(R69-(S$62+S$63)&lt;-S$63,-S$63,R69-(S$62+S$63)))*S$61,(IF((S$62-S$63)-R69&lt;-S$63,-S$63,(S$62-S$63)-R69))*S$61)</f>
        <v>-907.50000000000182</v>
      </c>
      <c r="U69" s="8">
        <f t="shared" ref="U69:U108" si="16">D69+S69</f>
        <v>-812.50000000000182</v>
      </c>
    </row>
    <row r="70" spans="2:21" x14ac:dyDescent="0.25">
      <c r="B70" s="14">
        <f t="shared" si="10"/>
        <v>0.90999999999999992</v>
      </c>
      <c r="C70" s="8">
        <f t="shared" si="11"/>
        <v>10464.999999999998</v>
      </c>
      <c r="D70" s="10">
        <f t="shared" si="14"/>
        <v>95</v>
      </c>
      <c r="Q70" s="7">
        <f t="shared" si="12"/>
        <v>0.90999999999999992</v>
      </c>
      <c r="R70" s="8">
        <f t="shared" si="13"/>
        <v>10464.999999999998</v>
      </c>
      <c r="S70" s="10">
        <f t="shared" si="15"/>
        <v>-850.00000000000182</v>
      </c>
      <c r="U70" s="8">
        <f t="shared" si="16"/>
        <v>-755.00000000000182</v>
      </c>
    </row>
    <row r="71" spans="2:21" x14ac:dyDescent="0.25">
      <c r="B71" s="14">
        <f t="shared" si="10"/>
        <v>0.91499999999999992</v>
      </c>
      <c r="C71" s="8">
        <f t="shared" si="11"/>
        <v>10522.5</v>
      </c>
      <c r="D71" s="10">
        <f t="shared" si="14"/>
        <v>95</v>
      </c>
      <c r="Q71" s="7">
        <f t="shared" si="12"/>
        <v>0.91499999999999992</v>
      </c>
      <c r="R71" s="8">
        <f t="shared" si="13"/>
        <v>10522.5</v>
      </c>
      <c r="S71" s="10">
        <f t="shared" si="15"/>
        <v>-792.5</v>
      </c>
      <c r="U71" s="8">
        <f t="shared" si="16"/>
        <v>-697.5</v>
      </c>
    </row>
    <row r="72" spans="2:21" x14ac:dyDescent="0.25">
      <c r="B72" s="14">
        <f t="shared" si="10"/>
        <v>0.91999999999999993</v>
      </c>
      <c r="C72" s="8">
        <f t="shared" si="11"/>
        <v>10580</v>
      </c>
      <c r="D72" s="10">
        <f t="shared" si="14"/>
        <v>95</v>
      </c>
      <c r="Q72" s="7">
        <f t="shared" si="12"/>
        <v>0.91999999999999993</v>
      </c>
      <c r="R72" s="8">
        <f t="shared" si="13"/>
        <v>10580</v>
      </c>
      <c r="S72" s="10">
        <f t="shared" si="15"/>
        <v>-735</v>
      </c>
      <c r="U72" s="8">
        <f t="shared" si="16"/>
        <v>-640</v>
      </c>
    </row>
    <row r="73" spans="2:21" x14ac:dyDescent="0.25">
      <c r="B73" s="14">
        <f t="shared" si="10"/>
        <v>0.92499999999999993</v>
      </c>
      <c r="C73" s="8">
        <f t="shared" si="11"/>
        <v>10637.5</v>
      </c>
      <c r="D73" s="10">
        <f t="shared" si="14"/>
        <v>95</v>
      </c>
      <c r="Q73" s="7">
        <f t="shared" si="12"/>
        <v>0.92499999999999993</v>
      </c>
      <c r="R73" s="8">
        <f t="shared" si="13"/>
        <v>10637.5</v>
      </c>
      <c r="S73" s="10">
        <f t="shared" si="15"/>
        <v>-677.5</v>
      </c>
      <c r="U73" s="8">
        <f t="shared" si="16"/>
        <v>-582.5</v>
      </c>
    </row>
    <row r="74" spans="2:21" x14ac:dyDescent="0.25">
      <c r="B74" s="14">
        <f t="shared" si="10"/>
        <v>0.92999999999999994</v>
      </c>
      <c r="C74" s="8">
        <f t="shared" si="11"/>
        <v>10695</v>
      </c>
      <c r="D74" s="10">
        <f t="shared" si="14"/>
        <v>95</v>
      </c>
      <c r="Q74" s="7">
        <f t="shared" si="12"/>
        <v>0.92999999999999994</v>
      </c>
      <c r="R74" s="8">
        <f t="shared" si="13"/>
        <v>10695</v>
      </c>
      <c r="S74" s="10">
        <f t="shared" si="15"/>
        <v>-620</v>
      </c>
      <c r="U74" s="8">
        <f t="shared" si="16"/>
        <v>-525</v>
      </c>
    </row>
    <row r="75" spans="2:21" x14ac:dyDescent="0.25">
      <c r="B75" s="14">
        <f t="shared" si="10"/>
        <v>0.93499999999999994</v>
      </c>
      <c r="C75" s="8">
        <f t="shared" si="11"/>
        <v>10752.5</v>
      </c>
      <c r="D75" s="10">
        <f t="shared" si="14"/>
        <v>95</v>
      </c>
      <c r="Q75" s="7">
        <f t="shared" si="12"/>
        <v>0.93499999999999994</v>
      </c>
      <c r="R75" s="8">
        <f t="shared" si="13"/>
        <v>10752.5</v>
      </c>
      <c r="S75" s="10">
        <f t="shared" si="15"/>
        <v>-562.5</v>
      </c>
      <c r="U75" s="8">
        <f t="shared" si="16"/>
        <v>-467.5</v>
      </c>
    </row>
    <row r="76" spans="2:21" x14ac:dyDescent="0.25">
      <c r="B76" s="14">
        <f t="shared" si="10"/>
        <v>0.94</v>
      </c>
      <c r="C76" s="8">
        <f t="shared" si="11"/>
        <v>10810</v>
      </c>
      <c r="D76" s="10">
        <f t="shared" si="14"/>
        <v>95</v>
      </c>
      <c r="Q76" s="7">
        <f t="shared" si="12"/>
        <v>0.94</v>
      </c>
      <c r="R76" s="8">
        <f t="shared" si="13"/>
        <v>10810</v>
      </c>
      <c r="S76" s="10">
        <f t="shared" si="15"/>
        <v>-505</v>
      </c>
      <c r="U76" s="8">
        <f t="shared" si="16"/>
        <v>-410</v>
      </c>
    </row>
    <row r="77" spans="2:21" x14ac:dyDescent="0.25">
      <c r="B77" s="14">
        <f t="shared" si="10"/>
        <v>0.94499999999999995</v>
      </c>
      <c r="C77" s="8">
        <f t="shared" si="11"/>
        <v>10867.5</v>
      </c>
      <c r="D77" s="10">
        <f t="shared" si="14"/>
        <v>95</v>
      </c>
      <c r="Q77" s="7">
        <f t="shared" si="12"/>
        <v>0.94499999999999995</v>
      </c>
      <c r="R77" s="8">
        <f t="shared" si="13"/>
        <v>10867.5</v>
      </c>
      <c r="S77" s="10">
        <f t="shared" si="15"/>
        <v>-447.5</v>
      </c>
      <c r="U77" s="8">
        <f t="shared" si="16"/>
        <v>-352.5</v>
      </c>
    </row>
    <row r="78" spans="2:21" x14ac:dyDescent="0.25">
      <c r="B78" s="14">
        <f t="shared" si="10"/>
        <v>0.95</v>
      </c>
      <c r="C78" s="8">
        <f t="shared" si="11"/>
        <v>10925</v>
      </c>
      <c r="D78" s="10">
        <f t="shared" si="14"/>
        <v>95</v>
      </c>
      <c r="Q78" s="7">
        <f t="shared" si="12"/>
        <v>0.95</v>
      </c>
      <c r="R78" s="8">
        <f t="shared" si="13"/>
        <v>10925</v>
      </c>
      <c r="S78" s="10">
        <f t="shared" si="15"/>
        <v>-390</v>
      </c>
      <c r="U78" s="8">
        <f t="shared" si="16"/>
        <v>-295</v>
      </c>
    </row>
    <row r="79" spans="2:21" x14ac:dyDescent="0.25">
      <c r="B79" s="14">
        <f t="shared" si="10"/>
        <v>0.95499999999999996</v>
      </c>
      <c r="C79" s="8">
        <f t="shared" si="11"/>
        <v>10982.5</v>
      </c>
      <c r="D79" s="10">
        <f t="shared" si="14"/>
        <v>95</v>
      </c>
      <c r="Q79" s="7">
        <f t="shared" si="12"/>
        <v>0.95499999999999996</v>
      </c>
      <c r="R79" s="8">
        <f t="shared" si="13"/>
        <v>10982.5</v>
      </c>
      <c r="S79" s="10">
        <f t="shared" si="15"/>
        <v>-332.5</v>
      </c>
      <c r="U79" s="8">
        <f t="shared" si="16"/>
        <v>-237.5</v>
      </c>
    </row>
    <row r="80" spans="2:21" x14ac:dyDescent="0.25">
      <c r="B80" s="14">
        <f t="shared" si="10"/>
        <v>0.96</v>
      </c>
      <c r="C80" s="8">
        <f t="shared" si="11"/>
        <v>11040</v>
      </c>
      <c r="D80" s="10">
        <f t="shared" si="14"/>
        <v>95</v>
      </c>
      <c r="Q80" s="7">
        <f t="shared" si="12"/>
        <v>0.96</v>
      </c>
      <c r="R80" s="8">
        <f t="shared" si="13"/>
        <v>11040</v>
      </c>
      <c r="S80" s="10">
        <f t="shared" si="15"/>
        <v>-275</v>
      </c>
      <c r="U80" s="8">
        <f t="shared" si="16"/>
        <v>-180</v>
      </c>
    </row>
    <row r="81" spans="2:21" x14ac:dyDescent="0.25">
      <c r="B81" s="14">
        <f t="shared" si="10"/>
        <v>0.96499999999999997</v>
      </c>
      <c r="C81" s="8">
        <f t="shared" si="11"/>
        <v>11097.5</v>
      </c>
      <c r="D81" s="10">
        <f t="shared" si="14"/>
        <v>95</v>
      </c>
      <c r="Q81" s="7">
        <f t="shared" si="12"/>
        <v>0.96499999999999997</v>
      </c>
      <c r="R81" s="8">
        <f t="shared" si="13"/>
        <v>11097.5</v>
      </c>
      <c r="S81" s="10">
        <f t="shared" si="15"/>
        <v>-217.5</v>
      </c>
      <c r="U81" s="8">
        <f t="shared" si="16"/>
        <v>-122.5</v>
      </c>
    </row>
    <row r="82" spans="2:21" x14ac:dyDescent="0.25">
      <c r="B82" s="14">
        <f t="shared" si="10"/>
        <v>0.97</v>
      </c>
      <c r="C82" s="8">
        <f t="shared" si="11"/>
        <v>11155</v>
      </c>
      <c r="D82" s="10">
        <f t="shared" si="14"/>
        <v>95</v>
      </c>
      <c r="Q82" s="7">
        <f t="shared" si="12"/>
        <v>0.97</v>
      </c>
      <c r="R82" s="8">
        <f t="shared" si="13"/>
        <v>11155</v>
      </c>
      <c r="S82" s="10">
        <f t="shared" si="15"/>
        <v>-160</v>
      </c>
      <c r="U82" s="8">
        <f t="shared" si="16"/>
        <v>-65</v>
      </c>
    </row>
    <row r="83" spans="2:21" x14ac:dyDescent="0.25">
      <c r="B83" s="14">
        <f t="shared" si="10"/>
        <v>0.97499999999999998</v>
      </c>
      <c r="C83" s="8">
        <f t="shared" si="11"/>
        <v>11212.5</v>
      </c>
      <c r="D83" s="10">
        <f t="shared" si="14"/>
        <v>95</v>
      </c>
      <c r="Q83" s="7">
        <f t="shared" si="12"/>
        <v>0.97499999999999998</v>
      </c>
      <c r="R83" s="8">
        <f t="shared" si="13"/>
        <v>11212.5</v>
      </c>
      <c r="S83" s="10">
        <f t="shared" si="15"/>
        <v>-102.5</v>
      </c>
      <c r="U83" s="8">
        <f t="shared" si="16"/>
        <v>-7.5</v>
      </c>
    </row>
    <row r="84" spans="2:21" x14ac:dyDescent="0.25">
      <c r="B84" s="14">
        <f t="shared" si="10"/>
        <v>0.98</v>
      </c>
      <c r="C84" s="8">
        <f t="shared" si="11"/>
        <v>11270</v>
      </c>
      <c r="D84" s="10">
        <f t="shared" si="14"/>
        <v>95</v>
      </c>
      <c r="Q84" s="7">
        <f t="shared" si="12"/>
        <v>0.98</v>
      </c>
      <c r="R84" s="8">
        <f t="shared" si="13"/>
        <v>11270</v>
      </c>
      <c r="S84" s="10">
        <f t="shared" si="15"/>
        <v>-45</v>
      </c>
      <c r="U84" s="8">
        <f t="shared" si="16"/>
        <v>50</v>
      </c>
    </row>
    <row r="85" spans="2:21" x14ac:dyDescent="0.25">
      <c r="B85" s="14">
        <f t="shared" si="10"/>
        <v>0.98499999999999999</v>
      </c>
      <c r="C85" s="8">
        <f t="shared" si="11"/>
        <v>11327.5</v>
      </c>
      <c r="D85" s="10">
        <f t="shared" si="14"/>
        <v>95</v>
      </c>
      <c r="Q85" s="7">
        <f t="shared" si="12"/>
        <v>0.98499999999999999</v>
      </c>
      <c r="R85" s="8">
        <f t="shared" si="13"/>
        <v>11327.5</v>
      </c>
      <c r="S85" s="10">
        <f t="shared" si="15"/>
        <v>12.5</v>
      </c>
      <c r="U85" s="8">
        <f t="shared" si="16"/>
        <v>107.5</v>
      </c>
    </row>
    <row r="86" spans="2:21" x14ac:dyDescent="0.25">
      <c r="B86" s="14">
        <f t="shared" si="10"/>
        <v>0.99</v>
      </c>
      <c r="C86" s="8">
        <f t="shared" si="11"/>
        <v>11385</v>
      </c>
      <c r="D86" s="10">
        <f t="shared" si="14"/>
        <v>95</v>
      </c>
      <c r="Q86" s="7">
        <f t="shared" si="12"/>
        <v>0.99</v>
      </c>
      <c r="R86" s="8">
        <f t="shared" si="13"/>
        <v>11385</v>
      </c>
      <c r="S86" s="10">
        <f t="shared" si="15"/>
        <v>70</v>
      </c>
      <c r="U86" s="8">
        <f t="shared" si="16"/>
        <v>165</v>
      </c>
    </row>
    <row r="87" spans="2:21" x14ac:dyDescent="0.25">
      <c r="B87" s="14">
        <f>B88-0.5%</f>
        <v>0.995</v>
      </c>
      <c r="C87" s="8">
        <f>B87*$D$7</f>
        <v>11442.5</v>
      </c>
      <c r="D87" s="10">
        <f t="shared" si="14"/>
        <v>95</v>
      </c>
      <c r="Q87" s="7">
        <f>Q88-0.5%</f>
        <v>0.995</v>
      </c>
      <c r="R87" s="8">
        <f>Q87*$D$7</f>
        <v>11442.5</v>
      </c>
      <c r="S87" s="10">
        <f t="shared" si="15"/>
        <v>127.5</v>
      </c>
      <c r="U87" s="8">
        <f t="shared" si="16"/>
        <v>222.5</v>
      </c>
    </row>
    <row r="88" spans="2:21" x14ac:dyDescent="0.25">
      <c r="B88" s="14">
        <v>1</v>
      </c>
      <c r="C88" s="8">
        <f>B88*$D$7</f>
        <v>11500</v>
      </c>
      <c r="D88" s="10">
        <f t="shared" si="14"/>
        <v>95</v>
      </c>
      <c r="Q88" s="7">
        <v>1</v>
      </c>
      <c r="R88" s="8">
        <f>Q88*$D$7</f>
        <v>11500</v>
      </c>
      <c r="S88" s="10">
        <f t="shared" si="15"/>
        <v>185</v>
      </c>
      <c r="U88" s="8">
        <f t="shared" si="16"/>
        <v>280</v>
      </c>
    </row>
    <row r="89" spans="2:21" x14ac:dyDescent="0.25">
      <c r="B89" s="14">
        <f>B88+0.5%</f>
        <v>1.0049999999999999</v>
      </c>
      <c r="C89" s="8">
        <f t="shared" ref="C89:C108" si="17">B89*$D$7</f>
        <v>11557.499999999998</v>
      </c>
      <c r="D89" s="10">
        <f t="shared" si="14"/>
        <v>37.500000000001819</v>
      </c>
      <c r="Q89" s="7">
        <f>Q88+0.5%</f>
        <v>1.0049999999999999</v>
      </c>
      <c r="R89" s="8">
        <f t="shared" ref="R89:R108" si="18">Q89*$D$7</f>
        <v>11557.499999999998</v>
      </c>
      <c r="S89" s="10">
        <f t="shared" si="15"/>
        <v>185</v>
      </c>
      <c r="U89" s="8">
        <f t="shared" si="16"/>
        <v>222.50000000000182</v>
      </c>
    </row>
    <row r="90" spans="2:21" x14ac:dyDescent="0.25">
      <c r="B90" s="14">
        <f t="shared" ref="B90:B108" si="19">B89+0.5%</f>
        <v>1.0099999999999998</v>
      </c>
      <c r="C90" s="8">
        <f t="shared" si="17"/>
        <v>11614.999999999998</v>
      </c>
      <c r="D90" s="10">
        <f t="shared" si="14"/>
        <v>-19.999999999998181</v>
      </c>
      <c r="Q90" s="7">
        <f t="shared" ref="Q90:Q108" si="20">Q89+0.5%</f>
        <v>1.0099999999999998</v>
      </c>
      <c r="R90" s="8">
        <f t="shared" si="18"/>
        <v>11614.999999999998</v>
      </c>
      <c r="S90" s="10">
        <f t="shared" si="15"/>
        <v>185</v>
      </c>
      <c r="U90" s="8">
        <f t="shared" si="16"/>
        <v>165.00000000000182</v>
      </c>
    </row>
    <row r="91" spans="2:21" x14ac:dyDescent="0.25">
      <c r="B91" s="14">
        <f t="shared" si="19"/>
        <v>1.0149999999999997</v>
      </c>
      <c r="C91" s="8">
        <f t="shared" si="17"/>
        <v>11672.499999999996</v>
      </c>
      <c r="D91" s="10">
        <f t="shared" si="14"/>
        <v>-77.499999999996362</v>
      </c>
      <c r="Q91" s="7">
        <f t="shared" si="20"/>
        <v>1.0149999999999997</v>
      </c>
      <c r="R91" s="8">
        <f t="shared" si="18"/>
        <v>11672.499999999996</v>
      </c>
      <c r="S91" s="10">
        <f t="shared" si="15"/>
        <v>185</v>
      </c>
      <c r="U91" s="8">
        <f t="shared" si="16"/>
        <v>107.50000000000364</v>
      </c>
    </row>
    <row r="92" spans="2:21" x14ac:dyDescent="0.25">
      <c r="B92" s="14">
        <f t="shared" si="19"/>
        <v>1.0199999999999996</v>
      </c>
      <c r="C92" s="8">
        <f t="shared" si="17"/>
        <v>11729.999999999995</v>
      </c>
      <c r="D92" s="10">
        <f t="shared" si="14"/>
        <v>-134.99999999999454</v>
      </c>
      <c r="Q92" s="7">
        <f t="shared" si="20"/>
        <v>1.0199999999999996</v>
      </c>
      <c r="R92" s="8">
        <f t="shared" si="18"/>
        <v>11729.999999999995</v>
      </c>
      <c r="S92" s="10">
        <f t="shared" si="15"/>
        <v>185</v>
      </c>
      <c r="U92" s="8">
        <f t="shared" si="16"/>
        <v>50.000000000005457</v>
      </c>
    </row>
    <row r="93" spans="2:21" x14ac:dyDescent="0.25">
      <c r="B93" s="14">
        <f t="shared" si="19"/>
        <v>1.0249999999999995</v>
      </c>
      <c r="C93" s="8">
        <f t="shared" si="17"/>
        <v>11787.499999999995</v>
      </c>
      <c r="D93" s="10">
        <f t="shared" si="14"/>
        <v>-192.49999999999454</v>
      </c>
      <c r="Q93" s="7">
        <f t="shared" si="20"/>
        <v>1.0249999999999995</v>
      </c>
      <c r="R93" s="8">
        <f t="shared" si="18"/>
        <v>11787.499999999995</v>
      </c>
      <c r="S93" s="10">
        <f t="shared" si="15"/>
        <v>185</v>
      </c>
      <c r="U93" s="8">
        <f t="shared" si="16"/>
        <v>-7.499999999994543</v>
      </c>
    </row>
    <row r="94" spans="2:21" x14ac:dyDescent="0.25">
      <c r="B94" s="14">
        <f t="shared" si="19"/>
        <v>1.0299999999999994</v>
      </c>
      <c r="C94" s="8">
        <f t="shared" si="17"/>
        <v>11844.999999999993</v>
      </c>
      <c r="D94" s="10">
        <f t="shared" si="14"/>
        <v>-249.99999999999272</v>
      </c>
      <c r="Q94" s="7">
        <f t="shared" si="20"/>
        <v>1.0299999999999994</v>
      </c>
      <c r="R94" s="8">
        <f t="shared" si="18"/>
        <v>11844.999999999993</v>
      </c>
      <c r="S94" s="10">
        <f t="shared" si="15"/>
        <v>185</v>
      </c>
      <c r="U94" s="8">
        <f t="shared" si="16"/>
        <v>-64.999999999992724</v>
      </c>
    </row>
    <row r="95" spans="2:21" x14ac:dyDescent="0.25">
      <c r="B95" s="14">
        <f t="shared" si="19"/>
        <v>1.0349999999999993</v>
      </c>
      <c r="C95" s="8">
        <f t="shared" si="17"/>
        <v>11902.499999999991</v>
      </c>
      <c r="D95" s="10">
        <f t="shared" si="14"/>
        <v>-307.49999999999091</v>
      </c>
      <c r="Q95" s="7">
        <f t="shared" si="20"/>
        <v>1.0349999999999993</v>
      </c>
      <c r="R95" s="8">
        <f t="shared" si="18"/>
        <v>11902.499999999991</v>
      </c>
      <c r="S95" s="10">
        <f t="shared" si="15"/>
        <v>185</v>
      </c>
      <c r="U95" s="8">
        <f t="shared" si="16"/>
        <v>-122.49999999999091</v>
      </c>
    </row>
    <row r="96" spans="2:21" x14ac:dyDescent="0.25">
      <c r="B96" s="14">
        <f t="shared" si="19"/>
        <v>1.0399999999999991</v>
      </c>
      <c r="C96" s="8">
        <f t="shared" si="17"/>
        <v>11959.999999999991</v>
      </c>
      <c r="D96" s="10">
        <f t="shared" si="14"/>
        <v>-364.99999999999091</v>
      </c>
      <c r="Q96" s="7">
        <f t="shared" si="20"/>
        <v>1.0399999999999991</v>
      </c>
      <c r="R96" s="8">
        <f t="shared" si="18"/>
        <v>11959.999999999991</v>
      </c>
      <c r="S96" s="10">
        <f t="shared" si="15"/>
        <v>185</v>
      </c>
      <c r="U96" s="8">
        <f t="shared" si="16"/>
        <v>-179.99999999999091</v>
      </c>
    </row>
    <row r="97" spans="2:24" x14ac:dyDescent="0.25">
      <c r="B97" s="14">
        <f t="shared" si="19"/>
        <v>1.044999999999999</v>
      </c>
      <c r="C97" s="8">
        <f t="shared" si="17"/>
        <v>12017.499999999989</v>
      </c>
      <c r="D97" s="10">
        <f t="shared" si="14"/>
        <v>-422.49999999998909</v>
      </c>
      <c r="Q97" s="7">
        <f t="shared" si="20"/>
        <v>1.044999999999999</v>
      </c>
      <c r="R97" s="8">
        <f t="shared" si="18"/>
        <v>12017.499999999989</v>
      </c>
      <c r="S97" s="10">
        <f t="shared" si="15"/>
        <v>185</v>
      </c>
      <c r="U97" s="8">
        <f t="shared" si="16"/>
        <v>-237.49999999998909</v>
      </c>
    </row>
    <row r="98" spans="2:24" x14ac:dyDescent="0.25">
      <c r="B98" s="14">
        <f t="shared" si="19"/>
        <v>1.0499999999999989</v>
      </c>
      <c r="C98" s="8">
        <f t="shared" si="17"/>
        <v>12074.999999999987</v>
      </c>
      <c r="D98" s="10">
        <f t="shared" si="14"/>
        <v>-479.99999999998727</v>
      </c>
      <c r="Q98" s="7">
        <f t="shared" si="20"/>
        <v>1.0499999999999989</v>
      </c>
      <c r="R98" s="8">
        <f t="shared" si="18"/>
        <v>12074.999999999987</v>
      </c>
      <c r="S98" s="10">
        <f t="shared" si="15"/>
        <v>185</v>
      </c>
      <c r="U98" s="8">
        <f t="shared" si="16"/>
        <v>-294.99999999998727</v>
      </c>
    </row>
    <row r="99" spans="2:24" x14ac:dyDescent="0.25">
      <c r="B99" s="14">
        <f t="shared" si="19"/>
        <v>1.0549999999999988</v>
      </c>
      <c r="C99" s="8">
        <f t="shared" si="17"/>
        <v>12132.499999999987</v>
      </c>
      <c r="D99" s="10">
        <f t="shared" si="14"/>
        <v>-537.49999999998727</v>
      </c>
      <c r="Q99" s="7">
        <f t="shared" si="20"/>
        <v>1.0549999999999988</v>
      </c>
      <c r="R99" s="8">
        <f t="shared" si="18"/>
        <v>12132.499999999987</v>
      </c>
      <c r="S99" s="10">
        <f t="shared" si="15"/>
        <v>185</v>
      </c>
      <c r="U99" s="8">
        <f t="shared" si="16"/>
        <v>-352.49999999998727</v>
      </c>
      <c r="X99" s="3"/>
    </row>
    <row r="100" spans="2:24" x14ac:dyDescent="0.25">
      <c r="B100" s="14">
        <f t="shared" si="19"/>
        <v>1.0599999999999987</v>
      </c>
      <c r="C100" s="8">
        <f t="shared" si="17"/>
        <v>12189.999999999985</v>
      </c>
      <c r="D100" s="10">
        <f t="shared" si="14"/>
        <v>-594.99999999998545</v>
      </c>
      <c r="Q100" s="7">
        <f t="shared" si="20"/>
        <v>1.0599999999999987</v>
      </c>
      <c r="R100" s="8">
        <f t="shared" si="18"/>
        <v>12189.999999999985</v>
      </c>
      <c r="S100" s="10">
        <f t="shared" si="15"/>
        <v>185</v>
      </c>
      <c r="U100" s="8">
        <f t="shared" si="16"/>
        <v>-409.99999999998545</v>
      </c>
    </row>
    <row r="101" spans="2:24" x14ac:dyDescent="0.25">
      <c r="B101" s="14">
        <f t="shared" si="19"/>
        <v>1.0649999999999986</v>
      </c>
      <c r="C101" s="8">
        <f t="shared" si="17"/>
        <v>12247.499999999984</v>
      </c>
      <c r="D101" s="10">
        <f t="shared" si="14"/>
        <v>-652.49999999998363</v>
      </c>
      <c r="Q101" s="7">
        <f t="shared" si="20"/>
        <v>1.0649999999999986</v>
      </c>
      <c r="R101" s="8">
        <f t="shared" si="18"/>
        <v>12247.499999999984</v>
      </c>
      <c r="S101" s="10">
        <f t="shared" si="15"/>
        <v>185</v>
      </c>
      <c r="U101" s="8">
        <f t="shared" si="16"/>
        <v>-467.49999999998363</v>
      </c>
    </row>
    <row r="102" spans="2:24" x14ac:dyDescent="0.25">
      <c r="B102" s="14">
        <f t="shared" si="19"/>
        <v>1.0699999999999985</v>
      </c>
      <c r="C102" s="8">
        <f t="shared" si="17"/>
        <v>12304.999999999984</v>
      </c>
      <c r="D102" s="10">
        <f t="shared" si="14"/>
        <v>-709.99999999998363</v>
      </c>
      <c r="Q102" s="7">
        <f t="shared" si="20"/>
        <v>1.0699999999999985</v>
      </c>
      <c r="R102" s="8">
        <f t="shared" si="18"/>
        <v>12304.999999999984</v>
      </c>
      <c r="S102" s="10">
        <f t="shared" si="15"/>
        <v>185</v>
      </c>
      <c r="U102" s="8">
        <f t="shared" si="16"/>
        <v>-524.99999999998363</v>
      </c>
    </row>
    <row r="103" spans="2:24" x14ac:dyDescent="0.25">
      <c r="B103" s="14">
        <f t="shared" si="19"/>
        <v>1.0749999999999984</v>
      </c>
      <c r="C103" s="8">
        <f t="shared" si="17"/>
        <v>12362.499999999982</v>
      </c>
      <c r="D103" s="10">
        <f t="shared" si="14"/>
        <v>-767.49999999998181</v>
      </c>
      <c r="Q103" s="7">
        <f t="shared" si="20"/>
        <v>1.0749999999999984</v>
      </c>
      <c r="R103" s="8">
        <f t="shared" si="18"/>
        <v>12362.499999999982</v>
      </c>
      <c r="S103" s="10">
        <f t="shared" si="15"/>
        <v>185</v>
      </c>
      <c r="U103" s="8">
        <f t="shared" si="16"/>
        <v>-582.49999999998181</v>
      </c>
    </row>
    <row r="104" spans="2:24" x14ac:dyDescent="0.25">
      <c r="B104" s="14">
        <f t="shared" si="19"/>
        <v>1.0799999999999983</v>
      </c>
      <c r="C104" s="8">
        <f t="shared" si="17"/>
        <v>12419.99999999998</v>
      </c>
      <c r="D104" s="10">
        <f t="shared" si="14"/>
        <v>-824.99999999997999</v>
      </c>
      <c r="Q104" s="7">
        <f t="shared" si="20"/>
        <v>1.0799999999999983</v>
      </c>
      <c r="R104" s="8">
        <f t="shared" si="18"/>
        <v>12419.99999999998</v>
      </c>
      <c r="S104" s="10">
        <f t="shared" si="15"/>
        <v>185</v>
      </c>
      <c r="U104" s="8">
        <f t="shared" si="16"/>
        <v>-639.99999999997999</v>
      </c>
    </row>
    <row r="105" spans="2:24" x14ac:dyDescent="0.25">
      <c r="B105" s="14">
        <f t="shared" si="19"/>
        <v>1.0849999999999982</v>
      </c>
      <c r="C105" s="8">
        <f t="shared" si="17"/>
        <v>12477.49999999998</v>
      </c>
      <c r="D105" s="10">
        <f t="shared" si="14"/>
        <v>-882.49999999997999</v>
      </c>
      <c r="Q105" s="7">
        <f t="shared" si="20"/>
        <v>1.0849999999999982</v>
      </c>
      <c r="R105" s="8">
        <f t="shared" si="18"/>
        <v>12477.49999999998</v>
      </c>
      <c r="S105" s="10">
        <f t="shared" si="15"/>
        <v>185</v>
      </c>
      <c r="U105" s="8">
        <f t="shared" si="16"/>
        <v>-697.49999999997999</v>
      </c>
    </row>
    <row r="106" spans="2:24" x14ac:dyDescent="0.25">
      <c r="B106" s="14">
        <f t="shared" si="19"/>
        <v>1.0899999999999981</v>
      </c>
      <c r="C106" s="8">
        <f t="shared" si="17"/>
        <v>12534.999999999978</v>
      </c>
      <c r="D106" s="10">
        <f t="shared" si="14"/>
        <v>-939.99999999997817</v>
      </c>
      <c r="Q106" s="7">
        <f t="shared" si="20"/>
        <v>1.0899999999999981</v>
      </c>
      <c r="R106" s="8">
        <f t="shared" si="18"/>
        <v>12534.999999999978</v>
      </c>
      <c r="S106" s="10">
        <f t="shared" si="15"/>
        <v>185</v>
      </c>
      <c r="U106" s="8">
        <f t="shared" si="16"/>
        <v>-754.99999999997817</v>
      </c>
    </row>
    <row r="107" spans="2:24" x14ac:dyDescent="0.25">
      <c r="B107" s="14">
        <f t="shared" si="19"/>
        <v>1.094999999999998</v>
      </c>
      <c r="C107" s="8">
        <f t="shared" si="17"/>
        <v>12592.499999999976</v>
      </c>
      <c r="D107" s="10">
        <f t="shared" si="14"/>
        <v>-997.49999999997635</v>
      </c>
      <c r="Q107" s="7">
        <f t="shared" si="20"/>
        <v>1.094999999999998</v>
      </c>
      <c r="R107" s="8">
        <f t="shared" si="18"/>
        <v>12592.499999999976</v>
      </c>
      <c r="S107" s="10">
        <f t="shared" si="15"/>
        <v>185</v>
      </c>
      <c r="U107" s="8">
        <f t="shared" si="16"/>
        <v>-812.49999999997635</v>
      </c>
    </row>
    <row r="108" spans="2:24" x14ac:dyDescent="0.25">
      <c r="B108" s="14">
        <f t="shared" si="19"/>
        <v>1.0999999999999979</v>
      </c>
      <c r="C108" s="8">
        <f t="shared" si="17"/>
        <v>12649.999999999976</v>
      </c>
      <c r="D108" s="10">
        <f t="shared" si="14"/>
        <v>-1054.9999999999764</v>
      </c>
      <c r="Q108" s="7">
        <f t="shared" si="20"/>
        <v>1.0999999999999979</v>
      </c>
      <c r="R108" s="8">
        <f t="shared" si="18"/>
        <v>12649.999999999976</v>
      </c>
      <c r="S108" s="10">
        <f t="shared" si="15"/>
        <v>185</v>
      </c>
      <c r="U108" s="8">
        <f t="shared" si="16"/>
        <v>-869.99999999997635</v>
      </c>
    </row>
  </sheetData>
  <mergeCells count="4">
    <mergeCell ref="C4:D4"/>
    <mergeCell ref="R4:S4"/>
    <mergeCell ref="C59:D59"/>
    <mergeCell ref="R59:S59"/>
  </mergeCells>
  <dataValidations count="1">
    <dataValidation type="list" allowBlank="1" showInputMessage="1" showErrorMessage="1" sqref="D5 S5 D60 S60" xr:uid="{8DFEE8B8-4DA4-4576-B6D4-3DBD236EB3A1}">
      <formula1>"CALL,PUT"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586E-79FC-4E33-9618-8F919AA8E89D}">
  <dimension ref="B2:AG108"/>
  <sheetViews>
    <sheetView topLeftCell="B36" zoomScale="85" zoomScaleNormal="85" workbookViewId="0">
      <selection activeCell="B57" sqref="B57:AG57"/>
    </sheetView>
  </sheetViews>
  <sheetFormatPr defaultRowHeight="15" x14ac:dyDescent="0.25"/>
  <cols>
    <col min="1" max="1" width="2.7109375" style="1" customWidth="1"/>
    <col min="2" max="2" width="10.42578125" style="1" customWidth="1"/>
    <col min="3" max="3" width="15.7109375" style="1" customWidth="1"/>
    <col min="4" max="4" width="13.28515625" style="1" customWidth="1"/>
    <col min="5" max="5" width="5.140625" style="1" customWidth="1"/>
    <col min="6" max="6" width="12.85546875" style="1" customWidth="1"/>
    <col min="7" max="7" width="14.7109375" style="1" customWidth="1"/>
    <col min="8" max="14" width="9.140625" style="1"/>
    <col min="15" max="15" width="5" style="1" customWidth="1"/>
    <col min="16" max="16" width="3.5703125" style="1" customWidth="1"/>
    <col min="17" max="17" width="11.85546875" style="1" customWidth="1"/>
    <col min="18" max="18" width="15.7109375" style="1" customWidth="1"/>
    <col min="19" max="19" width="13.28515625" style="1" customWidth="1"/>
    <col min="20" max="20" width="4.28515625" style="1" customWidth="1"/>
    <col min="21" max="21" width="13.7109375" style="1" customWidth="1"/>
    <col min="22" max="22" width="3.7109375" style="1" customWidth="1"/>
    <col min="23" max="16384" width="9.140625" style="1"/>
  </cols>
  <sheetData>
    <row r="2" spans="2:33" ht="23.25" x14ac:dyDescent="0.35">
      <c r="B2" s="18" t="s">
        <v>20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2:33" ht="23.25" x14ac:dyDescent="0.35">
      <c r="B3" s="12"/>
    </row>
    <row r="4" spans="2:33" x14ac:dyDescent="0.25">
      <c r="C4" s="15" t="s">
        <v>13</v>
      </c>
      <c r="D4" s="16"/>
      <c r="R4" s="15" t="s">
        <v>14</v>
      </c>
      <c r="S4" s="16"/>
    </row>
    <row r="5" spans="2:33" x14ac:dyDescent="0.25">
      <c r="C5" s="2" t="s">
        <v>0</v>
      </c>
      <c r="D5" s="4" t="s">
        <v>5</v>
      </c>
      <c r="R5" s="2" t="s">
        <v>0</v>
      </c>
      <c r="S5" s="4" t="s">
        <v>8</v>
      </c>
    </row>
    <row r="6" spans="2:33" x14ac:dyDescent="0.25">
      <c r="C6" s="2" t="s">
        <v>1</v>
      </c>
      <c r="D6" s="5">
        <v>1</v>
      </c>
      <c r="R6" s="2" t="s">
        <v>1</v>
      </c>
      <c r="S6" s="5">
        <v>1</v>
      </c>
      <c r="U6" s="11" t="s">
        <v>15</v>
      </c>
    </row>
    <row r="7" spans="2:33" x14ac:dyDescent="0.25">
      <c r="C7" s="2" t="s">
        <v>2</v>
      </c>
      <c r="D7" s="6">
        <v>12500</v>
      </c>
      <c r="R7" s="2" t="s">
        <v>2</v>
      </c>
      <c r="S7" s="6">
        <v>12100</v>
      </c>
      <c r="U7" s="17" t="str">
        <f>IF(U8&gt;=0,"PAY","REC")</f>
        <v>PAY</v>
      </c>
    </row>
    <row r="8" spans="2:33" x14ac:dyDescent="0.25">
      <c r="C8" s="2" t="s">
        <v>3</v>
      </c>
      <c r="D8" s="9">
        <v>220</v>
      </c>
      <c r="R8" s="2" t="s">
        <v>3</v>
      </c>
      <c r="S8" s="9">
        <v>75</v>
      </c>
      <c r="U8" s="6">
        <f>D6*D8+S6*S8</f>
        <v>295</v>
      </c>
    </row>
    <row r="9" spans="2:33" x14ac:dyDescent="0.25">
      <c r="C9" s="2" t="s">
        <v>4</v>
      </c>
      <c r="D9" s="6">
        <v>11470</v>
      </c>
      <c r="R9" s="2" t="s">
        <v>4</v>
      </c>
      <c r="S9" s="6">
        <v>11470</v>
      </c>
    </row>
    <row r="11" spans="2:33" x14ac:dyDescent="0.25">
      <c r="U11" s="11" t="s">
        <v>10</v>
      </c>
    </row>
    <row r="12" spans="2:33" x14ac:dyDescent="0.25">
      <c r="C12" s="13" t="s">
        <v>6</v>
      </c>
      <c r="D12" s="13" t="s">
        <v>7</v>
      </c>
      <c r="R12" s="13" t="s">
        <v>6</v>
      </c>
      <c r="S12" s="13" t="s">
        <v>7</v>
      </c>
      <c r="U12" s="11" t="s">
        <v>9</v>
      </c>
    </row>
    <row r="13" spans="2:33" x14ac:dyDescent="0.25">
      <c r="B13" s="14">
        <f t="shared" ref="B13:B31" si="0">B14-0.5%</f>
        <v>0.89999999999999991</v>
      </c>
      <c r="C13" s="8">
        <f t="shared" ref="C13:C31" si="1">B13*$D$7</f>
        <v>11249.999999999998</v>
      </c>
      <c r="D13" s="10">
        <f t="shared" ref="D13:D53" si="2">IF(D$5="CALL",(IF(C13-(D$7+D$8)&lt;-D$8,-D$8,C13-(D$7+D$8)))*D$6,(IF((D$7-D$8)-C13&lt;-D$8,-D$8,(D$7-D$8)-C13))*D$6)</f>
        <v>-220</v>
      </c>
      <c r="Q13" s="14">
        <f t="shared" ref="Q13:Q31" si="3">Q14-0.5%</f>
        <v>0.89999999999999991</v>
      </c>
      <c r="R13" s="8">
        <f t="shared" ref="R13:R31" si="4">Q13*$D$7</f>
        <v>11249.999999999998</v>
      </c>
      <c r="S13" s="10">
        <f>IF(S$5="CALL",(IF(R13-(S$7+S$8)&lt;-S$8,-S$8,R13-(S$7+S$8)))*S$6,(IF((S$7-S$8)-R13&lt;-S$8,-S$8,(S$7-S$8)-R13))*S$6)</f>
        <v>775.00000000000182</v>
      </c>
      <c r="U13" s="8">
        <f>D13+S13</f>
        <v>555.00000000000182</v>
      </c>
    </row>
    <row r="14" spans="2:33" x14ac:dyDescent="0.25">
      <c r="B14" s="14">
        <f t="shared" si="0"/>
        <v>0.90499999999999992</v>
      </c>
      <c r="C14" s="8">
        <f t="shared" si="1"/>
        <v>11312.499999999998</v>
      </c>
      <c r="D14" s="10">
        <f t="shared" si="2"/>
        <v>-220</v>
      </c>
      <c r="Q14" s="14">
        <f t="shared" si="3"/>
        <v>0.90499999999999992</v>
      </c>
      <c r="R14" s="8">
        <f t="shared" si="4"/>
        <v>11312.499999999998</v>
      </c>
      <c r="S14" s="10">
        <f>IF(S$5="CALL",(IF(R14-(S$7+S$8)&lt;-S$8,-S$8,R14-(S$7+S$8)))*S$6,(IF((S$7-S$8)-R14&lt;-S$8,-S$8,(S$7-S$8)-R14))*S$6)</f>
        <v>712.50000000000182</v>
      </c>
      <c r="U14" s="8">
        <f t="shared" ref="U14:U53" si="5">D14+S14</f>
        <v>492.50000000000182</v>
      </c>
    </row>
    <row r="15" spans="2:33" x14ac:dyDescent="0.25">
      <c r="B15" s="14">
        <f t="shared" si="0"/>
        <v>0.90999999999999992</v>
      </c>
      <c r="C15" s="8">
        <f t="shared" si="1"/>
        <v>11374.999999999998</v>
      </c>
      <c r="D15" s="10">
        <f t="shared" si="2"/>
        <v>-220</v>
      </c>
      <c r="Q15" s="14">
        <f t="shared" si="3"/>
        <v>0.90999999999999992</v>
      </c>
      <c r="R15" s="8">
        <f t="shared" si="4"/>
        <v>11374.999999999998</v>
      </c>
      <c r="S15" s="10">
        <f>IF(S$5="CALL",(IF(R15-(S$7+S$8)&lt;-S$8,-S$8,R15-(S$7+S$8)))*S$6,(IF((S$7-S$8)-R15&lt;-S$8,-S$8,(S$7-S$8)-R15))*S$6)</f>
        <v>650.00000000000182</v>
      </c>
      <c r="U15" s="8">
        <f t="shared" si="5"/>
        <v>430.00000000000182</v>
      </c>
    </row>
    <row r="16" spans="2:33" x14ac:dyDescent="0.25">
      <c r="B16" s="14">
        <f t="shared" si="0"/>
        <v>0.91499999999999992</v>
      </c>
      <c r="C16" s="8">
        <f t="shared" si="1"/>
        <v>11437.499999999998</v>
      </c>
      <c r="D16" s="10">
        <f t="shared" si="2"/>
        <v>-220</v>
      </c>
      <c r="Q16" s="14">
        <f t="shared" si="3"/>
        <v>0.91499999999999992</v>
      </c>
      <c r="R16" s="8">
        <f t="shared" si="4"/>
        <v>11437.499999999998</v>
      </c>
      <c r="S16" s="10">
        <f>IF(S$5="CALL",(IF(R16-(S$7+S$8)&lt;-S$8,-S$8,R16-(S$7+S$8)))*S$6,(IF((S$7-S$8)-R16&lt;-S$8,-S$8,(S$7-S$8)-R16))*S$6)</f>
        <v>587.50000000000182</v>
      </c>
      <c r="U16" s="8">
        <f t="shared" si="5"/>
        <v>367.50000000000182</v>
      </c>
    </row>
    <row r="17" spans="2:21" x14ac:dyDescent="0.25">
      <c r="B17" s="14">
        <f t="shared" si="0"/>
        <v>0.91999999999999993</v>
      </c>
      <c r="C17" s="8">
        <f t="shared" si="1"/>
        <v>11500</v>
      </c>
      <c r="D17" s="10">
        <f t="shared" si="2"/>
        <v>-220</v>
      </c>
      <c r="Q17" s="14">
        <f t="shared" si="3"/>
        <v>0.91999999999999993</v>
      </c>
      <c r="R17" s="8">
        <f t="shared" si="4"/>
        <v>11500</v>
      </c>
      <c r="S17" s="10">
        <f>IF(S$5="CALL",(IF(R17-(S$7+S$8)&lt;-S$8,-S$8,R17-(S$7+S$8)))*S$6,(IF((S$7-S$8)-R17&lt;-S$8,-S$8,(S$7-S$8)-R17))*S$6)</f>
        <v>525</v>
      </c>
      <c r="U17" s="8">
        <f t="shared" si="5"/>
        <v>305</v>
      </c>
    </row>
    <row r="18" spans="2:21" x14ac:dyDescent="0.25">
      <c r="B18" s="14">
        <f t="shared" si="0"/>
        <v>0.92499999999999993</v>
      </c>
      <c r="C18" s="8">
        <f t="shared" si="1"/>
        <v>11562.5</v>
      </c>
      <c r="D18" s="10">
        <f t="shared" si="2"/>
        <v>-220</v>
      </c>
      <c r="Q18" s="14">
        <f t="shared" si="3"/>
        <v>0.92499999999999993</v>
      </c>
      <c r="R18" s="8">
        <f t="shared" si="4"/>
        <v>11562.5</v>
      </c>
      <c r="S18" s="10">
        <f>IF(S$5="CALL",(IF(R18-(S$7+S$8)&lt;-S$8,-S$8,R18-(S$7+S$8)))*S$6,(IF((S$7-S$8)-R18&lt;-S$8,-S$8,(S$7-S$8)-R18))*S$6)</f>
        <v>462.5</v>
      </c>
      <c r="U18" s="8">
        <f t="shared" si="5"/>
        <v>242.5</v>
      </c>
    </row>
    <row r="19" spans="2:21" x14ac:dyDescent="0.25">
      <c r="B19" s="14">
        <f t="shared" si="0"/>
        <v>0.92999999999999994</v>
      </c>
      <c r="C19" s="8">
        <f t="shared" si="1"/>
        <v>11625</v>
      </c>
      <c r="D19" s="10">
        <f t="shared" si="2"/>
        <v>-220</v>
      </c>
      <c r="Q19" s="14">
        <f t="shared" si="3"/>
        <v>0.92999999999999994</v>
      </c>
      <c r="R19" s="8">
        <f t="shared" si="4"/>
        <v>11625</v>
      </c>
      <c r="S19" s="10">
        <f>IF(S$5="CALL",(IF(R19-(S$7+S$8)&lt;-S$8,-S$8,R19-(S$7+S$8)))*S$6,(IF((S$7-S$8)-R19&lt;-S$8,-S$8,(S$7-S$8)-R19))*S$6)</f>
        <v>400</v>
      </c>
      <c r="U19" s="8">
        <f t="shared" si="5"/>
        <v>180</v>
      </c>
    </row>
    <row r="20" spans="2:21" x14ac:dyDescent="0.25">
      <c r="B20" s="14">
        <f t="shared" si="0"/>
        <v>0.93499999999999994</v>
      </c>
      <c r="C20" s="8">
        <f t="shared" si="1"/>
        <v>11687.5</v>
      </c>
      <c r="D20" s="10">
        <f t="shared" si="2"/>
        <v>-220</v>
      </c>
      <c r="Q20" s="14">
        <f t="shared" si="3"/>
        <v>0.93499999999999994</v>
      </c>
      <c r="R20" s="8">
        <f t="shared" si="4"/>
        <v>11687.5</v>
      </c>
      <c r="S20" s="10">
        <f>IF(S$5="CALL",(IF(R20-(S$7+S$8)&lt;-S$8,-S$8,R20-(S$7+S$8)))*S$6,(IF((S$7-S$8)-R20&lt;-S$8,-S$8,(S$7-S$8)-R20))*S$6)</f>
        <v>337.5</v>
      </c>
      <c r="U20" s="8">
        <f t="shared" si="5"/>
        <v>117.5</v>
      </c>
    </row>
    <row r="21" spans="2:21" x14ac:dyDescent="0.25">
      <c r="B21" s="14">
        <f t="shared" si="0"/>
        <v>0.94</v>
      </c>
      <c r="C21" s="8">
        <f t="shared" si="1"/>
        <v>11750</v>
      </c>
      <c r="D21" s="10">
        <f t="shared" si="2"/>
        <v>-220</v>
      </c>
      <c r="Q21" s="14">
        <f t="shared" si="3"/>
        <v>0.94</v>
      </c>
      <c r="R21" s="8">
        <f t="shared" si="4"/>
        <v>11750</v>
      </c>
      <c r="S21" s="10">
        <f>IF(S$5="CALL",(IF(R21-(S$7+S$8)&lt;-S$8,-S$8,R21-(S$7+S$8)))*S$6,(IF((S$7-S$8)-R21&lt;-S$8,-S$8,(S$7-S$8)-R21))*S$6)</f>
        <v>275</v>
      </c>
      <c r="U21" s="8">
        <f t="shared" si="5"/>
        <v>55</v>
      </c>
    </row>
    <row r="22" spans="2:21" x14ac:dyDescent="0.25">
      <c r="B22" s="14">
        <f t="shared" si="0"/>
        <v>0.94499999999999995</v>
      </c>
      <c r="C22" s="8">
        <f t="shared" si="1"/>
        <v>11812.5</v>
      </c>
      <c r="D22" s="10">
        <f t="shared" si="2"/>
        <v>-220</v>
      </c>
      <c r="Q22" s="14">
        <f t="shared" si="3"/>
        <v>0.94499999999999995</v>
      </c>
      <c r="R22" s="8">
        <f t="shared" si="4"/>
        <v>11812.5</v>
      </c>
      <c r="S22" s="10">
        <f>IF(S$5="CALL",(IF(R22-(S$7+S$8)&lt;-S$8,-S$8,R22-(S$7+S$8)))*S$6,(IF((S$7-S$8)-R22&lt;-S$8,-S$8,(S$7-S$8)-R22))*S$6)</f>
        <v>212.5</v>
      </c>
      <c r="U22" s="8">
        <f t="shared" si="5"/>
        <v>-7.5</v>
      </c>
    </row>
    <row r="23" spans="2:21" x14ac:dyDescent="0.25">
      <c r="B23" s="14">
        <f t="shared" si="0"/>
        <v>0.95</v>
      </c>
      <c r="C23" s="8">
        <f t="shared" si="1"/>
        <v>11875</v>
      </c>
      <c r="D23" s="10">
        <f t="shared" si="2"/>
        <v>-220</v>
      </c>
      <c r="Q23" s="14">
        <f t="shared" si="3"/>
        <v>0.95</v>
      </c>
      <c r="R23" s="8">
        <f t="shared" si="4"/>
        <v>11875</v>
      </c>
      <c r="S23" s="10">
        <f>IF(S$5="CALL",(IF(R23-(S$7+S$8)&lt;-S$8,-S$8,R23-(S$7+S$8)))*S$6,(IF((S$7-S$8)-R23&lt;-S$8,-S$8,(S$7-S$8)-R23))*S$6)</f>
        <v>150</v>
      </c>
      <c r="U23" s="8">
        <f t="shared" si="5"/>
        <v>-70</v>
      </c>
    </row>
    <row r="24" spans="2:21" x14ac:dyDescent="0.25">
      <c r="B24" s="14">
        <f t="shared" si="0"/>
        <v>0.95499999999999996</v>
      </c>
      <c r="C24" s="8">
        <f t="shared" si="1"/>
        <v>11937.5</v>
      </c>
      <c r="D24" s="10">
        <f t="shared" si="2"/>
        <v>-220</v>
      </c>
      <c r="Q24" s="14">
        <f t="shared" si="3"/>
        <v>0.95499999999999996</v>
      </c>
      <c r="R24" s="8">
        <f t="shared" si="4"/>
        <v>11937.5</v>
      </c>
      <c r="S24" s="10">
        <f>IF(S$5="CALL",(IF(R24-(S$7+S$8)&lt;-S$8,-S$8,R24-(S$7+S$8)))*S$6,(IF((S$7-S$8)-R24&lt;-S$8,-S$8,(S$7-S$8)-R24))*S$6)</f>
        <v>87.5</v>
      </c>
      <c r="U24" s="8">
        <f t="shared" si="5"/>
        <v>-132.5</v>
      </c>
    </row>
    <row r="25" spans="2:21" x14ac:dyDescent="0.25">
      <c r="B25" s="14">
        <f t="shared" si="0"/>
        <v>0.96</v>
      </c>
      <c r="C25" s="8">
        <f t="shared" si="1"/>
        <v>12000</v>
      </c>
      <c r="D25" s="10">
        <f t="shared" si="2"/>
        <v>-220</v>
      </c>
      <c r="Q25" s="14">
        <f t="shared" si="3"/>
        <v>0.96</v>
      </c>
      <c r="R25" s="8">
        <f t="shared" si="4"/>
        <v>12000</v>
      </c>
      <c r="S25" s="10">
        <f>IF(S$5="CALL",(IF(R25-(S$7+S$8)&lt;-S$8,-S$8,R25-(S$7+S$8)))*S$6,(IF((S$7-S$8)-R25&lt;-S$8,-S$8,(S$7-S$8)-R25))*S$6)</f>
        <v>25</v>
      </c>
      <c r="U25" s="8">
        <f t="shared" si="5"/>
        <v>-195</v>
      </c>
    </row>
    <row r="26" spans="2:21" x14ac:dyDescent="0.25">
      <c r="B26" s="14">
        <f t="shared" si="0"/>
        <v>0.96499999999999997</v>
      </c>
      <c r="C26" s="8">
        <f t="shared" si="1"/>
        <v>12062.5</v>
      </c>
      <c r="D26" s="10">
        <f t="shared" si="2"/>
        <v>-220</v>
      </c>
      <c r="Q26" s="14">
        <f t="shared" si="3"/>
        <v>0.96499999999999997</v>
      </c>
      <c r="R26" s="8">
        <f t="shared" si="4"/>
        <v>12062.5</v>
      </c>
      <c r="S26" s="10">
        <f>IF(S$5="CALL",(IF(R26-(S$7+S$8)&lt;-S$8,-S$8,R26-(S$7+S$8)))*S$6,(IF((S$7-S$8)-R26&lt;-S$8,-S$8,(S$7-S$8)-R26))*S$6)</f>
        <v>-37.5</v>
      </c>
      <c r="U26" s="8">
        <f t="shared" si="5"/>
        <v>-257.5</v>
      </c>
    </row>
    <row r="27" spans="2:21" x14ac:dyDescent="0.25">
      <c r="B27" s="14">
        <f t="shared" si="0"/>
        <v>0.97</v>
      </c>
      <c r="C27" s="8">
        <f t="shared" si="1"/>
        <v>12125</v>
      </c>
      <c r="D27" s="10">
        <f t="shared" si="2"/>
        <v>-220</v>
      </c>
      <c r="Q27" s="14">
        <f t="shared" si="3"/>
        <v>0.97</v>
      </c>
      <c r="R27" s="8">
        <f t="shared" si="4"/>
        <v>12125</v>
      </c>
      <c r="S27" s="10">
        <f>IF(S$5="CALL",(IF(R27-(S$7+S$8)&lt;-S$8,-S$8,R27-(S$7+S$8)))*S$6,(IF((S$7-S$8)-R27&lt;-S$8,-S$8,(S$7-S$8)-R27))*S$6)</f>
        <v>-75</v>
      </c>
      <c r="U27" s="8">
        <f t="shared" si="5"/>
        <v>-295</v>
      </c>
    </row>
    <row r="28" spans="2:21" x14ac:dyDescent="0.25">
      <c r="B28" s="14">
        <f t="shared" si="0"/>
        <v>0.97499999999999998</v>
      </c>
      <c r="C28" s="8">
        <f t="shared" si="1"/>
        <v>12187.5</v>
      </c>
      <c r="D28" s="10">
        <f t="shared" si="2"/>
        <v>-220</v>
      </c>
      <c r="Q28" s="14">
        <f t="shared" si="3"/>
        <v>0.97499999999999998</v>
      </c>
      <c r="R28" s="8">
        <f t="shared" si="4"/>
        <v>12187.5</v>
      </c>
      <c r="S28" s="10">
        <f>IF(S$5="CALL",(IF(R28-(S$7+S$8)&lt;-S$8,-S$8,R28-(S$7+S$8)))*S$6,(IF((S$7-S$8)-R28&lt;-S$8,-S$8,(S$7-S$8)-R28))*S$6)</f>
        <v>-75</v>
      </c>
      <c r="U28" s="8">
        <f t="shared" si="5"/>
        <v>-295</v>
      </c>
    </row>
    <row r="29" spans="2:21" x14ac:dyDescent="0.25">
      <c r="B29" s="14">
        <f t="shared" si="0"/>
        <v>0.98</v>
      </c>
      <c r="C29" s="8">
        <f t="shared" si="1"/>
        <v>12250</v>
      </c>
      <c r="D29" s="10">
        <f t="shared" si="2"/>
        <v>-220</v>
      </c>
      <c r="Q29" s="14">
        <f t="shared" si="3"/>
        <v>0.98</v>
      </c>
      <c r="R29" s="8">
        <f t="shared" si="4"/>
        <v>12250</v>
      </c>
      <c r="S29" s="10">
        <f>IF(S$5="CALL",(IF(R29-(S$7+S$8)&lt;-S$8,-S$8,R29-(S$7+S$8)))*S$6,(IF((S$7-S$8)-R29&lt;-S$8,-S$8,(S$7-S$8)-R29))*S$6)</f>
        <v>-75</v>
      </c>
      <c r="U29" s="8">
        <f t="shared" si="5"/>
        <v>-295</v>
      </c>
    </row>
    <row r="30" spans="2:21" x14ac:dyDescent="0.25">
      <c r="B30" s="14">
        <f t="shared" si="0"/>
        <v>0.98499999999999999</v>
      </c>
      <c r="C30" s="8">
        <f t="shared" si="1"/>
        <v>12312.5</v>
      </c>
      <c r="D30" s="10">
        <f t="shared" si="2"/>
        <v>-220</v>
      </c>
      <c r="Q30" s="14">
        <f t="shared" si="3"/>
        <v>0.98499999999999999</v>
      </c>
      <c r="R30" s="8">
        <f t="shared" si="4"/>
        <v>12312.5</v>
      </c>
      <c r="S30" s="10">
        <f>IF(S$5="CALL",(IF(R30-(S$7+S$8)&lt;-S$8,-S$8,R30-(S$7+S$8)))*S$6,(IF((S$7-S$8)-R30&lt;-S$8,-S$8,(S$7-S$8)-R30))*S$6)</f>
        <v>-75</v>
      </c>
      <c r="U30" s="8">
        <f t="shared" si="5"/>
        <v>-295</v>
      </c>
    </row>
    <row r="31" spans="2:21" x14ac:dyDescent="0.25">
      <c r="B31" s="14">
        <f t="shared" si="0"/>
        <v>0.99</v>
      </c>
      <c r="C31" s="8">
        <f t="shared" si="1"/>
        <v>12375</v>
      </c>
      <c r="D31" s="10">
        <f t="shared" si="2"/>
        <v>-220</v>
      </c>
      <c r="Q31" s="14">
        <f t="shared" si="3"/>
        <v>0.99</v>
      </c>
      <c r="R31" s="8">
        <f t="shared" si="4"/>
        <v>12375</v>
      </c>
      <c r="S31" s="10">
        <f>IF(S$5="CALL",(IF(R31-(S$7+S$8)&lt;-S$8,-S$8,R31-(S$7+S$8)))*S$6,(IF((S$7-S$8)-R31&lt;-S$8,-S$8,(S$7-S$8)-R31))*S$6)</f>
        <v>-75</v>
      </c>
      <c r="U31" s="8">
        <f t="shared" si="5"/>
        <v>-295</v>
      </c>
    </row>
    <row r="32" spans="2:21" x14ac:dyDescent="0.25">
      <c r="B32" s="14">
        <f>B33-0.5%</f>
        <v>0.995</v>
      </c>
      <c r="C32" s="8">
        <f>B32*$D$7</f>
        <v>12437.5</v>
      </c>
      <c r="D32" s="10">
        <f t="shared" si="2"/>
        <v>-220</v>
      </c>
      <c r="Q32" s="14">
        <f>Q33-0.5%</f>
        <v>0.995</v>
      </c>
      <c r="R32" s="8">
        <f>Q32*$D$7</f>
        <v>12437.5</v>
      </c>
      <c r="S32" s="10">
        <f>IF(S$5="CALL",(IF(R32-(S$7+S$8)&lt;-S$8,-S$8,R32-(S$7+S$8)))*S$6,(IF((S$7-S$8)-R32&lt;-S$8,-S$8,(S$7-S$8)-R32))*S$6)</f>
        <v>-75</v>
      </c>
      <c r="U32" s="8">
        <f t="shared" si="5"/>
        <v>-295</v>
      </c>
    </row>
    <row r="33" spans="2:21" x14ac:dyDescent="0.25">
      <c r="B33" s="14">
        <v>1</v>
      </c>
      <c r="C33" s="8">
        <f>B33*$D$7</f>
        <v>12500</v>
      </c>
      <c r="D33" s="10">
        <f t="shared" si="2"/>
        <v>-220</v>
      </c>
      <c r="Q33" s="14">
        <v>1</v>
      </c>
      <c r="R33" s="8">
        <f>Q33*$D$7</f>
        <v>12500</v>
      </c>
      <c r="S33" s="10">
        <f>IF(S$5="CALL",(IF(R33-(S$7+S$8)&lt;-S$8,-S$8,R33-(S$7+S$8)))*S$6,(IF((S$7-S$8)-R33&lt;-S$8,-S$8,(S$7-S$8)-R33))*S$6)</f>
        <v>-75</v>
      </c>
      <c r="U33" s="8">
        <f t="shared" si="5"/>
        <v>-295</v>
      </c>
    </row>
    <row r="34" spans="2:21" x14ac:dyDescent="0.25">
      <c r="B34" s="14">
        <f>B33+0.5%</f>
        <v>1.0049999999999999</v>
      </c>
      <c r="C34" s="8">
        <f t="shared" ref="C34:C53" si="6">B34*$D$7</f>
        <v>12562.499999999998</v>
      </c>
      <c r="D34" s="10">
        <f t="shared" si="2"/>
        <v>-157.50000000000182</v>
      </c>
      <c r="Q34" s="14">
        <f>Q33+0.5%</f>
        <v>1.0049999999999999</v>
      </c>
      <c r="R34" s="8">
        <f t="shared" ref="R34:R53" si="7">Q34*$D$7</f>
        <v>12562.499999999998</v>
      </c>
      <c r="S34" s="10">
        <f>IF(S$5="CALL",(IF(R34-(S$7+S$8)&lt;-S$8,-S$8,R34-(S$7+S$8)))*S$6,(IF((S$7-S$8)-R34&lt;-S$8,-S$8,(S$7-S$8)-R34))*S$6)</f>
        <v>-75</v>
      </c>
      <c r="U34" s="8">
        <f t="shared" si="5"/>
        <v>-232.50000000000182</v>
      </c>
    </row>
    <row r="35" spans="2:21" x14ac:dyDescent="0.25">
      <c r="B35" s="14">
        <f t="shared" ref="B35:B53" si="8">B34+0.5%</f>
        <v>1.0099999999999998</v>
      </c>
      <c r="C35" s="8">
        <f t="shared" si="6"/>
        <v>12624.999999999998</v>
      </c>
      <c r="D35" s="10">
        <f t="shared" si="2"/>
        <v>-95.000000000001819</v>
      </c>
      <c r="Q35" s="14">
        <f t="shared" ref="Q35:Q53" si="9">Q34+0.5%</f>
        <v>1.0099999999999998</v>
      </c>
      <c r="R35" s="8">
        <f t="shared" si="7"/>
        <v>12624.999999999998</v>
      </c>
      <c r="S35" s="10">
        <f>IF(S$5="CALL",(IF(R35-(S$7+S$8)&lt;-S$8,-S$8,R35-(S$7+S$8)))*S$6,(IF((S$7-S$8)-R35&lt;-S$8,-S$8,(S$7-S$8)-R35))*S$6)</f>
        <v>-75</v>
      </c>
      <c r="U35" s="8">
        <f t="shared" si="5"/>
        <v>-170.00000000000182</v>
      </c>
    </row>
    <row r="36" spans="2:21" x14ac:dyDescent="0.25">
      <c r="B36" s="14">
        <f t="shared" si="8"/>
        <v>1.0149999999999997</v>
      </c>
      <c r="C36" s="8">
        <f t="shared" si="6"/>
        <v>12687.499999999996</v>
      </c>
      <c r="D36" s="10">
        <f t="shared" si="2"/>
        <v>-32.500000000003638</v>
      </c>
      <c r="Q36" s="14">
        <f t="shared" si="9"/>
        <v>1.0149999999999997</v>
      </c>
      <c r="R36" s="8">
        <f t="shared" si="7"/>
        <v>12687.499999999996</v>
      </c>
      <c r="S36" s="10">
        <f>IF(S$5="CALL",(IF(R36-(S$7+S$8)&lt;-S$8,-S$8,R36-(S$7+S$8)))*S$6,(IF((S$7-S$8)-R36&lt;-S$8,-S$8,(S$7-S$8)-R36))*S$6)</f>
        <v>-75</v>
      </c>
      <c r="U36" s="8">
        <f t="shared" si="5"/>
        <v>-107.50000000000364</v>
      </c>
    </row>
    <row r="37" spans="2:21" x14ac:dyDescent="0.25">
      <c r="B37" s="14">
        <f t="shared" si="8"/>
        <v>1.0199999999999996</v>
      </c>
      <c r="C37" s="8">
        <f t="shared" si="6"/>
        <v>12749.999999999995</v>
      </c>
      <c r="D37" s="10">
        <f t="shared" si="2"/>
        <v>29.999999999994543</v>
      </c>
      <c r="Q37" s="14">
        <f t="shared" si="9"/>
        <v>1.0199999999999996</v>
      </c>
      <c r="R37" s="8">
        <f t="shared" si="7"/>
        <v>12749.999999999995</v>
      </c>
      <c r="S37" s="10">
        <f>IF(S$5="CALL",(IF(R37-(S$7+S$8)&lt;-S$8,-S$8,R37-(S$7+S$8)))*S$6,(IF((S$7-S$8)-R37&lt;-S$8,-S$8,(S$7-S$8)-R37))*S$6)</f>
        <v>-75</v>
      </c>
      <c r="U37" s="8">
        <f t="shared" si="5"/>
        <v>-45.000000000005457</v>
      </c>
    </row>
    <row r="38" spans="2:21" x14ac:dyDescent="0.25">
      <c r="B38" s="14">
        <f t="shared" si="8"/>
        <v>1.0249999999999995</v>
      </c>
      <c r="C38" s="8">
        <f t="shared" si="6"/>
        <v>12812.499999999993</v>
      </c>
      <c r="D38" s="10">
        <f t="shared" si="2"/>
        <v>92.499999999992724</v>
      </c>
      <c r="Q38" s="14">
        <f t="shared" si="9"/>
        <v>1.0249999999999995</v>
      </c>
      <c r="R38" s="8">
        <f t="shared" si="7"/>
        <v>12812.499999999993</v>
      </c>
      <c r="S38" s="10">
        <f>IF(S$5="CALL",(IF(R38-(S$7+S$8)&lt;-S$8,-S$8,R38-(S$7+S$8)))*S$6,(IF((S$7-S$8)-R38&lt;-S$8,-S$8,(S$7-S$8)-R38))*S$6)</f>
        <v>-75</v>
      </c>
      <c r="U38" s="8">
        <f t="shared" si="5"/>
        <v>17.499999999992724</v>
      </c>
    </row>
    <row r="39" spans="2:21" x14ac:dyDescent="0.25">
      <c r="B39" s="14">
        <f t="shared" si="8"/>
        <v>1.0299999999999994</v>
      </c>
      <c r="C39" s="8">
        <f t="shared" si="6"/>
        <v>12874.999999999993</v>
      </c>
      <c r="D39" s="10">
        <f t="shared" si="2"/>
        <v>154.99999999999272</v>
      </c>
      <c r="Q39" s="14">
        <f t="shared" si="9"/>
        <v>1.0299999999999994</v>
      </c>
      <c r="R39" s="8">
        <f t="shared" si="7"/>
        <v>12874.999999999993</v>
      </c>
      <c r="S39" s="10">
        <f>IF(S$5="CALL",(IF(R39-(S$7+S$8)&lt;-S$8,-S$8,R39-(S$7+S$8)))*S$6,(IF((S$7-S$8)-R39&lt;-S$8,-S$8,(S$7-S$8)-R39))*S$6)</f>
        <v>-75</v>
      </c>
      <c r="U39" s="8">
        <f t="shared" si="5"/>
        <v>79.999999999992724</v>
      </c>
    </row>
    <row r="40" spans="2:21" x14ac:dyDescent="0.25">
      <c r="B40" s="14">
        <f t="shared" si="8"/>
        <v>1.0349999999999993</v>
      </c>
      <c r="C40" s="8">
        <f t="shared" si="6"/>
        <v>12937.499999999991</v>
      </c>
      <c r="D40" s="10">
        <f t="shared" si="2"/>
        <v>217.49999999999091</v>
      </c>
      <c r="Q40" s="14">
        <f t="shared" si="9"/>
        <v>1.0349999999999993</v>
      </c>
      <c r="R40" s="8">
        <f t="shared" si="7"/>
        <v>12937.499999999991</v>
      </c>
      <c r="S40" s="10">
        <f>IF(S$5="CALL",(IF(R40-(S$7+S$8)&lt;-S$8,-S$8,R40-(S$7+S$8)))*S$6,(IF((S$7-S$8)-R40&lt;-S$8,-S$8,(S$7-S$8)-R40))*S$6)</f>
        <v>-75</v>
      </c>
      <c r="U40" s="8">
        <f t="shared" si="5"/>
        <v>142.49999999999091</v>
      </c>
    </row>
    <row r="41" spans="2:21" x14ac:dyDescent="0.25">
      <c r="B41" s="14">
        <f t="shared" si="8"/>
        <v>1.0399999999999991</v>
      </c>
      <c r="C41" s="8">
        <f t="shared" si="6"/>
        <v>12999.999999999989</v>
      </c>
      <c r="D41" s="10">
        <f t="shared" si="2"/>
        <v>279.99999999998909</v>
      </c>
      <c r="Q41" s="14">
        <f t="shared" si="9"/>
        <v>1.0399999999999991</v>
      </c>
      <c r="R41" s="8">
        <f t="shared" si="7"/>
        <v>12999.999999999989</v>
      </c>
      <c r="S41" s="10">
        <f>IF(S$5="CALL",(IF(R41-(S$7+S$8)&lt;-S$8,-S$8,R41-(S$7+S$8)))*S$6,(IF((S$7-S$8)-R41&lt;-S$8,-S$8,(S$7-S$8)-R41))*S$6)</f>
        <v>-75</v>
      </c>
      <c r="U41" s="8">
        <f t="shared" si="5"/>
        <v>204.99999999998909</v>
      </c>
    </row>
    <row r="42" spans="2:21" x14ac:dyDescent="0.25">
      <c r="B42" s="14">
        <f t="shared" si="8"/>
        <v>1.044999999999999</v>
      </c>
      <c r="C42" s="8">
        <f t="shared" si="6"/>
        <v>13062.499999999987</v>
      </c>
      <c r="D42" s="10">
        <f t="shared" si="2"/>
        <v>342.49999999998727</v>
      </c>
      <c r="Q42" s="14">
        <f t="shared" si="9"/>
        <v>1.044999999999999</v>
      </c>
      <c r="R42" s="8">
        <f t="shared" si="7"/>
        <v>13062.499999999987</v>
      </c>
      <c r="S42" s="10">
        <f>IF(S$5="CALL",(IF(R42-(S$7+S$8)&lt;-S$8,-S$8,R42-(S$7+S$8)))*S$6,(IF((S$7-S$8)-R42&lt;-S$8,-S$8,(S$7-S$8)-R42))*S$6)</f>
        <v>-75</v>
      </c>
      <c r="U42" s="8">
        <f t="shared" si="5"/>
        <v>267.49999999998727</v>
      </c>
    </row>
    <row r="43" spans="2:21" x14ac:dyDescent="0.25">
      <c r="B43" s="14">
        <f t="shared" si="8"/>
        <v>1.0499999999999989</v>
      </c>
      <c r="C43" s="8">
        <f t="shared" si="6"/>
        <v>13124.999999999987</v>
      </c>
      <c r="D43" s="10">
        <f t="shared" si="2"/>
        <v>404.99999999998727</v>
      </c>
      <c r="Q43" s="14">
        <f t="shared" si="9"/>
        <v>1.0499999999999989</v>
      </c>
      <c r="R43" s="8">
        <f t="shared" si="7"/>
        <v>13124.999999999987</v>
      </c>
      <c r="S43" s="10">
        <f>IF(S$5="CALL",(IF(R43-(S$7+S$8)&lt;-S$8,-S$8,R43-(S$7+S$8)))*S$6,(IF((S$7-S$8)-R43&lt;-S$8,-S$8,(S$7-S$8)-R43))*S$6)</f>
        <v>-75</v>
      </c>
      <c r="U43" s="8">
        <f t="shared" si="5"/>
        <v>329.99999999998727</v>
      </c>
    </row>
    <row r="44" spans="2:21" x14ac:dyDescent="0.25">
      <c r="B44" s="14">
        <f t="shared" si="8"/>
        <v>1.0549999999999988</v>
      </c>
      <c r="C44" s="8">
        <f t="shared" si="6"/>
        <v>13187.499999999985</v>
      </c>
      <c r="D44" s="10">
        <f t="shared" si="2"/>
        <v>467.49999999998545</v>
      </c>
      <c r="Q44" s="14">
        <f t="shared" si="9"/>
        <v>1.0549999999999988</v>
      </c>
      <c r="R44" s="8">
        <f t="shared" si="7"/>
        <v>13187.499999999985</v>
      </c>
      <c r="S44" s="10">
        <f>IF(S$5="CALL",(IF(R44-(S$7+S$8)&lt;-S$8,-S$8,R44-(S$7+S$8)))*S$6,(IF((S$7-S$8)-R44&lt;-S$8,-S$8,(S$7-S$8)-R44))*S$6)</f>
        <v>-75</v>
      </c>
      <c r="U44" s="8">
        <f t="shared" si="5"/>
        <v>392.49999999998545</v>
      </c>
    </row>
    <row r="45" spans="2:21" x14ac:dyDescent="0.25">
      <c r="B45" s="14">
        <f t="shared" si="8"/>
        <v>1.0599999999999987</v>
      </c>
      <c r="C45" s="8">
        <f t="shared" si="6"/>
        <v>13249.999999999984</v>
      </c>
      <c r="D45" s="10">
        <f t="shared" si="2"/>
        <v>529.99999999998363</v>
      </c>
      <c r="Q45" s="14">
        <f t="shared" si="9"/>
        <v>1.0599999999999987</v>
      </c>
      <c r="R45" s="8">
        <f t="shared" si="7"/>
        <v>13249.999999999984</v>
      </c>
      <c r="S45" s="10">
        <f>IF(S$5="CALL",(IF(R45-(S$7+S$8)&lt;-S$8,-S$8,R45-(S$7+S$8)))*S$6,(IF((S$7-S$8)-R45&lt;-S$8,-S$8,(S$7-S$8)-R45))*S$6)</f>
        <v>-75</v>
      </c>
      <c r="U45" s="8">
        <f t="shared" si="5"/>
        <v>454.99999999998363</v>
      </c>
    </row>
    <row r="46" spans="2:21" x14ac:dyDescent="0.25">
      <c r="B46" s="14">
        <f t="shared" si="8"/>
        <v>1.0649999999999986</v>
      </c>
      <c r="C46" s="8">
        <f t="shared" si="6"/>
        <v>13312.499999999982</v>
      </c>
      <c r="D46" s="10">
        <f t="shared" si="2"/>
        <v>592.49999999998181</v>
      </c>
      <c r="Q46" s="14">
        <f t="shared" si="9"/>
        <v>1.0649999999999986</v>
      </c>
      <c r="R46" s="8">
        <f t="shared" si="7"/>
        <v>13312.499999999982</v>
      </c>
      <c r="S46" s="10">
        <f>IF(S$5="CALL",(IF(R46-(S$7+S$8)&lt;-S$8,-S$8,R46-(S$7+S$8)))*S$6,(IF((S$7-S$8)-R46&lt;-S$8,-S$8,(S$7-S$8)-R46))*S$6)</f>
        <v>-75</v>
      </c>
      <c r="U46" s="8">
        <f t="shared" si="5"/>
        <v>517.49999999998181</v>
      </c>
    </row>
    <row r="47" spans="2:21" x14ac:dyDescent="0.25">
      <c r="B47" s="14">
        <f t="shared" si="8"/>
        <v>1.0699999999999985</v>
      </c>
      <c r="C47" s="8">
        <f t="shared" si="6"/>
        <v>13374.999999999982</v>
      </c>
      <c r="D47" s="10">
        <f t="shared" si="2"/>
        <v>654.99999999998181</v>
      </c>
      <c r="Q47" s="14">
        <f t="shared" si="9"/>
        <v>1.0699999999999985</v>
      </c>
      <c r="R47" s="8">
        <f t="shared" si="7"/>
        <v>13374.999999999982</v>
      </c>
      <c r="S47" s="10">
        <f>IF(S$5="CALL",(IF(R47-(S$7+S$8)&lt;-S$8,-S$8,R47-(S$7+S$8)))*S$6,(IF((S$7-S$8)-R47&lt;-S$8,-S$8,(S$7-S$8)-R47))*S$6)</f>
        <v>-75</v>
      </c>
      <c r="U47" s="8">
        <f t="shared" si="5"/>
        <v>579.99999999998181</v>
      </c>
    </row>
    <row r="48" spans="2:21" x14ac:dyDescent="0.25">
      <c r="B48" s="14">
        <f t="shared" si="8"/>
        <v>1.0749999999999984</v>
      </c>
      <c r="C48" s="8">
        <f t="shared" si="6"/>
        <v>13437.49999999998</v>
      </c>
      <c r="D48" s="10">
        <f t="shared" si="2"/>
        <v>717.49999999997999</v>
      </c>
      <c r="Q48" s="14">
        <f t="shared" si="9"/>
        <v>1.0749999999999984</v>
      </c>
      <c r="R48" s="8">
        <f t="shared" si="7"/>
        <v>13437.49999999998</v>
      </c>
      <c r="S48" s="10">
        <f>IF(S$5="CALL",(IF(R48-(S$7+S$8)&lt;-S$8,-S$8,R48-(S$7+S$8)))*S$6,(IF((S$7-S$8)-R48&lt;-S$8,-S$8,(S$7-S$8)-R48))*S$6)</f>
        <v>-75</v>
      </c>
      <c r="U48" s="8">
        <f t="shared" si="5"/>
        <v>642.49999999997999</v>
      </c>
    </row>
    <row r="49" spans="2:33" x14ac:dyDescent="0.25">
      <c r="B49" s="14">
        <f t="shared" si="8"/>
        <v>1.0799999999999983</v>
      </c>
      <c r="C49" s="8">
        <f t="shared" si="6"/>
        <v>13499.999999999978</v>
      </c>
      <c r="D49" s="10">
        <f t="shared" si="2"/>
        <v>779.99999999997817</v>
      </c>
      <c r="Q49" s="14">
        <f t="shared" si="9"/>
        <v>1.0799999999999983</v>
      </c>
      <c r="R49" s="8">
        <f t="shared" si="7"/>
        <v>13499.999999999978</v>
      </c>
      <c r="S49" s="10">
        <f>IF(S$5="CALL",(IF(R49-(S$7+S$8)&lt;-S$8,-S$8,R49-(S$7+S$8)))*S$6,(IF((S$7-S$8)-R49&lt;-S$8,-S$8,(S$7-S$8)-R49))*S$6)</f>
        <v>-75</v>
      </c>
      <c r="U49" s="8">
        <f t="shared" si="5"/>
        <v>704.99999999997817</v>
      </c>
    </row>
    <row r="50" spans="2:33" x14ac:dyDescent="0.25">
      <c r="B50" s="14">
        <f t="shared" si="8"/>
        <v>1.0849999999999982</v>
      </c>
      <c r="C50" s="8">
        <f t="shared" si="6"/>
        <v>13562.499999999978</v>
      </c>
      <c r="D50" s="10">
        <f t="shared" si="2"/>
        <v>842.49999999997817</v>
      </c>
      <c r="Q50" s="14">
        <f t="shared" si="9"/>
        <v>1.0849999999999982</v>
      </c>
      <c r="R50" s="8">
        <f t="shared" si="7"/>
        <v>13562.499999999978</v>
      </c>
      <c r="S50" s="10">
        <f>IF(S$5="CALL",(IF(R50-(S$7+S$8)&lt;-S$8,-S$8,R50-(S$7+S$8)))*S$6,(IF((S$7-S$8)-R50&lt;-S$8,-S$8,(S$7-S$8)-R50))*S$6)</f>
        <v>-75</v>
      </c>
      <c r="U50" s="8">
        <f t="shared" si="5"/>
        <v>767.49999999997817</v>
      </c>
    </row>
    <row r="51" spans="2:33" x14ac:dyDescent="0.25">
      <c r="B51" s="14">
        <f t="shared" si="8"/>
        <v>1.0899999999999981</v>
      </c>
      <c r="C51" s="8">
        <f t="shared" si="6"/>
        <v>13624.999999999976</v>
      </c>
      <c r="D51" s="10">
        <f t="shared" si="2"/>
        <v>904.99999999997635</v>
      </c>
      <c r="Q51" s="14">
        <f t="shared" si="9"/>
        <v>1.0899999999999981</v>
      </c>
      <c r="R51" s="8">
        <f t="shared" si="7"/>
        <v>13624.999999999976</v>
      </c>
      <c r="S51" s="10">
        <f>IF(S$5="CALL",(IF(R51-(S$7+S$8)&lt;-S$8,-S$8,R51-(S$7+S$8)))*S$6,(IF((S$7-S$8)-R51&lt;-S$8,-S$8,(S$7-S$8)-R51))*S$6)</f>
        <v>-75</v>
      </c>
      <c r="U51" s="8">
        <f t="shared" si="5"/>
        <v>829.99999999997635</v>
      </c>
    </row>
    <row r="52" spans="2:33" x14ac:dyDescent="0.25">
      <c r="B52" s="14">
        <f t="shared" si="8"/>
        <v>1.094999999999998</v>
      </c>
      <c r="C52" s="8">
        <f t="shared" si="6"/>
        <v>13687.499999999975</v>
      </c>
      <c r="D52" s="10">
        <f t="shared" si="2"/>
        <v>967.49999999997453</v>
      </c>
      <c r="Q52" s="14">
        <f t="shared" si="9"/>
        <v>1.094999999999998</v>
      </c>
      <c r="R52" s="8">
        <f t="shared" si="7"/>
        <v>13687.499999999975</v>
      </c>
      <c r="S52" s="10">
        <f>IF(S$5="CALL",(IF(R52-(S$7+S$8)&lt;-S$8,-S$8,R52-(S$7+S$8)))*S$6,(IF((S$7-S$8)-R52&lt;-S$8,-S$8,(S$7-S$8)-R52))*S$6)</f>
        <v>-75</v>
      </c>
      <c r="U52" s="8">
        <f t="shared" si="5"/>
        <v>892.49999999997453</v>
      </c>
    </row>
    <row r="53" spans="2:33" x14ac:dyDescent="0.25">
      <c r="B53" s="14">
        <f t="shared" si="8"/>
        <v>1.0999999999999979</v>
      </c>
      <c r="C53" s="8">
        <f t="shared" si="6"/>
        <v>13749.999999999973</v>
      </c>
      <c r="D53" s="10">
        <f t="shared" si="2"/>
        <v>1029.9999999999727</v>
      </c>
      <c r="Q53" s="14">
        <f t="shared" si="9"/>
        <v>1.0999999999999979</v>
      </c>
      <c r="R53" s="8">
        <f t="shared" si="7"/>
        <v>13749.999999999973</v>
      </c>
      <c r="S53" s="10">
        <f>IF(S$5="CALL",(IF(R53-(S$7+S$8)&lt;-S$8,-S$8,R53-(S$7+S$8)))*S$6,(IF((S$7-S$8)-R53&lt;-S$8,-S$8,(S$7-S$8)-R53))*S$6)</f>
        <v>-75</v>
      </c>
      <c r="U53" s="8">
        <f t="shared" si="5"/>
        <v>954.99999999997272</v>
      </c>
    </row>
    <row r="57" spans="2:33" ht="23.25" x14ac:dyDescent="0.35">
      <c r="B57" s="18" t="s">
        <v>21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9" spans="2:33" x14ac:dyDescent="0.25">
      <c r="C59" s="15" t="s">
        <v>13</v>
      </c>
      <c r="D59" s="16"/>
      <c r="R59" s="15" t="s">
        <v>14</v>
      </c>
      <c r="S59" s="16"/>
    </row>
    <row r="60" spans="2:33" x14ac:dyDescent="0.25">
      <c r="C60" s="2" t="s">
        <v>0</v>
      </c>
      <c r="D60" s="4" t="s">
        <v>5</v>
      </c>
      <c r="R60" s="2" t="s">
        <v>0</v>
      </c>
      <c r="S60" s="4" t="s">
        <v>8</v>
      </c>
    </row>
    <row r="61" spans="2:33" x14ac:dyDescent="0.25">
      <c r="C61" s="2" t="s">
        <v>1</v>
      </c>
      <c r="D61" s="5">
        <v>-1</v>
      </c>
      <c r="R61" s="2" t="s">
        <v>1</v>
      </c>
      <c r="S61" s="5">
        <v>-1</v>
      </c>
      <c r="U61" s="11" t="s">
        <v>15</v>
      </c>
    </row>
    <row r="62" spans="2:33" x14ac:dyDescent="0.25">
      <c r="C62" s="2" t="s">
        <v>2</v>
      </c>
      <c r="D62" s="6">
        <f>D7</f>
        <v>12500</v>
      </c>
      <c r="R62" s="2" t="s">
        <v>2</v>
      </c>
      <c r="S62" s="6">
        <f>S7</f>
        <v>12100</v>
      </c>
      <c r="U62" s="17" t="str">
        <f>IF(U63&gt;=0,"PAY","REC")</f>
        <v>REC</v>
      </c>
    </row>
    <row r="63" spans="2:33" x14ac:dyDescent="0.25">
      <c r="C63" s="2" t="s">
        <v>3</v>
      </c>
      <c r="D63" s="9">
        <f>D8</f>
        <v>220</v>
      </c>
      <c r="R63" s="2" t="s">
        <v>3</v>
      </c>
      <c r="S63" s="9">
        <f>S8</f>
        <v>75</v>
      </c>
      <c r="U63" s="6">
        <f>D61*D63+S61*S63</f>
        <v>-295</v>
      </c>
    </row>
    <row r="64" spans="2:33" x14ac:dyDescent="0.25">
      <c r="C64" s="2" t="s">
        <v>4</v>
      </c>
      <c r="D64" s="6">
        <f>D9</f>
        <v>11470</v>
      </c>
      <c r="R64" s="2" t="s">
        <v>4</v>
      </c>
      <c r="S64" s="6">
        <f>S9</f>
        <v>11470</v>
      </c>
    </row>
    <row r="66" spans="2:21" x14ac:dyDescent="0.25">
      <c r="U66" s="11" t="s">
        <v>10</v>
      </c>
    </row>
    <row r="67" spans="2:21" x14ac:dyDescent="0.25">
      <c r="C67" s="13" t="s">
        <v>6</v>
      </c>
      <c r="D67" s="13" t="s">
        <v>7</v>
      </c>
      <c r="R67" s="13" t="s">
        <v>6</v>
      </c>
      <c r="S67" s="13" t="s">
        <v>7</v>
      </c>
      <c r="U67" s="11" t="s">
        <v>9</v>
      </c>
    </row>
    <row r="68" spans="2:21" x14ac:dyDescent="0.25">
      <c r="B68" s="14">
        <f t="shared" ref="B68:B86" si="10">B69-0.5%</f>
        <v>0.89999999999999991</v>
      </c>
      <c r="C68" s="8">
        <f t="shared" ref="C68:C86" si="11">B68*$D$7</f>
        <v>11249.999999999998</v>
      </c>
      <c r="D68" s="10">
        <f>IF(D$60="CALL",(IF(C68-(D$62+D$63)&lt;-D$63,-D$63,C68-(D$62+D$63)))*D$61,(IF((D$62-D$63)-C68&lt;-D$63,-D$63,(D$62-D$63)-C68))*D$61)</f>
        <v>220</v>
      </c>
      <c r="Q68" s="7">
        <f t="shared" ref="Q68:Q86" si="12">Q69-0.5%</f>
        <v>0.89999999999999991</v>
      </c>
      <c r="R68" s="8">
        <f t="shared" ref="R68:R86" si="13">Q68*$D$7</f>
        <v>11249.999999999998</v>
      </c>
      <c r="S68" s="10">
        <f>IF(S$60="CALL",(IF(R68-(S$62+S$63)&lt;-S$63,-S$63,R68-(S$62+S$63)))*S$61,(IF((S$62-S$63)-R68&lt;-S$63,-S$63,(S$62-S$63)-R68))*S$61)</f>
        <v>-775.00000000000182</v>
      </c>
      <c r="U68" s="8">
        <f>D68+S68</f>
        <v>-555.00000000000182</v>
      </c>
    </row>
    <row r="69" spans="2:21" x14ac:dyDescent="0.25">
      <c r="B69" s="14">
        <f t="shared" si="10"/>
        <v>0.90499999999999992</v>
      </c>
      <c r="C69" s="8">
        <f t="shared" si="11"/>
        <v>11312.499999999998</v>
      </c>
      <c r="D69" s="10">
        <f t="shared" ref="D69:D108" si="14">IF(D$60="CALL",(IF(C69-(D$62+D$63)&lt;-D$63,-D$63,C69-(D$62+D$63)))*D$61,(IF((D$62-D$63)-C69&lt;-D$63,-D$63,(D$62-D$63)-C69))*D$61)</f>
        <v>220</v>
      </c>
      <c r="Q69" s="7">
        <f t="shared" si="12"/>
        <v>0.90499999999999992</v>
      </c>
      <c r="R69" s="8">
        <f t="shared" si="13"/>
        <v>11312.499999999998</v>
      </c>
      <c r="S69" s="10">
        <f t="shared" ref="S69:S108" si="15">IF(S$60="CALL",(IF(R69-(S$62+S$63)&lt;-S$63,-S$63,R69-(S$62+S$63)))*S$61,(IF((S$62-S$63)-R69&lt;-S$63,-S$63,(S$62-S$63)-R69))*S$61)</f>
        <v>-712.50000000000182</v>
      </c>
      <c r="U69" s="8">
        <f t="shared" ref="U69:U108" si="16">D69+S69</f>
        <v>-492.50000000000182</v>
      </c>
    </row>
    <row r="70" spans="2:21" x14ac:dyDescent="0.25">
      <c r="B70" s="14">
        <f t="shared" si="10"/>
        <v>0.90999999999999992</v>
      </c>
      <c r="C70" s="8">
        <f t="shared" si="11"/>
        <v>11374.999999999998</v>
      </c>
      <c r="D70" s="10">
        <f t="shared" si="14"/>
        <v>220</v>
      </c>
      <c r="Q70" s="7">
        <f t="shared" si="12"/>
        <v>0.90999999999999992</v>
      </c>
      <c r="R70" s="8">
        <f t="shared" si="13"/>
        <v>11374.999999999998</v>
      </c>
      <c r="S70" s="10">
        <f t="shared" si="15"/>
        <v>-650.00000000000182</v>
      </c>
      <c r="U70" s="8">
        <f t="shared" si="16"/>
        <v>-430.00000000000182</v>
      </c>
    </row>
    <row r="71" spans="2:21" x14ac:dyDescent="0.25">
      <c r="B71" s="14">
        <f t="shared" si="10"/>
        <v>0.91499999999999992</v>
      </c>
      <c r="C71" s="8">
        <f t="shared" si="11"/>
        <v>11437.499999999998</v>
      </c>
      <c r="D71" s="10">
        <f t="shared" si="14"/>
        <v>220</v>
      </c>
      <c r="Q71" s="7">
        <f t="shared" si="12"/>
        <v>0.91499999999999992</v>
      </c>
      <c r="R71" s="8">
        <f t="shared" si="13"/>
        <v>11437.499999999998</v>
      </c>
      <c r="S71" s="10">
        <f t="shared" si="15"/>
        <v>-587.50000000000182</v>
      </c>
      <c r="U71" s="8">
        <f t="shared" si="16"/>
        <v>-367.50000000000182</v>
      </c>
    </row>
    <row r="72" spans="2:21" x14ac:dyDescent="0.25">
      <c r="B72" s="14">
        <f t="shared" si="10"/>
        <v>0.91999999999999993</v>
      </c>
      <c r="C72" s="8">
        <f t="shared" si="11"/>
        <v>11500</v>
      </c>
      <c r="D72" s="10">
        <f t="shared" si="14"/>
        <v>220</v>
      </c>
      <c r="Q72" s="7">
        <f t="shared" si="12"/>
        <v>0.91999999999999993</v>
      </c>
      <c r="R72" s="8">
        <f t="shared" si="13"/>
        <v>11500</v>
      </c>
      <c r="S72" s="10">
        <f t="shared" si="15"/>
        <v>-525</v>
      </c>
      <c r="U72" s="8">
        <f t="shared" si="16"/>
        <v>-305</v>
      </c>
    </row>
    <row r="73" spans="2:21" x14ac:dyDescent="0.25">
      <c r="B73" s="14">
        <f t="shared" si="10"/>
        <v>0.92499999999999993</v>
      </c>
      <c r="C73" s="8">
        <f t="shared" si="11"/>
        <v>11562.5</v>
      </c>
      <c r="D73" s="10">
        <f t="shared" si="14"/>
        <v>220</v>
      </c>
      <c r="Q73" s="7">
        <f t="shared" si="12"/>
        <v>0.92499999999999993</v>
      </c>
      <c r="R73" s="8">
        <f t="shared" si="13"/>
        <v>11562.5</v>
      </c>
      <c r="S73" s="10">
        <f t="shared" si="15"/>
        <v>-462.5</v>
      </c>
      <c r="U73" s="8">
        <f t="shared" si="16"/>
        <v>-242.5</v>
      </c>
    </row>
    <row r="74" spans="2:21" x14ac:dyDescent="0.25">
      <c r="B74" s="14">
        <f t="shared" si="10"/>
        <v>0.92999999999999994</v>
      </c>
      <c r="C74" s="8">
        <f t="shared" si="11"/>
        <v>11625</v>
      </c>
      <c r="D74" s="10">
        <f t="shared" si="14"/>
        <v>220</v>
      </c>
      <c r="Q74" s="7">
        <f t="shared" si="12"/>
        <v>0.92999999999999994</v>
      </c>
      <c r="R74" s="8">
        <f t="shared" si="13"/>
        <v>11625</v>
      </c>
      <c r="S74" s="10">
        <f t="shared" si="15"/>
        <v>-400</v>
      </c>
      <c r="U74" s="8">
        <f t="shared" si="16"/>
        <v>-180</v>
      </c>
    </row>
    <row r="75" spans="2:21" x14ac:dyDescent="0.25">
      <c r="B75" s="14">
        <f t="shared" si="10"/>
        <v>0.93499999999999994</v>
      </c>
      <c r="C75" s="8">
        <f t="shared" si="11"/>
        <v>11687.5</v>
      </c>
      <c r="D75" s="10">
        <f t="shared" si="14"/>
        <v>220</v>
      </c>
      <c r="Q75" s="7">
        <f t="shared" si="12"/>
        <v>0.93499999999999994</v>
      </c>
      <c r="R75" s="8">
        <f t="shared" si="13"/>
        <v>11687.5</v>
      </c>
      <c r="S75" s="10">
        <f t="shared" si="15"/>
        <v>-337.5</v>
      </c>
      <c r="U75" s="8">
        <f t="shared" si="16"/>
        <v>-117.5</v>
      </c>
    </row>
    <row r="76" spans="2:21" x14ac:dyDescent="0.25">
      <c r="B76" s="14">
        <f t="shared" si="10"/>
        <v>0.94</v>
      </c>
      <c r="C76" s="8">
        <f t="shared" si="11"/>
        <v>11750</v>
      </c>
      <c r="D76" s="10">
        <f t="shared" si="14"/>
        <v>220</v>
      </c>
      <c r="Q76" s="7">
        <f t="shared" si="12"/>
        <v>0.94</v>
      </c>
      <c r="R76" s="8">
        <f t="shared" si="13"/>
        <v>11750</v>
      </c>
      <c r="S76" s="10">
        <f t="shared" si="15"/>
        <v>-275</v>
      </c>
      <c r="U76" s="8">
        <f t="shared" si="16"/>
        <v>-55</v>
      </c>
    </row>
    <row r="77" spans="2:21" x14ac:dyDescent="0.25">
      <c r="B77" s="14">
        <f t="shared" si="10"/>
        <v>0.94499999999999995</v>
      </c>
      <c r="C77" s="8">
        <f t="shared" si="11"/>
        <v>11812.5</v>
      </c>
      <c r="D77" s="10">
        <f t="shared" si="14"/>
        <v>220</v>
      </c>
      <c r="Q77" s="7">
        <f t="shared" si="12"/>
        <v>0.94499999999999995</v>
      </c>
      <c r="R77" s="8">
        <f t="shared" si="13"/>
        <v>11812.5</v>
      </c>
      <c r="S77" s="10">
        <f t="shared" si="15"/>
        <v>-212.5</v>
      </c>
      <c r="U77" s="8">
        <f t="shared" si="16"/>
        <v>7.5</v>
      </c>
    </row>
    <row r="78" spans="2:21" x14ac:dyDescent="0.25">
      <c r="B78" s="14">
        <f t="shared" si="10"/>
        <v>0.95</v>
      </c>
      <c r="C78" s="8">
        <f t="shared" si="11"/>
        <v>11875</v>
      </c>
      <c r="D78" s="10">
        <f t="shared" si="14"/>
        <v>220</v>
      </c>
      <c r="Q78" s="7">
        <f t="shared" si="12"/>
        <v>0.95</v>
      </c>
      <c r="R78" s="8">
        <f t="shared" si="13"/>
        <v>11875</v>
      </c>
      <c r="S78" s="10">
        <f t="shared" si="15"/>
        <v>-150</v>
      </c>
      <c r="U78" s="8">
        <f t="shared" si="16"/>
        <v>70</v>
      </c>
    </row>
    <row r="79" spans="2:21" x14ac:dyDescent="0.25">
      <c r="B79" s="14">
        <f t="shared" si="10"/>
        <v>0.95499999999999996</v>
      </c>
      <c r="C79" s="8">
        <f t="shared" si="11"/>
        <v>11937.5</v>
      </c>
      <c r="D79" s="10">
        <f t="shared" si="14"/>
        <v>220</v>
      </c>
      <c r="Q79" s="7">
        <f t="shared" si="12"/>
        <v>0.95499999999999996</v>
      </c>
      <c r="R79" s="8">
        <f t="shared" si="13"/>
        <v>11937.5</v>
      </c>
      <c r="S79" s="10">
        <f t="shared" si="15"/>
        <v>-87.5</v>
      </c>
      <c r="U79" s="8">
        <f t="shared" si="16"/>
        <v>132.5</v>
      </c>
    </row>
    <row r="80" spans="2:21" x14ac:dyDescent="0.25">
      <c r="B80" s="14">
        <f t="shared" si="10"/>
        <v>0.96</v>
      </c>
      <c r="C80" s="8">
        <f t="shared" si="11"/>
        <v>12000</v>
      </c>
      <c r="D80" s="10">
        <f t="shared" si="14"/>
        <v>220</v>
      </c>
      <c r="Q80" s="7">
        <f t="shared" si="12"/>
        <v>0.96</v>
      </c>
      <c r="R80" s="8">
        <f t="shared" si="13"/>
        <v>12000</v>
      </c>
      <c r="S80" s="10">
        <f t="shared" si="15"/>
        <v>-25</v>
      </c>
      <c r="U80" s="8">
        <f t="shared" si="16"/>
        <v>195</v>
      </c>
    </row>
    <row r="81" spans="2:21" x14ac:dyDescent="0.25">
      <c r="B81" s="14">
        <f t="shared" si="10"/>
        <v>0.96499999999999997</v>
      </c>
      <c r="C81" s="8">
        <f t="shared" si="11"/>
        <v>12062.5</v>
      </c>
      <c r="D81" s="10">
        <f t="shared" si="14"/>
        <v>220</v>
      </c>
      <c r="Q81" s="7">
        <f t="shared" si="12"/>
        <v>0.96499999999999997</v>
      </c>
      <c r="R81" s="8">
        <f t="shared" si="13"/>
        <v>12062.5</v>
      </c>
      <c r="S81" s="10">
        <f t="shared" si="15"/>
        <v>37.5</v>
      </c>
      <c r="U81" s="8">
        <f t="shared" si="16"/>
        <v>257.5</v>
      </c>
    </row>
    <row r="82" spans="2:21" x14ac:dyDescent="0.25">
      <c r="B82" s="14">
        <f t="shared" si="10"/>
        <v>0.97</v>
      </c>
      <c r="C82" s="8">
        <f t="shared" si="11"/>
        <v>12125</v>
      </c>
      <c r="D82" s="10">
        <f t="shared" si="14"/>
        <v>220</v>
      </c>
      <c r="Q82" s="7">
        <f t="shared" si="12"/>
        <v>0.97</v>
      </c>
      <c r="R82" s="8">
        <f t="shared" si="13"/>
        <v>12125</v>
      </c>
      <c r="S82" s="10">
        <f t="shared" si="15"/>
        <v>75</v>
      </c>
      <c r="U82" s="8">
        <f t="shared" si="16"/>
        <v>295</v>
      </c>
    </row>
    <row r="83" spans="2:21" x14ac:dyDescent="0.25">
      <c r="B83" s="14">
        <f t="shared" si="10"/>
        <v>0.97499999999999998</v>
      </c>
      <c r="C83" s="8">
        <f t="shared" si="11"/>
        <v>12187.5</v>
      </c>
      <c r="D83" s="10">
        <f t="shared" si="14"/>
        <v>220</v>
      </c>
      <c r="Q83" s="7">
        <f t="shared" si="12"/>
        <v>0.97499999999999998</v>
      </c>
      <c r="R83" s="8">
        <f t="shared" si="13"/>
        <v>12187.5</v>
      </c>
      <c r="S83" s="10">
        <f t="shared" si="15"/>
        <v>75</v>
      </c>
      <c r="U83" s="8">
        <f t="shared" si="16"/>
        <v>295</v>
      </c>
    </row>
    <row r="84" spans="2:21" x14ac:dyDescent="0.25">
      <c r="B84" s="14">
        <f t="shared" si="10"/>
        <v>0.98</v>
      </c>
      <c r="C84" s="8">
        <f t="shared" si="11"/>
        <v>12250</v>
      </c>
      <c r="D84" s="10">
        <f t="shared" si="14"/>
        <v>220</v>
      </c>
      <c r="Q84" s="7">
        <f t="shared" si="12"/>
        <v>0.98</v>
      </c>
      <c r="R84" s="8">
        <f t="shared" si="13"/>
        <v>12250</v>
      </c>
      <c r="S84" s="10">
        <f t="shared" si="15"/>
        <v>75</v>
      </c>
      <c r="U84" s="8">
        <f t="shared" si="16"/>
        <v>295</v>
      </c>
    </row>
    <row r="85" spans="2:21" x14ac:dyDescent="0.25">
      <c r="B85" s="14">
        <f t="shared" si="10"/>
        <v>0.98499999999999999</v>
      </c>
      <c r="C85" s="8">
        <f t="shared" si="11"/>
        <v>12312.5</v>
      </c>
      <c r="D85" s="10">
        <f t="shared" si="14"/>
        <v>220</v>
      </c>
      <c r="Q85" s="7">
        <f t="shared" si="12"/>
        <v>0.98499999999999999</v>
      </c>
      <c r="R85" s="8">
        <f t="shared" si="13"/>
        <v>12312.5</v>
      </c>
      <c r="S85" s="10">
        <f t="shared" si="15"/>
        <v>75</v>
      </c>
      <c r="U85" s="8">
        <f t="shared" si="16"/>
        <v>295</v>
      </c>
    </row>
    <row r="86" spans="2:21" x14ac:dyDescent="0.25">
      <c r="B86" s="14">
        <f t="shared" si="10"/>
        <v>0.99</v>
      </c>
      <c r="C86" s="8">
        <f t="shared" si="11"/>
        <v>12375</v>
      </c>
      <c r="D86" s="10">
        <f t="shared" si="14"/>
        <v>220</v>
      </c>
      <c r="Q86" s="7">
        <f t="shared" si="12"/>
        <v>0.99</v>
      </c>
      <c r="R86" s="8">
        <f t="shared" si="13"/>
        <v>12375</v>
      </c>
      <c r="S86" s="10">
        <f t="shared" si="15"/>
        <v>75</v>
      </c>
      <c r="U86" s="8">
        <f t="shared" si="16"/>
        <v>295</v>
      </c>
    </row>
    <row r="87" spans="2:21" x14ac:dyDescent="0.25">
      <c r="B87" s="14">
        <f>B88-0.5%</f>
        <v>0.995</v>
      </c>
      <c r="C87" s="8">
        <f>B87*$D$7</f>
        <v>12437.5</v>
      </c>
      <c r="D87" s="10">
        <f t="shared" si="14"/>
        <v>220</v>
      </c>
      <c r="Q87" s="7">
        <f>Q88-0.5%</f>
        <v>0.995</v>
      </c>
      <c r="R87" s="8">
        <f>Q87*$D$7</f>
        <v>12437.5</v>
      </c>
      <c r="S87" s="10">
        <f t="shared" si="15"/>
        <v>75</v>
      </c>
      <c r="U87" s="8">
        <f t="shared" si="16"/>
        <v>295</v>
      </c>
    </row>
    <row r="88" spans="2:21" x14ac:dyDescent="0.25">
      <c r="B88" s="14">
        <v>1</v>
      </c>
      <c r="C88" s="8">
        <f>B88*$D$7</f>
        <v>12500</v>
      </c>
      <c r="D88" s="10">
        <f t="shared" si="14"/>
        <v>220</v>
      </c>
      <c r="Q88" s="7">
        <v>1</v>
      </c>
      <c r="R88" s="8">
        <f>Q88*$D$7</f>
        <v>12500</v>
      </c>
      <c r="S88" s="10">
        <f t="shared" si="15"/>
        <v>75</v>
      </c>
      <c r="U88" s="8">
        <f t="shared" si="16"/>
        <v>295</v>
      </c>
    </row>
    <row r="89" spans="2:21" x14ac:dyDescent="0.25">
      <c r="B89" s="14">
        <f>B88+0.5%</f>
        <v>1.0049999999999999</v>
      </c>
      <c r="C89" s="8">
        <f t="shared" ref="C89:C108" si="17">B89*$D$7</f>
        <v>12562.499999999998</v>
      </c>
      <c r="D89" s="10">
        <f t="shared" si="14"/>
        <v>157.50000000000182</v>
      </c>
      <c r="Q89" s="7">
        <f>Q88+0.5%</f>
        <v>1.0049999999999999</v>
      </c>
      <c r="R89" s="8">
        <f t="shared" ref="R89:R108" si="18">Q89*$D$7</f>
        <v>12562.499999999998</v>
      </c>
      <c r="S89" s="10">
        <f t="shared" si="15"/>
        <v>75</v>
      </c>
      <c r="U89" s="8">
        <f t="shared" si="16"/>
        <v>232.50000000000182</v>
      </c>
    </row>
    <row r="90" spans="2:21" x14ac:dyDescent="0.25">
      <c r="B90" s="14">
        <f t="shared" ref="B90:B108" si="19">B89+0.5%</f>
        <v>1.0099999999999998</v>
      </c>
      <c r="C90" s="8">
        <f t="shared" si="17"/>
        <v>12624.999999999998</v>
      </c>
      <c r="D90" s="10">
        <f t="shared" si="14"/>
        <v>95.000000000001819</v>
      </c>
      <c r="Q90" s="7">
        <f t="shared" ref="Q90:Q108" si="20">Q89+0.5%</f>
        <v>1.0099999999999998</v>
      </c>
      <c r="R90" s="8">
        <f t="shared" si="18"/>
        <v>12624.999999999998</v>
      </c>
      <c r="S90" s="10">
        <f t="shared" si="15"/>
        <v>75</v>
      </c>
      <c r="U90" s="8">
        <f t="shared" si="16"/>
        <v>170.00000000000182</v>
      </c>
    </row>
    <row r="91" spans="2:21" x14ac:dyDescent="0.25">
      <c r="B91" s="14">
        <f t="shared" si="19"/>
        <v>1.0149999999999997</v>
      </c>
      <c r="C91" s="8">
        <f t="shared" si="17"/>
        <v>12687.499999999996</v>
      </c>
      <c r="D91" s="10">
        <f t="shared" si="14"/>
        <v>32.500000000003638</v>
      </c>
      <c r="Q91" s="7">
        <f t="shared" si="20"/>
        <v>1.0149999999999997</v>
      </c>
      <c r="R91" s="8">
        <f t="shared" si="18"/>
        <v>12687.499999999996</v>
      </c>
      <c r="S91" s="10">
        <f t="shared" si="15"/>
        <v>75</v>
      </c>
      <c r="U91" s="8">
        <f t="shared" si="16"/>
        <v>107.50000000000364</v>
      </c>
    </row>
    <row r="92" spans="2:21" x14ac:dyDescent="0.25">
      <c r="B92" s="14">
        <f t="shared" si="19"/>
        <v>1.0199999999999996</v>
      </c>
      <c r="C92" s="8">
        <f t="shared" si="17"/>
        <v>12749.999999999995</v>
      </c>
      <c r="D92" s="10">
        <f t="shared" si="14"/>
        <v>-29.999999999994543</v>
      </c>
      <c r="Q92" s="7">
        <f t="shared" si="20"/>
        <v>1.0199999999999996</v>
      </c>
      <c r="R92" s="8">
        <f t="shared" si="18"/>
        <v>12749.999999999995</v>
      </c>
      <c r="S92" s="10">
        <f t="shared" si="15"/>
        <v>75</v>
      </c>
      <c r="U92" s="8">
        <f t="shared" si="16"/>
        <v>45.000000000005457</v>
      </c>
    </row>
    <row r="93" spans="2:21" x14ac:dyDescent="0.25">
      <c r="B93" s="14">
        <f t="shared" si="19"/>
        <v>1.0249999999999995</v>
      </c>
      <c r="C93" s="8">
        <f t="shared" si="17"/>
        <v>12812.499999999993</v>
      </c>
      <c r="D93" s="10">
        <f t="shared" si="14"/>
        <v>-92.499999999992724</v>
      </c>
      <c r="Q93" s="7">
        <f t="shared" si="20"/>
        <v>1.0249999999999995</v>
      </c>
      <c r="R93" s="8">
        <f t="shared" si="18"/>
        <v>12812.499999999993</v>
      </c>
      <c r="S93" s="10">
        <f t="shared" si="15"/>
        <v>75</v>
      </c>
      <c r="U93" s="8">
        <f t="shared" si="16"/>
        <v>-17.499999999992724</v>
      </c>
    </row>
    <row r="94" spans="2:21" x14ac:dyDescent="0.25">
      <c r="B94" s="14">
        <f t="shared" si="19"/>
        <v>1.0299999999999994</v>
      </c>
      <c r="C94" s="8">
        <f t="shared" si="17"/>
        <v>12874.999999999993</v>
      </c>
      <c r="D94" s="10">
        <f t="shared" si="14"/>
        <v>-154.99999999999272</v>
      </c>
      <c r="Q94" s="7">
        <f t="shared" si="20"/>
        <v>1.0299999999999994</v>
      </c>
      <c r="R94" s="8">
        <f t="shared" si="18"/>
        <v>12874.999999999993</v>
      </c>
      <c r="S94" s="10">
        <f t="shared" si="15"/>
        <v>75</v>
      </c>
      <c r="U94" s="8">
        <f t="shared" si="16"/>
        <v>-79.999999999992724</v>
      </c>
    </row>
    <row r="95" spans="2:21" x14ac:dyDescent="0.25">
      <c r="B95" s="14">
        <f t="shared" si="19"/>
        <v>1.0349999999999993</v>
      </c>
      <c r="C95" s="8">
        <f t="shared" si="17"/>
        <v>12937.499999999991</v>
      </c>
      <c r="D95" s="10">
        <f t="shared" si="14"/>
        <v>-217.49999999999091</v>
      </c>
      <c r="Q95" s="7">
        <f t="shared" si="20"/>
        <v>1.0349999999999993</v>
      </c>
      <c r="R95" s="8">
        <f t="shared" si="18"/>
        <v>12937.499999999991</v>
      </c>
      <c r="S95" s="10">
        <f t="shared" si="15"/>
        <v>75</v>
      </c>
      <c r="U95" s="8">
        <f t="shared" si="16"/>
        <v>-142.49999999999091</v>
      </c>
    </row>
    <row r="96" spans="2:21" x14ac:dyDescent="0.25">
      <c r="B96" s="14">
        <f t="shared" si="19"/>
        <v>1.0399999999999991</v>
      </c>
      <c r="C96" s="8">
        <f t="shared" si="17"/>
        <v>12999.999999999989</v>
      </c>
      <c r="D96" s="10">
        <f t="shared" si="14"/>
        <v>-279.99999999998909</v>
      </c>
      <c r="Q96" s="7">
        <f t="shared" si="20"/>
        <v>1.0399999999999991</v>
      </c>
      <c r="R96" s="8">
        <f t="shared" si="18"/>
        <v>12999.999999999989</v>
      </c>
      <c r="S96" s="10">
        <f t="shared" si="15"/>
        <v>75</v>
      </c>
      <c r="U96" s="8">
        <f t="shared" si="16"/>
        <v>-204.99999999998909</v>
      </c>
    </row>
    <row r="97" spans="2:24" x14ac:dyDescent="0.25">
      <c r="B97" s="14">
        <f t="shared" si="19"/>
        <v>1.044999999999999</v>
      </c>
      <c r="C97" s="8">
        <f t="shared" si="17"/>
        <v>13062.499999999987</v>
      </c>
      <c r="D97" s="10">
        <f t="shared" si="14"/>
        <v>-342.49999999998727</v>
      </c>
      <c r="Q97" s="7">
        <f t="shared" si="20"/>
        <v>1.044999999999999</v>
      </c>
      <c r="R97" s="8">
        <f t="shared" si="18"/>
        <v>13062.499999999987</v>
      </c>
      <c r="S97" s="10">
        <f t="shared" si="15"/>
        <v>75</v>
      </c>
      <c r="U97" s="8">
        <f t="shared" si="16"/>
        <v>-267.49999999998727</v>
      </c>
    </row>
    <row r="98" spans="2:24" x14ac:dyDescent="0.25">
      <c r="B98" s="14">
        <f t="shared" si="19"/>
        <v>1.0499999999999989</v>
      </c>
      <c r="C98" s="8">
        <f t="shared" si="17"/>
        <v>13124.999999999987</v>
      </c>
      <c r="D98" s="10">
        <f t="shared" si="14"/>
        <v>-404.99999999998727</v>
      </c>
      <c r="Q98" s="7">
        <f t="shared" si="20"/>
        <v>1.0499999999999989</v>
      </c>
      <c r="R98" s="8">
        <f t="shared" si="18"/>
        <v>13124.999999999987</v>
      </c>
      <c r="S98" s="10">
        <f t="shared" si="15"/>
        <v>75</v>
      </c>
      <c r="U98" s="8">
        <f t="shared" si="16"/>
        <v>-329.99999999998727</v>
      </c>
    </row>
    <row r="99" spans="2:24" x14ac:dyDescent="0.25">
      <c r="B99" s="14">
        <f t="shared" si="19"/>
        <v>1.0549999999999988</v>
      </c>
      <c r="C99" s="8">
        <f t="shared" si="17"/>
        <v>13187.499999999985</v>
      </c>
      <c r="D99" s="10">
        <f t="shared" si="14"/>
        <v>-467.49999999998545</v>
      </c>
      <c r="Q99" s="7">
        <f t="shared" si="20"/>
        <v>1.0549999999999988</v>
      </c>
      <c r="R99" s="8">
        <f t="shared" si="18"/>
        <v>13187.499999999985</v>
      </c>
      <c r="S99" s="10">
        <f t="shared" si="15"/>
        <v>75</v>
      </c>
      <c r="U99" s="8">
        <f t="shared" si="16"/>
        <v>-392.49999999998545</v>
      </c>
      <c r="X99" s="3"/>
    </row>
    <row r="100" spans="2:24" x14ac:dyDescent="0.25">
      <c r="B100" s="14">
        <f t="shared" si="19"/>
        <v>1.0599999999999987</v>
      </c>
      <c r="C100" s="8">
        <f t="shared" si="17"/>
        <v>13249.999999999984</v>
      </c>
      <c r="D100" s="10">
        <f t="shared" si="14"/>
        <v>-529.99999999998363</v>
      </c>
      <c r="Q100" s="7">
        <f t="shared" si="20"/>
        <v>1.0599999999999987</v>
      </c>
      <c r="R100" s="8">
        <f t="shared" si="18"/>
        <v>13249.999999999984</v>
      </c>
      <c r="S100" s="10">
        <f t="shared" si="15"/>
        <v>75</v>
      </c>
      <c r="U100" s="8">
        <f t="shared" si="16"/>
        <v>-454.99999999998363</v>
      </c>
    </row>
    <row r="101" spans="2:24" x14ac:dyDescent="0.25">
      <c r="B101" s="14">
        <f t="shared" si="19"/>
        <v>1.0649999999999986</v>
      </c>
      <c r="C101" s="8">
        <f t="shared" si="17"/>
        <v>13312.499999999982</v>
      </c>
      <c r="D101" s="10">
        <f t="shared" si="14"/>
        <v>-592.49999999998181</v>
      </c>
      <c r="Q101" s="7">
        <f t="shared" si="20"/>
        <v>1.0649999999999986</v>
      </c>
      <c r="R101" s="8">
        <f t="shared" si="18"/>
        <v>13312.499999999982</v>
      </c>
      <c r="S101" s="10">
        <f t="shared" si="15"/>
        <v>75</v>
      </c>
      <c r="U101" s="8">
        <f t="shared" si="16"/>
        <v>-517.49999999998181</v>
      </c>
    </row>
    <row r="102" spans="2:24" x14ac:dyDescent="0.25">
      <c r="B102" s="14">
        <f t="shared" si="19"/>
        <v>1.0699999999999985</v>
      </c>
      <c r="C102" s="8">
        <f t="shared" si="17"/>
        <v>13374.999999999982</v>
      </c>
      <c r="D102" s="10">
        <f t="shared" si="14"/>
        <v>-654.99999999998181</v>
      </c>
      <c r="Q102" s="7">
        <f t="shared" si="20"/>
        <v>1.0699999999999985</v>
      </c>
      <c r="R102" s="8">
        <f t="shared" si="18"/>
        <v>13374.999999999982</v>
      </c>
      <c r="S102" s="10">
        <f t="shared" si="15"/>
        <v>75</v>
      </c>
      <c r="U102" s="8">
        <f t="shared" si="16"/>
        <v>-579.99999999998181</v>
      </c>
    </row>
    <row r="103" spans="2:24" x14ac:dyDescent="0.25">
      <c r="B103" s="14">
        <f t="shared" si="19"/>
        <v>1.0749999999999984</v>
      </c>
      <c r="C103" s="8">
        <f t="shared" si="17"/>
        <v>13437.49999999998</v>
      </c>
      <c r="D103" s="10">
        <f t="shared" si="14"/>
        <v>-717.49999999997999</v>
      </c>
      <c r="Q103" s="7">
        <f t="shared" si="20"/>
        <v>1.0749999999999984</v>
      </c>
      <c r="R103" s="8">
        <f t="shared" si="18"/>
        <v>13437.49999999998</v>
      </c>
      <c r="S103" s="10">
        <f t="shared" si="15"/>
        <v>75</v>
      </c>
      <c r="U103" s="8">
        <f t="shared" si="16"/>
        <v>-642.49999999997999</v>
      </c>
    </row>
    <row r="104" spans="2:24" x14ac:dyDescent="0.25">
      <c r="B104" s="14">
        <f t="shared" si="19"/>
        <v>1.0799999999999983</v>
      </c>
      <c r="C104" s="8">
        <f t="shared" si="17"/>
        <v>13499.999999999978</v>
      </c>
      <c r="D104" s="10">
        <f t="shared" si="14"/>
        <v>-779.99999999997817</v>
      </c>
      <c r="Q104" s="7">
        <f t="shared" si="20"/>
        <v>1.0799999999999983</v>
      </c>
      <c r="R104" s="8">
        <f t="shared" si="18"/>
        <v>13499.999999999978</v>
      </c>
      <c r="S104" s="10">
        <f t="shared" si="15"/>
        <v>75</v>
      </c>
      <c r="U104" s="8">
        <f t="shared" si="16"/>
        <v>-704.99999999997817</v>
      </c>
    </row>
    <row r="105" spans="2:24" x14ac:dyDescent="0.25">
      <c r="B105" s="14">
        <f t="shared" si="19"/>
        <v>1.0849999999999982</v>
      </c>
      <c r="C105" s="8">
        <f t="shared" si="17"/>
        <v>13562.499999999978</v>
      </c>
      <c r="D105" s="10">
        <f t="shared" si="14"/>
        <v>-842.49999999997817</v>
      </c>
      <c r="Q105" s="7">
        <f t="shared" si="20"/>
        <v>1.0849999999999982</v>
      </c>
      <c r="R105" s="8">
        <f t="shared" si="18"/>
        <v>13562.499999999978</v>
      </c>
      <c r="S105" s="10">
        <f t="shared" si="15"/>
        <v>75</v>
      </c>
      <c r="U105" s="8">
        <f t="shared" si="16"/>
        <v>-767.49999999997817</v>
      </c>
    </row>
    <row r="106" spans="2:24" x14ac:dyDescent="0.25">
      <c r="B106" s="14">
        <f t="shared" si="19"/>
        <v>1.0899999999999981</v>
      </c>
      <c r="C106" s="8">
        <f t="shared" si="17"/>
        <v>13624.999999999976</v>
      </c>
      <c r="D106" s="10">
        <f t="shared" si="14"/>
        <v>-904.99999999997635</v>
      </c>
      <c r="Q106" s="7">
        <f t="shared" si="20"/>
        <v>1.0899999999999981</v>
      </c>
      <c r="R106" s="8">
        <f t="shared" si="18"/>
        <v>13624.999999999976</v>
      </c>
      <c r="S106" s="10">
        <f t="shared" si="15"/>
        <v>75</v>
      </c>
      <c r="U106" s="8">
        <f t="shared" si="16"/>
        <v>-829.99999999997635</v>
      </c>
    </row>
    <row r="107" spans="2:24" x14ac:dyDescent="0.25">
      <c r="B107" s="14">
        <f t="shared" si="19"/>
        <v>1.094999999999998</v>
      </c>
      <c r="C107" s="8">
        <f t="shared" si="17"/>
        <v>13687.499999999975</v>
      </c>
      <c r="D107" s="10">
        <f t="shared" si="14"/>
        <v>-967.49999999997453</v>
      </c>
      <c r="Q107" s="7">
        <f t="shared" si="20"/>
        <v>1.094999999999998</v>
      </c>
      <c r="R107" s="8">
        <f t="shared" si="18"/>
        <v>13687.499999999975</v>
      </c>
      <c r="S107" s="10">
        <f t="shared" si="15"/>
        <v>75</v>
      </c>
      <c r="U107" s="8">
        <f t="shared" si="16"/>
        <v>-892.49999999997453</v>
      </c>
    </row>
    <row r="108" spans="2:24" x14ac:dyDescent="0.25">
      <c r="B108" s="14">
        <f t="shared" si="19"/>
        <v>1.0999999999999979</v>
      </c>
      <c r="C108" s="8">
        <f t="shared" si="17"/>
        <v>13749.999999999973</v>
      </c>
      <c r="D108" s="10">
        <f t="shared" si="14"/>
        <v>-1029.9999999999727</v>
      </c>
      <c r="Q108" s="7">
        <f t="shared" si="20"/>
        <v>1.0999999999999979</v>
      </c>
      <c r="R108" s="8">
        <f t="shared" si="18"/>
        <v>13749.999999999973</v>
      </c>
      <c r="S108" s="10">
        <f t="shared" si="15"/>
        <v>75</v>
      </c>
      <c r="U108" s="8">
        <f t="shared" si="16"/>
        <v>-954.99999999997272</v>
      </c>
    </row>
  </sheetData>
  <mergeCells count="4">
    <mergeCell ref="C4:D4"/>
    <mergeCell ref="R4:S4"/>
    <mergeCell ref="C59:D59"/>
    <mergeCell ref="R59:S59"/>
  </mergeCells>
  <dataValidations count="1">
    <dataValidation type="list" allowBlank="1" showInputMessage="1" showErrorMessage="1" sqref="D5 S5 D60 S60" xr:uid="{FA102864-01FC-4FEB-9254-DF777797417A}">
      <formula1>"CALL,PUT"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Call Spread</vt:lpstr>
      <vt:lpstr>Put Spread</vt:lpstr>
      <vt:lpstr>Straddle</vt:lpstr>
      <vt:lpstr>Strangle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Cheng</dc:creator>
  <cp:lastModifiedBy>Alex Cheng</cp:lastModifiedBy>
  <dcterms:created xsi:type="dcterms:W3CDTF">2021-09-06T16:13:02Z</dcterms:created>
  <dcterms:modified xsi:type="dcterms:W3CDTF">2021-09-06T17:41:02Z</dcterms:modified>
</cp:coreProperties>
</file>