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详细结果" sheetId="9" r:id="rId1"/>
    <sheet name="方法整体效果对比" sheetId="4" r:id="rId2"/>
    <sheet name="事件成分分布" sheetId="6" r:id="rId3"/>
    <sheet name="BWSL迭代次数" sheetId="5" state="hidden" r:id="rId4"/>
    <sheet name="例句" sheetId="2" state="hidden" r:id="rId5"/>
  </sheets>
  <definedNames>
    <definedName name="TF" localSheetId="2">事件成分分布!$F$3:$AR$18</definedName>
    <definedName name="TF_AVE" localSheetId="2">事件成分分布!$D$3:$D$18</definedName>
    <definedName name="新建文本文档" localSheetId="2">事件成分分布!$F$20:$AR$35</definedName>
    <definedName name="新建文本文档" localSheetId="0">详细结果!$B$13:$Q$15</definedName>
    <definedName name="新建文本文档_1" localSheetId="0">详细结果!$B$12:$Q$12</definedName>
    <definedName name="新建文本文档_2" localSheetId="0">详细结果!$B$3:$Q$3</definedName>
    <definedName name="新建文本文档_3" localSheetId="0">详细结果!$B$4:$Q$6</definedName>
    <definedName name="新建文本文档_4" localSheetId="0">详细结果!$P$30:$AE$30</definedName>
  </definedNames>
  <calcPr calcId="152511"/>
</workbook>
</file>

<file path=xl/calcChain.xml><?xml version="1.0" encoding="utf-8"?>
<calcChain xmlns="http://schemas.openxmlformats.org/spreadsheetml/2006/main">
  <c r="X5" i="9" l="1"/>
  <c r="X6" i="9"/>
  <c r="X4" i="9"/>
  <c r="W17" i="9"/>
  <c r="W18" i="9" s="1"/>
  <c r="W16" i="9"/>
  <c r="V17" i="9"/>
  <c r="V16" i="9"/>
  <c r="V18" i="9" s="1"/>
  <c r="U17" i="9"/>
  <c r="U16" i="9"/>
  <c r="U18" i="9" s="1"/>
  <c r="W8" i="9"/>
  <c r="W9" i="9" s="1"/>
  <c r="W7" i="9"/>
  <c r="V8" i="9"/>
  <c r="V7" i="9"/>
  <c r="V9" i="9" s="1"/>
  <c r="U9" i="9"/>
  <c r="U8" i="9"/>
  <c r="U7" i="9"/>
  <c r="Q8" i="9" l="1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7" i="9"/>
  <c r="Q9" i="9" s="1"/>
  <c r="P7" i="9"/>
  <c r="P9" i="9" s="1"/>
  <c r="N7" i="9"/>
  <c r="L7" i="9"/>
  <c r="K7" i="9"/>
  <c r="J7" i="9"/>
  <c r="I7" i="9"/>
  <c r="H7" i="9"/>
  <c r="E7" i="9"/>
  <c r="B7" i="9"/>
  <c r="T6" i="9"/>
  <c r="S6" i="9"/>
  <c r="R6" i="9"/>
  <c r="T5" i="9"/>
  <c r="S5" i="9"/>
  <c r="R5" i="9"/>
  <c r="T4" i="9"/>
  <c r="S4" i="9"/>
  <c r="R4" i="9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E3" i="4"/>
  <c r="G3" i="4" s="1"/>
  <c r="F3" i="4"/>
  <c r="T14" i="9"/>
  <c r="T15" i="9"/>
  <c r="T17" i="9" s="1"/>
  <c r="T13" i="9"/>
  <c r="S14" i="9"/>
  <c r="S15" i="9"/>
  <c r="S16" i="9" s="1"/>
  <c r="S13" i="9"/>
  <c r="R14" i="9"/>
  <c r="R15" i="9"/>
  <c r="R16" i="9" s="1"/>
  <c r="R13" i="9"/>
  <c r="R17" i="9" s="1"/>
  <c r="B18" i="9"/>
  <c r="D16" i="9"/>
  <c r="E16" i="9"/>
  <c r="F16" i="9"/>
  <c r="G16" i="9"/>
  <c r="H16" i="9"/>
  <c r="I16" i="9"/>
  <c r="J16" i="9"/>
  <c r="J18" i="9" s="1"/>
  <c r="K16" i="9"/>
  <c r="K18" i="9" s="1"/>
  <c r="L16" i="9"/>
  <c r="M16" i="9"/>
  <c r="N16" i="9"/>
  <c r="N18" i="9" s="1"/>
  <c r="P16" i="9"/>
  <c r="P18" i="9" s="1"/>
  <c r="Q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Q18" i="9" s="1"/>
  <c r="B17" i="9"/>
  <c r="B16" i="9"/>
  <c r="E5" i="4"/>
  <c r="F5" i="4"/>
  <c r="G5" i="4" s="1"/>
  <c r="E6" i="4"/>
  <c r="F6" i="4"/>
  <c r="C18" i="6"/>
  <c r="C17" i="6"/>
  <c r="C16" i="6"/>
  <c r="C15" i="6"/>
  <c r="C14" i="6"/>
  <c r="C13" i="6"/>
  <c r="C12" i="6"/>
  <c r="C11" i="6"/>
  <c r="C10" i="6"/>
  <c r="C4" i="6"/>
  <c r="C5" i="6"/>
  <c r="C6" i="6"/>
  <c r="C7" i="6"/>
  <c r="C8" i="6"/>
  <c r="C9" i="6"/>
  <c r="C3" i="6"/>
  <c r="D18" i="9" l="1"/>
  <c r="S7" i="9"/>
  <c r="T16" i="9"/>
  <c r="T18" i="9" s="1"/>
  <c r="E18" i="9"/>
  <c r="R8" i="9"/>
  <c r="H9" i="9"/>
  <c r="J9" i="9"/>
  <c r="L18" i="9"/>
  <c r="H18" i="9"/>
  <c r="S17" i="9"/>
  <c r="S18" i="9" s="1"/>
  <c r="T7" i="9"/>
  <c r="I18" i="9"/>
  <c r="L9" i="9"/>
  <c r="I9" i="9"/>
  <c r="N9" i="9"/>
  <c r="K9" i="9"/>
  <c r="E9" i="9"/>
  <c r="B9" i="9"/>
  <c r="R7" i="9"/>
  <c r="R9" i="9" s="1"/>
  <c r="S8" i="9"/>
  <c r="T8" i="9"/>
  <c r="T9" i="9" s="1"/>
  <c r="G6" i="4"/>
  <c r="R18" i="9"/>
  <c r="C6" i="5"/>
  <c r="D6" i="5"/>
  <c r="E6" i="5"/>
  <c r="F6" i="5"/>
  <c r="G6" i="5"/>
  <c r="G8" i="5" s="1"/>
  <c r="C7" i="5"/>
  <c r="D7" i="5"/>
  <c r="D8" i="5" s="1"/>
  <c r="E7" i="5"/>
  <c r="E8" i="5" s="1"/>
  <c r="F7" i="5"/>
  <c r="G7" i="5"/>
  <c r="C8" i="5"/>
  <c r="H6" i="5"/>
  <c r="I6" i="5"/>
  <c r="J6" i="5"/>
  <c r="K6" i="5"/>
  <c r="L6" i="5"/>
  <c r="M6" i="5"/>
  <c r="M8" i="5" s="1"/>
  <c r="H7" i="5"/>
  <c r="H8" i="5" s="1"/>
  <c r="I7" i="5"/>
  <c r="J7" i="5"/>
  <c r="K7" i="5"/>
  <c r="K8" i="5" s="1"/>
  <c r="L7" i="5"/>
  <c r="L8" i="5" s="1"/>
  <c r="M7" i="5"/>
  <c r="B7" i="5"/>
  <c r="B8" i="5" s="1"/>
  <c r="B6" i="5"/>
  <c r="E4" i="4"/>
  <c r="G4" i="4" s="1"/>
  <c r="F4" i="4"/>
  <c r="F2" i="4"/>
  <c r="E2" i="4"/>
  <c r="S9" i="9" l="1"/>
  <c r="J8" i="5"/>
  <c r="I8" i="5"/>
  <c r="F8" i="5"/>
  <c r="G2" i="4"/>
</calcChain>
</file>

<file path=xl/connections.xml><?xml version="1.0" encoding="utf-8"?>
<connections xmlns="http://schemas.openxmlformats.org/spreadsheetml/2006/main">
  <connection id="1" name="TF" type="6" refreshedVersion="5" background="1" saveData="1">
    <textPr codePage="936" sourceFile="E:\PyProj\Others\9-1\TF.txt" space="1" consecutive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F_AVE" type="6" refreshedVersion="5" background="1" saveData="1">
    <textPr codePage="936" sourceFile="E:\PyProj\Others\9-1\TF_AVE.txt">
      <textFields>
        <textField/>
      </textFields>
    </textPr>
  </connection>
  <connection id="3" name="新建文本文档" type="6" refreshedVersion="5" background="1" saveData="1">
    <textPr codePage="936" sourceFile="E:\PyProj\Others\9-1\新建文本文档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新建文本文档1" type="6" refreshedVersion="5" background="1" saveData="1">
    <textPr codePage="936" sourceFile="E:\PyProj\Others\9-1\新建文本文档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新建文本文档11" type="6" refreshedVersion="5" background="1" saveData="1">
    <textPr codePage="936" sourceFile="E:\PyProj\Others\9-1\新建文本文档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新建文本文档111" type="6" refreshedVersion="5" background="1" saveData="1">
    <textPr codePage="936" sourceFile="E:\PyProj\Others\9-1\新建文本文档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新建文本文档2" type="6" refreshedVersion="5" background="1" saveData="1">
    <textPr codePage="936" sourceFile="E:\PyProj\Others\9-1\新建文本文档.txt" space="1" consecutive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新建文本文档3" type="6" refreshedVersion="5" background="1" saveData="1">
    <textPr codePage="936" sourceFile="E:\PyProj\Others\9-1\新建文本文档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新建文本文档41" type="6" refreshedVersion="5" background="1">
    <textPr sourceFile="E:\PyProj\Others\新建文本文档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新建文本文档42" type="6" refreshedVersion="5" background="1">
    <textPr sourceFile="E:\PyProj\Others\新建文本文档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新建文本文档43" type="6" refreshedVersion="5" background="1">
    <textPr sourceFile="E:\PyProj\Others\新建文本文档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新建文本文档44" type="6" refreshedVersion="5" background="1">
    <textPr sourceFile="E:\PyProj\Others\新建文本文档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新建文本文档46" type="6" refreshedVersion="5" background="1">
    <textPr sourceFile="E:\PyProj\Others\新建文本文档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<sst xmlns="http://schemas.openxmlformats.org/spreadsheetml/2006/main" count="266" uniqueCount="139">
  <si>
    <t>原句</t>
    <phoneticPr fontId="1" type="noConversion"/>
  </si>
  <si>
    <t>观察状态</t>
    <phoneticPr fontId="1" type="noConversion"/>
  </si>
  <si>
    <t>隐藏状态</t>
    <phoneticPr fontId="1" type="noConversion"/>
  </si>
  <si>
    <t>查尔斯</t>
    <phoneticPr fontId="1" type="noConversion"/>
  </si>
  <si>
    <t>参加</t>
    <phoneticPr fontId="1" type="noConversion"/>
  </si>
  <si>
    <t>2000年</t>
    <phoneticPr fontId="1" type="noConversion"/>
  </si>
  <si>
    <t>悉尼</t>
    <phoneticPr fontId="1" type="noConversion"/>
  </si>
  <si>
    <t>奥运</t>
    <phoneticPr fontId="1" type="noConversion"/>
  </si>
  <si>
    <t>帆船赛</t>
    <phoneticPr fontId="1" type="noConversion"/>
  </si>
  <si>
    <t>nh</t>
    <phoneticPr fontId="1" type="noConversion"/>
  </si>
  <si>
    <t>v</t>
    <phoneticPr fontId="1" type="noConversion"/>
  </si>
  <si>
    <t>nt</t>
    <phoneticPr fontId="1" type="noConversion"/>
  </si>
  <si>
    <t>ns</t>
    <phoneticPr fontId="1" type="noConversion"/>
  </si>
  <si>
    <t>j</t>
    <phoneticPr fontId="1" type="noConversion"/>
  </si>
  <si>
    <t>n</t>
    <phoneticPr fontId="1" type="noConversion"/>
  </si>
  <si>
    <t>wp</t>
    <phoneticPr fontId="1" type="noConversion"/>
  </si>
  <si>
    <t>。</t>
    <phoneticPr fontId="1" type="noConversion"/>
  </si>
  <si>
    <t>A</t>
    <phoneticPr fontId="1" type="noConversion"/>
  </si>
  <si>
    <t>EP</t>
    <phoneticPr fontId="1" type="noConversion"/>
  </si>
  <si>
    <t>T</t>
    <phoneticPr fontId="1" type="noConversion"/>
  </si>
  <si>
    <t>L</t>
    <phoneticPr fontId="1" type="noConversion"/>
  </si>
  <si>
    <t>P</t>
    <phoneticPr fontId="1" type="noConversion"/>
  </si>
  <si>
    <t>O</t>
    <phoneticPr fontId="1" type="noConversion"/>
  </si>
  <si>
    <t>观察数据</t>
    <phoneticPr fontId="1" type="noConversion"/>
  </si>
  <si>
    <t>隐藏数据</t>
    <phoneticPr fontId="1" type="noConversion"/>
  </si>
  <si>
    <t>标注</t>
    <phoneticPr fontId="1" type="noConversion"/>
  </si>
  <si>
    <t>抽取</t>
    <phoneticPr fontId="1" type="noConversion"/>
  </si>
  <si>
    <t>正确</t>
    <phoneticPr fontId="1" type="noConversion"/>
  </si>
  <si>
    <t>方法</t>
    <phoneticPr fontId="1" type="noConversion"/>
  </si>
  <si>
    <t>准确率</t>
    <phoneticPr fontId="1" type="noConversion"/>
  </si>
  <si>
    <t>召回率</t>
    <phoneticPr fontId="1" type="noConversion"/>
  </si>
  <si>
    <t>F值</t>
    <phoneticPr fontId="1" type="noConversion"/>
  </si>
  <si>
    <t>Bi-gram</t>
    <phoneticPr fontId="1" type="noConversion"/>
  </si>
  <si>
    <t>标</t>
    <phoneticPr fontId="1" type="noConversion"/>
  </si>
  <si>
    <t>抽</t>
    <phoneticPr fontId="1" type="noConversion"/>
  </si>
  <si>
    <t>正</t>
    <phoneticPr fontId="1" type="noConversion"/>
  </si>
  <si>
    <t>BWSL-9</t>
    <phoneticPr fontId="1" type="noConversion"/>
  </si>
  <si>
    <t>P</t>
    <phoneticPr fontId="1" type="noConversion"/>
  </si>
  <si>
    <t>R</t>
    <phoneticPr fontId="1" type="noConversion"/>
  </si>
  <si>
    <t>F</t>
    <phoneticPr fontId="1" type="noConversion"/>
  </si>
  <si>
    <t>BWSL</t>
    <phoneticPr fontId="1" type="noConversion"/>
  </si>
  <si>
    <t>A</t>
  </si>
  <si>
    <t>A</t>
    <phoneticPr fontId="1" type="noConversion"/>
  </si>
  <si>
    <t>MA</t>
    <phoneticPr fontId="1" type="noConversion"/>
  </si>
  <si>
    <t>D</t>
  </si>
  <si>
    <t>D</t>
    <phoneticPr fontId="1" type="noConversion"/>
  </si>
  <si>
    <t>P</t>
  </si>
  <si>
    <t>P</t>
    <phoneticPr fontId="1" type="noConversion"/>
  </si>
  <si>
    <t>AI</t>
    <phoneticPr fontId="1" type="noConversion"/>
  </si>
  <si>
    <t>M</t>
  </si>
  <si>
    <t>M</t>
    <phoneticPr fontId="1" type="noConversion"/>
  </si>
  <si>
    <t>L</t>
  </si>
  <si>
    <t>L</t>
    <phoneticPr fontId="1" type="noConversion"/>
  </si>
  <si>
    <t>O</t>
  </si>
  <si>
    <t>O</t>
    <phoneticPr fontId="1" type="noConversion"/>
  </si>
  <si>
    <t>RE</t>
    <phoneticPr fontId="1" type="noConversion"/>
  </si>
  <si>
    <t>RA</t>
    <phoneticPr fontId="1" type="noConversion"/>
  </si>
  <si>
    <t>TH</t>
    <phoneticPr fontId="1" type="noConversion"/>
  </si>
  <si>
    <t>I</t>
  </si>
  <si>
    <t>I</t>
    <phoneticPr fontId="1" type="noConversion"/>
  </si>
  <si>
    <t>RN</t>
    <phoneticPr fontId="1" type="noConversion"/>
  </si>
  <si>
    <t>CAU</t>
    <phoneticPr fontId="1" type="noConversion"/>
  </si>
  <si>
    <t>EP</t>
  </si>
  <si>
    <t>EP</t>
    <phoneticPr fontId="1" type="noConversion"/>
  </si>
  <si>
    <t>AVE</t>
    <phoneticPr fontId="1" type="noConversion"/>
  </si>
  <si>
    <t>个数</t>
    <phoneticPr fontId="1" type="noConversion"/>
  </si>
  <si>
    <t>ave(WITHOUT1AND39)</t>
    <phoneticPr fontId="1" type="noConversion"/>
  </si>
  <si>
    <t>T</t>
  </si>
  <si>
    <t>T</t>
    <phoneticPr fontId="1" type="noConversion"/>
  </si>
  <si>
    <t>HMM(2)</t>
    <phoneticPr fontId="1" type="noConversion"/>
  </si>
  <si>
    <t>HMM(2)+log</t>
    <phoneticPr fontId="1" type="noConversion"/>
  </si>
  <si>
    <t>标</t>
    <phoneticPr fontId="1" type="noConversion"/>
  </si>
  <si>
    <t>抽</t>
    <phoneticPr fontId="1" type="noConversion"/>
  </si>
  <si>
    <t>正</t>
    <phoneticPr fontId="1" type="noConversion"/>
  </si>
  <si>
    <t>标签</t>
    <phoneticPr fontId="1" type="noConversion"/>
  </si>
  <si>
    <t>Ma</t>
  </si>
  <si>
    <t>Ai</t>
  </si>
  <si>
    <t>Re</t>
  </si>
  <si>
    <t>Ra</t>
  </si>
  <si>
    <t>Th</t>
  </si>
  <si>
    <t>Rn</t>
  </si>
  <si>
    <t>Cau</t>
  </si>
  <si>
    <t>R</t>
    <phoneticPr fontId="1" type="noConversion"/>
  </si>
  <si>
    <t>F</t>
    <phoneticPr fontId="1" type="noConversion"/>
  </si>
  <si>
    <t>SUM</t>
    <phoneticPr fontId="1" type="noConversion"/>
  </si>
  <si>
    <t>主体</t>
    <phoneticPr fontId="1" type="noConversion"/>
  </si>
  <si>
    <t>客体</t>
    <phoneticPr fontId="1" type="noConversion"/>
  </si>
  <si>
    <t>施事</t>
    <phoneticPr fontId="1" type="noConversion"/>
  </si>
  <si>
    <t>材料</t>
    <phoneticPr fontId="1" type="noConversion"/>
  </si>
  <si>
    <t>受事</t>
    <phoneticPr fontId="1" type="noConversion"/>
  </si>
  <si>
    <t>致事</t>
    <phoneticPr fontId="1" type="noConversion"/>
  </si>
  <si>
    <t>谓词</t>
    <phoneticPr fontId="1" type="noConversion"/>
  </si>
  <si>
    <t>时间</t>
    <phoneticPr fontId="1" type="noConversion"/>
  </si>
  <si>
    <t>主事</t>
    <phoneticPr fontId="1" type="noConversion"/>
  </si>
  <si>
    <t>与事</t>
    <phoneticPr fontId="1" type="noConversion"/>
  </si>
  <si>
    <t>系事</t>
    <phoneticPr fontId="1" type="noConversion"/>
  </si>
  <si>
    <t>地点</t>
    <phoneticPr fontId="1" type="noConversion"/>
  </si>
  <si>
    <t>工具</t>
    <phoneticPr fontId="1" type="noConversion"/>
  </si>
  <si>
    <t>方式</t>
    <phoneticPr fontId="1" type="noConversion"/>
  </si>
  <si>
    <t>原因</t>
    <phoneticPr fontId="1" type="noConversion"/>
  </si>
  <si>
    <t>范围</t>
    <phoneticPr fontId="1" type="noConversion"/>
  </si>
  <si>
    <t>目的</t>
    <phoneticPr fontId="1" type="noConversion"/>
  </si>
  <si>
    <t>非</t>
    <phoneticPr fontId="1" type="noConversion"/>
  </si>
  <si>
    <t>BWSL</t>
    <phoneticPr fontId="1" type="noConversion"/>
  </si>
  <si>
    <t>HMM（1）</t>
    <phoneticPr fontId="1" type="noConversion"/>
  </si>
  <si>
    <t>HMM(1)</t>
    <phoneticPr fontId="1" type="noConversion"/>
  </si>
  <si>
    <t>Training Set中不同长度的不同事件成分出现次数/分布情况</t>
    <phoneticPr fontId="1" type="noConversion"/>
  </si>
  <si>
    <t>HMM（2）标注结果-中不同长度的不同事件成分出现次数/分布情况</t>
    <phoneticPr fontId="1" type="noConversion"/>
  </si>
  <si>
    <t>浮点数向下溢出，数据不准确。</t>
    <phoneticPr fontId="1" type="noConversion"/>
  </si>
  <si>
    <t>HMM（2）</t>
    <phoneticPr fontId="1" type="noConversion"/>
  </si>
  <si>
    <t>施事</t>
  </si>
  <si>
    <t>材料</t>
  </si>
  <si>
    <t>与事</t>
  </si>
  <si>
    <t>受事</t>
  </si>
  <si>
    <t>目的</t>
  </si>
  <si>
    <t>方式</t>
  </si>
  <si>
    <t>地点</t>
  </si>
  <si>
    <t>非</t>
  </si>
  <si>
    <t>系事</t>
  </si>
  <si>
    <t>范围</t>
  </si>
  <si>
    <t>主事</t>
  </si>
  <si>
    <t>工具</t>
  </si>
  <si>
    <t>原因</t>
  </si>
  <si>
    <t>致事</t>
  </si>
  <si>
    <t>谓词</t>
  </si>
  <si>
    <t>时间</t>
  </si>
  <si>
    <t>标签</t>
  </si>
  <si>
    <t>R</t>
  </si>
  <si>
    <t>F</t>
  </si>
  <si>
    <t>HMM（1）</t>
    <phoneticPr fontId="1" type="noConversion"/>
  </si>
  <si>
    <t>HMM(2)</t>
    <phoneticPr fontId="1" type="noConversion"/>
  </si>
  <si>
    <t>P</t>
    <phoneticPr fontId="1" type="noConversion"/>
  </si>
  <si>
    <t>R</t>
    <phoneticPr fontId="1" type="noConversion"/>
  </si>
  <si>
    <t>F</t>
    <phoneticPr fontId="1" type="noConversion"/>
  </si>
  <si>
    <t>主体</t>
    <phoneticPr fontId="1" type="noConversion"/>
  </si>
  <si>
    <t>客体</t>
    <phoneticPr fontId="1" type="noConversion"/>
  </si>
  <si>
    <t>HMM1</t>
    <phoneticPr fontId="1" type="noConversion"/>
  </si>
  <si>
    <t>HMM2</t>
    <phoneticPr fontId="1" type="noConversion"/>
  </si>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</sst>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F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0" tint="-0.249977111117893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" xfId="0" applyBorder="1"/>
    <xf numFmtId="176" fontId="0" fillId="0" borderId="1" xfId="0" applyNumberFormat="1" applyBorder="1"/>
    <xf numFmtId="0" fontId="2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10" fontId="5" fillId="0" borderId="1" xfId="0" applyNumberFormat="1" applyFont="1" applyBorder="1"/>
    <xf numFmtId="0" fontId="2" fillId="3" borderId="1" xfId="0" applyFont="1" applyFill="1" applyBorder="1"/>
    <xf numFmtId="0" fontId="0" fillId="3" borderId="1" xfId="0" applyFill="1" applyBorder="1"/>
    <xf numFmtId="0" fontId="4" fillId="3" borderId="1" xfId="0" applyFont="1" applyFill="1" applyBorder="1"/>
    <xf numFmtId="10" fontId="5" fillId="3" borderId="1" xfId="0" applyNumberFormat="1" applyFont="1" applyFill="1" applyBorder="1"/>
    <xf numFmtId="0" fontId="0" fillId="0" borderId="2" xfId="0" applyBorder="1"/>
    <xf numFmtId="176" fontId="0" fillId="0" borderId="2" xfId="0" applyNumberFormat="1" applyBorder="1"/>
    <xf numFmtId="0" fontId="2" fillId="0" borderId="2" xfId="0" applyFont="1" applyBorder="1"/>
    <xf numFmtId="0" fontId="0" fillId="0" borderId="3" xfId="0" applyBorder="1"/>
    <xf numFmtId="0" fontId="7" fillId="4" borderId="0" xfId="0" applyFont="1" applyFill="1" applyBorder="1"/>
    <xf numFmtId="10" fontId="0" fillId="0" borderId="1" xfId="0" applyNumberFormat="1" applyBorder="1"/>
    <xf numFmtId="0" fontId="6" fillId="0" borderId="0" xfId="0" applyFont="1" applyBorder="1"/>
    <xf numFmtId="0" fontId="8" fillId="0" borderId="0" xfId="0" applyFont="1" applyBorder="1"/>
    <xf numFmtId="10" fontId="8" fillId="0" borderId="0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0" fontId="5" fillId="0" borderId="1" xfId="0" applyNumberFormat="1" applyFont="1" applyFill="1" applyBorder="1"/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TrainSet</a:t>
            </a:r>
            <a:endParaRPr lang="zh-CN" altLang="en-US"/>
          </a:p>
        </c:rich>
      </c:tx>
      <c:layout>
        <c:manualLayout>
          <c:xMode val="edge"/>
          <c:yMode val="edge"/>
          <c:x val="0.413888888888888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事件成分分布!$C$3:$C$18</c:f>
              <c:numCache>
                <c:formatCode>General</c:formatCode>
                <c:ptCount val="16"/>
                <c:pt idx="0">
                  <c:v>740</c:v>
                </c:pt>
                <c:pt idx="1">
                  <c:v>8</c:v>
                </c:pt>
                <c:pt idx="2">
                  <c:v>130</c:v>
                </c:pt>
                <c:pt idx="3">
                  <c:v>585</c:v>
                </c:pt>
                <c:pt idx="4">
                  <c:v>34</c:v>
                </c:pt>
                <c:pt idx="5">
                  <c:v>26</c:v>
                </c:pt>
                <c:pt idx="6">
                  <c:v>614</c:v>
                </c:pt>
                <c:pt idx="7">
                  <c:v>2409</c:v>
                </c:pt>
                <c:pt idx="8">
                  <c:v>1347</c:v>
                </c:pt>
                <c:pt idx="9">
                  <c:v>611</c:v>
                </c:pt>
                <c:pt idx="10">
                  <c:v>1314</c:v>
                </c:pt>
                <c:pt idx="11">
                  <c:v>27</c:v>
                </c:pt>
                <c:pt idx="12">
                  <c:v>112</c:v>
                </c:pt>
                <c:pt idx="13">
                  <c:v>48</c:v>
                </c:pt>
                <c:pt idx="14">
                  <c:v>2313</c:v>
                </c:pt>
                <c:pt idx="15">
                  <c:v>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3632"/>
        <c:axId val="113054192"/>
      </c:lineChart>
      <c:catAx>
        <c:axId val="1130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54192"/>
        <c:crosses val="autoZero"/>
        <c:auto val="1"/>
        <c:lblAlgn val="ctr"/>
        <c:lblOffset val="100"/>
        <c:noMultiLvlLbl val="0"/>
      </c:catAx>
      <c:valAx>
        <c:axId val="1130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PredResult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事件成分分布!$C$20:$C$35</c:f>
              <c:numCache>
                <c:formatCode>General</c:formatCode>
                <c:ptCount val="16"/>
                <c:pt idx="0">
                  <c:v>45</c:v>
                </c:pt>
                <c:pt idx="1">
                  <c:v>0</c:v>
                </c:pt>
                <c:pt idx="2">
                  <c:v>2</c:v>
                </c:pt>
                <c:pt idx="3">
                  <c:v>46</c:v>
                </c:pt>
                <c:pt idx="4">
                  <c:v>2</c:v>
                </c:pt>
                <c:pt idx="5">
                  <c:v>1</c:v>
                </c:pt>
                <c:pt idx="6">
                  <c:v>50</c:v>
                </c:pt>
                <c:pt idx="7">
                  <c:v>186</c:v>
                </c:pt>
                <c:pt idx="8">
                  <c:v>142</c:v>
                </c:pt>
                <c:pt idx="9">
                  <c:v>66</c:v>
                </c:pt>
                <c:pt idx="10">
                  <c:v>130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247</c:v>
                </c:pt>
                <c:pt idx="15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6432"/>
        <c:axId val="113056992"/>
      </c:lineChart>
      <c:catAx>
        <c:axId val="1130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56992"/>
        <c:crosses val="autoZero"/>
        <c:auto val="1"/>
        <c:lblAlgn val="ctr"/>
        <c:lblOffset val="100"/>
        <c:noMultiLvlLbl val="0"/>
      </c:catAx>
      <c:valAx>
        <c:axId val="1130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100853</xdr:colOff>
      <xdr:row>1</xdr:row>
      <xdr:rowOff>163606</xdr:rowOff>
    </xdr:from>
    <xdr:to>
      <xdr:col>47</xdr:col>
      <xdr:colOff>280147</xdr:colOff>
      <xdr:row>18</xdr:row>
      <xdr:rowOff>49306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89648</xdr:colOff>
      <xdr:row>19</xdr:row>
      <xdr:rowOff>29135</xdr:rowOff>
    </xdr:from>
    <xdr:to>
      <xdr:col>47</xdr:col>
      <xdr:colOff>268942</xdr:colOff>
      <xdr:row>35</xdr:row>
      <xdr:rowOff>82923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_4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_3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新建文本文档_2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新建文本文档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新建文本文档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新建文本文档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F_AVE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N3" sqref="N3"/>
    </sheetView>
  </sheetViews>
  <sheetFormatPr defaultRowHeight="13.5" x14ac:dyDescent="0.15"/>
  <cols>
    <col min="1" max="1" width="6" customWidth="1"/>
    <col min="2" max="2" width="7.5" customWidth="1"/>
    <col min="3" max="3" width="6.5" customWidth="1"/>
    <col min="4" max="4" width="8.5" customWidth="1"/>
    <col min="5" max="5" width="7.5" customWidth="1"/>
    <col min="6" max="7" width="8.5" customWidth="1"/>
    <col min="8" max="12" width="7.5" customWidth="1"/>
    <col min="13" max="13" width="8.5" customWidth="1"/>
    <col min="14" max="14" width="7.5" customWidth="1"/>
    <col min="15" max="15" width="6.5" customWidth="1"/>
    <col min="16" max="17" width="7.5" customWidth="1"/>
    <col min="18" max="18" width="6.875" customWidth="1"/>
    <col min="19" max="19" width="7.625" customWidth="1"/>
    <col min="20" max="20" width="6.625" customWidth="1"/>
    <col min="21" max="21" width="7.5" bestFit="1" customWidth="1"/>
    <col min="22" max="22" width="7.625" customWidth="1"/>
    <col min="23" max="23" width="6.625" customWidth="1"/>
    <col min="24" max="24" width="5.5" bestFit="1" customWidth="1"/>
    <col min="25" max="28" width="4.5" bestFit="1" customWidth="1"/>
    <col min="29" max="29" width="2.5" bestFit="1" customWidth="1"/>
    <col min="30" max="30" width="3.5" bestFit="1" customWidth="1"/>
    <col min="31" max="31" width="2.5" bestFit="1" customWidth="1"/>
    <col min="32" max="33" width="4.5" bestFit="1" customWidth="1"/>
  </cols>
  <sheetData>
    <row r="1" spans="1:24" x14ac:dyDescent="0.15">
      <c r="A1" s="29" t="s">
        <v>104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3"/>
      <c r="T1" s="3"/>
    </row>
    <row r="2" spans="1:24" x14ac:dyDescent="0.15">
      <c r="A2" s="9"/>
      <c r="B2" s="33" t="s">
        <v>87</v>
      </c>
      <c r="C2" s="9" t="s">
        <v>88</v>
      </c>
      <c r="D2" s="32" t="s">
        <v>94</v>
      </c>
      <c r="E2" s="32" t="s">
        <v>89</v>
      </c>
      <c r="F2" s="9" t="s">
        <v>101</v>
      </c>
      <c r="G2" s="9" t="s">
        <v>98</v>
      </c>
      <c r="H2" s="9" t="s">
        <v>96</v>
      </c>
      <c r="I2" s="9" t="s">
        <v>102</v>
      </c>
      <c r="J2" s="32" t="s">
        <v>95</v>
      </c>
      <c r="K2" s="9" t="s">
        <v>100</v>
      </c>
      <c r="L2" s="33" t="s">
        <v>93</v>
      </c>
      <c r="M2" s="9" t="s">
        <v>97</v>
      </c>
      <c r="N2" s="9" t="s">
        <v>99</v>
      </c>
      <c r="O2" s="33" t="s">
        <v>90</v>
      </c>
      <c r="P2" s="9" t="s">
        <v>91</v>
      </c>
      <c r="Q2" s="9" t="s">
        <v>92</v>
      </c>
      <c r="R2" s="9"/>
      <c r="S2" s="3"/>
      <c r="T2" s="3"/>
      <c r="U2" s="24" t="s">
        <v>92</v>
      </c>
      <c r="V2" s="24" t="s">
        <v>91</v>
      </c>
      <c r="W2" s="24" t="s">
        <v>96</v>
      </c>
    </row>
    <row r="3" spans="1:24" x14ac:dyDescent="0.15">
      <c r="A3" s="3" t="s">
        <v>74</v>
      </c>
      <c r="B3" s="3" t="s">
        <v>41</v>
      </c>
      <c r="C3" s="3" t="s">
        <v>75</v>
      </c>
      <c r="D3" s="3" t="s">
        <v>44</v>
      </c>
      <c r="E3" s="3" t="s">
        <v>46</v>
      </c>
      <c r="F3" s="3" t="s">
        <v>76</v>
      </c>
      <c r="G3" s="3" t="s">
        <v>49</v>
      </c>
      <c r="H3" s="3" t="s">
        <v>51</v>
      </c>
      <c r="I3" s="3" t="s">
        <v>53</v>
      </c>
      <c r="J3" s="3" t="s">
        <v>77</v>
      </c>
      <c r="K3" s="3" t="s">
        <v>78</v>
      </c>
      <c r="L3" s="25" t="s">
        <v>79</v>
      </c>
      <c r="M3" s="3" t="s">
        <v>58</v>
      </c>
      <c r="N3" s="3" t="s">
        <v>80</v>
      </c>
      <c r="O3" s="3" t="s">
        <v>81</v>
      </c>
      <c r="P3" s="25" t="s">
        <v>62</v>
      </c>
      <c r="Q3" s="25" t="s">
        <v>67</v>
      </c>
      <c r="R3" s="11" t="s">
        <v>84</v>
      </c>
      <c r="S3" s="12" t="s">
        <v>85</v>
      </c>
      <c r="T3" s="12" t="s">
        <v>86</v>
      </c>
      <c r="U3" s="25" t="s">
        <v>67</v>
      </c>
      <c r="V3" s="25" t="s">
        <v>62</v>
      </c>
      <c r="W3" s="3" t="s">
        <v>51</v>
      </c>
      <c r="X3" s="31" t="s">
        <v>138</v>
      </c>
    </row>
    <row r="4" spans="1:24" x14ac:dyDescent="0.15">
      <c r="A4" s="3" t="s">
        <v>71</v>
      </c>
      <c r="B4" s="3">
        <v>164</v>
      </c>
      <c r="C4" s="3">
        <v>1</v>
      </c>
      <c r="D4" s="3">
        <v>41</v>
      </c>
      <c r="E4" s="3">
        <v>192</v>
      </c>
      <c r="F4" s="3">
        <v>20</v>
      </c>
      <c r="G4" s="3">
        <v>8</v>
      </c>
      <c r="H4" s="3">
        <v>139</v>
      </c>
      <c r="I4" s="3">
        <v>624</v>
      </c>
      <c r="J4" s="3">
        <v>593</v>
      </c>
      <c r="K4" s="3">
        <v>173</v>
      </c>
      <c r="L4" s="25">
        <v>342</v>
      </c>
      <c r="M4" s="3">
        <v>6</v>
      </c>
      <c r="N4" s="3">
        <v>70</v>
      </c>
      <c r="O4" s="3">
        <v>6</v>
      </c>
      <c r="P4" s="25">
        <v>289</v>
      </c>
      <c r="Q4" s="25">
        <v>166</v>
      </c>
      <c r="R4" s="13">
        <f>SUM(B4:Q4)-I4</f>
        <v>2210</v>
      </c>
      <c r="S4" s="12">
        <f>SUM(B4+O4+L4)</f>
        <v>512</v>
      </c>
      <c r="T4" s="12">
        <f>SUM(E4+D4+J4)</f>
        <v>826</v>
      </c>
      <c r="U4" s="25">
        <v>166</v>
      </c>
      <c r="V4" s="25">
        <v>289</v>
      </c>
      <c r="W4" s="3">
        <v>139</v>
      </c>
      <c r="X4">
        <f>SUM(S4:W4)</f>
        <v>1932</v>
      </c>
    </row>
    <row r="5" spans="1:24" x14ac:dyDescent="0.15">
      <c r="A5" s="3" t="s">
        <v>72</v>
      </c>
      <c r="B5" s="3">
        <v>98</v>
      </c>
      <c r="C5" s="3">
        <v>4</v>
      </c>
      <c r="D5" s="3">
        <v>0</v>
      </c>
      <c r="E5" s="3">
        <v>101</v>
      </c>
      <c r="F5" s="3">
        <v>0</v>
      </c>
      <c r="G5" s="3">
        <v>0</v>
      </c>
      <c r="H5" s="3">
        <v>105</v>
      </c>
      <c r="I5" s="3">
        <v>460</v>
      </c>
      <c r="J5" s="3">
        <v>1168</v>
      </c>
      <c r="K5" s="3">
        <v>135</v>
      </c>
      <c r="L5" s="25">
        <v>309</v>
      </c>
      <c r="M5" s="3">
        <v>0</v>
      </c>
      <c r="N5" s="3">
        <v>45</v>
      </c>
      <c r="O5" s="3">
        <v>0</v>
      </c>
      <c r="P5" s="25">
        <v>264</v>
      </c>
      <c r="Q5" s="25">
        <v>145</v>
      </c>
      <c r="R5" s="13">
        <f t="shared" ref="R5:R6" si="0">SUM(B5:Q5)-I5</f>
        <v>2374</v>
      </c>
      <c r="S5" s="12">
        <f t="shared" ref="S5:S6" si="1">SUM(B5+O5+L5)</f>
        <v>407</v>
      </c>
      <c r="T5" s="12">
        <f>SUM(E5+D5+J5)</f>
        <v>1269</v>
      </c>
      <c r="U5" s="25">
        <v>145</v>
      </c>
      <c r="V5" s="25">
        <v>264</v>
      </c>
      <c r="W5" s="3">
        <v>105</v>
      </c>
      <c r="X5">
        <f t="shared" ref="X5:X6" si="2">SUM(S5:W5)</f>
        <v>2190</v>
      </c>
    </row>
    <row r="6" spans="1:24" x14ac:dyDescent="0.15">
      <c r="A6" s="3" t="s">
        <v>73</v>
      </c>
      <c r="B6" s="3">
        <v>43</v>
      </c>
      <c r="C6" s="3">
        <v>0</v>
      </c>
      <c r="D6" s="3">
        <v>0</v>
      </c>
      <c r="E6" s="3">
        <v>45</v>
      </c>
      <c r="F6" s="3">
        <v>0</v>
      </c>
      <c r="G6" s="3">
        <v>0</v>
      </c>
      <c r="H6" s="3">
        <v>34</v>
      </c>
      <c r="I6" s="3">
        <v>380</v>
      </c>
      <c r="J6" s="3">
        <v>454</v>
      </c>
      <c r="K6" s="3">
        <v>97</v>
      </c>
      <c r="L6" s="25">
        <v>116</v>
      </c>
      <c r="M6" s="3">
        <v>0</v>
      </c>
      <c r="N6" s="3">
        <v>30</v>
      </c>
      <c r="O6" s="3">
        <v>0</v>
      </c>
      <c r="P6" s="25">
        <v>164</v>
      </c>
      <c r="Q6" s="25">
        <v>109</v>
      </c>
      <c r="R6" s="13">
        <f t="shared" si="0"/>
        <v>1092</v>
      </c>
      <c r="S6" s="12">
        <f t="shared" si="1"/>
        <v>159</v>
      </c>
      <c r="T6" s="12">
        <f t="shared" ref="T6" si="3">SUM(E6+D6+J6)</f>
        <v>499</v>
      </c>
      <c r="U6" s="25">
        <v>109</v>
      </c>
      <c r="V6" s="25">
        <v>164</v>
      </c>
      <c r="W6" s="3">
        <v>34</v>
      </c>
      <c r="X6">
        <f t="shared" si="2"/>
        <v>965</v>
      </c>
    </row>
    <row r="7" spans="1:24" x14ac:dyDescent="0.15">
      <c r="A7" s="3" t="s">
        <v>47</v>
      </c>
      <c r="B7" s="10">
        <f>B6/B5</f>
        <v>0.43877551020408162</v>
      </c>
      <c r="C7" s="10">
        <v>0</v>
      </c>
      <c r="D7" s="10">
        <v>0</v>
      </c>
      <c r="E7" s="10">
        <f t="shared" ref="E7" si="4">E6/E5</f>
        <v>0.44554455445544555</v>
      </c>
      <c r="F7" s="10">
        <v>0</v>
      </c>
      <c r="G7" s="10">
        <v>0</v>
      </c>
      <c r="H7" s="10">
        <f t="shared" ref="H7" si="5">H6/H5</f>
        <v>0.32380952380952382</v>
      </c>
      <c r="I7" s="10">
        <f t="shared" ref="I7" si="6">I6/I5</f>
        <v>0.82608695652173914</v>
      </c>
      <c r="J7" s="10">
        <f t="shared" ref="J7" si="7">J6/J5</f>
        <v>0.3886986301369863</v>
      </c>
      <c r="K7" s="10">
        <f t="shared" ref="K7" si="8">K6/K5</f>
        <v>0.71851851851851856</v>
      </c>
      <c r="L7" s="10">
        <f t="shared" ref="L7" si="9">L6/L5</f>
        <v>0.37540453074433655</v>
      </c>
      <c r="M7" s="10">
        <v>0</v>
      </c>
      <c r="N7" s="10">
        <f t="shared" ref="N7" si="10">N6/N5</f>
        <v>0.66666666666666663</v>
      </c>
      <c r="O7" s="10">
        <v>0</v>
      </c>
      <c r="P7" s="26">
        <f t="shared" ref="P7" si="11">P6/P5</f>
        <v>0.62121212121212122</v>
      </c>
      <c r="Q7" s="26">
        <f t="shared" ref="Q7" si="12">Q6/Q5</f>
        <v>0.75172413793103443</v>
      </c>
      <c r="R7" s="14">
        <f t="shared" ref="R7" si="13">R6/R5</f>
        <v>0.45998315080033697</v>
      </c>
      <c r="S7" s="14">
        <f t="shared" ref="S7" si="14">S6/S5</f>
        <v>0.39066339066339067</v>
      </c>
      <c r="T7" s="14">
        <f t="shared" ref="T7:W7" si="15">T6/T5</f>
        <v>0.39322301024428685</v>
      </c>
      <c r="U7" s="26">
        <f t="shared" si="15"/>
        <v>0.75172413793103443</v>
      </c>
      <c r="V7" s="26">
        <f t="shared" si="15"/>
        <v>0.62121212121212122</v>
      </c>
      <c r="W7" s="10">
        <f t="shared" si="15"/>
        <v>0.32380952380952382</v>
      </c>
    </row>
    <row r="8" spans="1:24" x14ac:dyDescent="0.15">
      <c r="A8" s="3" t="s">
        <v>82</v>
      </c>
      <c r="B8" s="10">
        <f>B6/B4</f>
        <v>0.26219512195121952</v>
      </c>
      <c r="C8" s="10">
        <f t="shared" ref="C8:T8" si="16">C6/C4</f>
        <v>0</v>
      </c>
      <c r="D8" s="10">
        <f t="shared" si="16"/>
        <v>0</v>
      </c>
      <c r="E8" s="10">
        <f t="shared" si="16"/>
        <v>0.234375</v>
      </c>
      <c r="F8" s="10">
        <f t="shared" si="16"/>
        <v>0</v>
      </c>
      <c r="G8" s="10">
        <f t="shared" si="16"/>
        <v>0</v>
      </c>
      <c r="H8" s="10">
        <f t="shared" si="16"/>
        <v>0.2446043165467626</v>
      </c>
      <c r="I8" s="10">
        <f t="shared" si="16"/>
        <v>0.60897435897435892</v>
      </c>
      <c r="J8" s="10">
        <f t="shared" si="16"/>
        <v>0.76559865092748736</v>
      </c>
      <c r="K8" s="10">
        <f t="shared" si="16"/>
        <v>0.56069364161849711</v>
      </c>
      <c r="L8" s="10">
        <f t="shared" si="16"/>
        <v>0.33918128654970758</v>
      </c>
      <c r="M8" s="10">
        <f t="shared" si="16"/>
        <v>0</v>
      </c>
      <c r="N8" s="10">
        <f t="shared" si="16"/>
        <v>0.42857142857142855</v>
      </c>
      <c r="O8" s="10">
        <f t="shared" si="16"/>
        <v>0</v>
      </c>
      <c r="P8" s="26">
        <f t="shared" si="16"/>
        <v>0.56747404844290661</v>
      </c>
      <c r="Q8" s="26">
        <f t="shared" si="16"/>
        <v>0.65662650602409633</v>
      </c>
      <c r="R8" s="14">
        <f t="shared" si="16"/>
        <v>0.49411764705882355</v>
      </c>
      <c r="S8" s="14">
        <f t="shared" si="16"/>
        <v>0.310546875</v>
      </c>
      <c r="T8" s="14">
        <f t="shared" si="16"/>
        <v>0.60411622276029053</v>
      </c>
      <c r="U8" s="26">
        <f t="shared" ref="U8:W8" si="17">U6/U4</f>
        <v>0.65662650602409633</v>
      </c>
      <c r="V8" s="26">
        <f t="shared" si="17"/>
        <v>0.56747404844290661</v>
      </c>
      <c r="W8" s="10">
        <f t="shared" si="17"/>
        <v>0.2446043165467626</v>
      </c>
    </row>
    <row r="9" spans="1:24" x14ac:dyDescent="0.15">
      <c r="A9" s="3" t="s">
        <v>83</v>
      </c>
      <c r="B9" s="10">
        <f>B7*B8*2/(B8+B7)</f>
        <v>0.32824427480916035</v>
      </c>
      <c r="C9" s="10">
        <v>0</v>
      </c>
      <c r="D9" s="10">
        <v>0</v>
      </c>
      <c r="E9" s="10">
        <f t="shared" ref="E9" si="18">E7*E8*2/(E8+E7)</f>
        <v>0.30716723549488056</v>
      </c>
      <c r="F9" s="10">
        <v>0</v>
      </c>
      <c r="G9" s="10">
        <v>0</v>
      </c>
      <c r="H9" s="10">
        <f t="shared" ref="H9" si="19">H7*H8*2/(H8+H7)</f>
        <v>0.27868852459016397</v>
      </c>
      <c r="I9" s="10">
        <f t="shared" ref="I9" si="20">I7*I8*2/(I8+I7)</f>
        <v>0.70110701107011064</v>
      </c>
      <c r="J9" s="10">
        <f t="shared" ref="J9" si="21">J7*J8*2/(J8+J7)</f>
        <v>0.51561612720045424</v>
      </c>
      <c r="K9" s="10">
        <f t="shared" ref="K9" si="22">K7*K8*2/(K8+K7)</f>
        <v>0.62987012987012991</v>
      </c>
      <c r="L9" s="10">
        <f t="shared" ref="L9" si="23">L7*L8*2/(L8+L7)</f>
        <v>0.35637480798771121</v>
      </c>
      <c r="M9" s="10">
        <v>0</v>
      </c>
      <c r="N9" s="10">
        <f t="shared" ref="N9" si="24">N7*N8*2/(N8+N7)</f>
        <v>0.52173913043478259</v>
      </c>
      <c r="O9" s="10">
        <v>0</v>
      </c>
      <c r="P9" s="26">
        <f t="shared" ref="P9" si="25">P7*P8*2/(P8+P7)</f>
        <v>0.59312839059674505</v>
      </c>
      <c r="Q9" s="26">
        <f t="shared" ref="Q9" si="26">Q7*Q8*2/(Q8+Q7)</f>
        <v>0.70096463022508027</v>
      </c>
      <c r="R9" s="14">
        <f t="shared" ref="R9" si="27">R7*R8*2/(R8+R7)</f>
        <v>0.47643979057591623</v>
      </c>
      <c r="S9" s="14">
        <f t="shared" ref="S9" si="28">S7*S8*2/(S8+S7)</f>
        <v>0.34602829162132753</v>
      </c>
      <c r="T9" s="14">
        <f t="shared" ref="T9:W9" si="29">T7*T8*2/(T8+T7)</f>
        <v>0.47637231503579952</v>
      </c>
      <c r="U9" s="26">
        <f t="shared" si="29"/>
        <v>0.70096463022508027</v>
      </c>
      <c r="V9" s="26">
        <f t="shared" si="29"/>
        <v>0.59312839059674505</v>
      </c>
      <c r="W9" s="10">
        <f t="shared" si="29"/>
        <v>0.27868852459016397</v>
      </c>
    </row>
    <row r="10" spans="1:24" x14ac:dyDescent="0.15">
      <c r="A10" s="29" t="s">
        <v>109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"/>
      <c r="T10" s="3"/>
    </row>
    <row r="11" spans="1:24" x14ac:dyDescent="0.15">
      <c r="A11" s="9"/>
      <c r="B11" s="9" t="s">
        <v>87</v>
      </c>
      <c r="C11" s="9" t="s">
        <v>88</v>
      </c>
      <c r="D11" s="9" t="s">
        <v>94</v>
      </c>
      <c r="E11" s="9" t="s">
        <v>89</v>
      </c>
      <c r="F11" s="9" t="s">
        <v>101</v>
      </c>
      <c r="G11" s="9" t="s">
        <v>98</v>
      </c>
      <c r="H11" s="9" t="s">
        <v>96</v>
      </c>
      <c r="I11" s="9" t="s">
        <v>102</v>
      </c>
      <c r="J11" s="9" t="s">
        <v>95</v>
      </c>
      <c r="K11" s="9" t="s">
        <v>100</v>
      </c>
      <c r="L11" s="9" t="s">
        <v>93</v>
      </c>
      <c r="M11" s="9" t="s">
        <v>97</v>
      </c>
      <c r="N11" s="9" t="s">
        <v>99</v>
      </c>
      <c r="O11" s="9" t="s">
        <v>90</v>
      </c>
      <c r="P11" s="9" t="s">
        <v>91</v>
      </c>
      <c r="Q11" s="9" t="s">
        <v>92</v>
      </c>
      <c r="R11" s="9"/>
      <c r="S11" s="3"/>
      <c r="T11" s="3"/>
      <c r="U11" s="24" t="s">
        <v>92</v>
      </c>
      <c r="V11" s="24" t="s">
        <v>91</v>
      </c>
      <c r="W11" s="24" t="s">
        <v>96</v>
      </c>
    </row>
    <row r="12" spans="1:24" x14ac:dyDescent="0.15">
      <c r="A12" s="3" t="s">
        <v>74</v>
      </c>
      <c r="B12" s="3" t="s">
        <v>41</v>
      </c>
      <c r="C12" s="3" t="s">
        <v>75</v>
      </c>
      <c r="D12" s="3" t="s">
        <v>44</v>
      </c>
      <c r="E12" s="3" t="s">
        <v>46</v>
      </c>
      <c r="F12" s="3" t="s">
        <v>76</v>
      </c>
      <c r="G12" s="3" t="s">
        <v>49</v>
      </c>
      <c r="H12" s="3" t="s">
        <v>51</v>
      </c>
      <c r="I12" s="3" t="s">
        <v>53</v>
      </c>
      <c r="J12" s="3" t="s">
        <v>77</v>
      </c>
      <c r="K12" s="25" t="s">
        <v>78</v>
      </c>
      <c r="L12" s="25" t="s">
        <v>79</v>
      </c>
      <c r="M12" s="25" t="s">
        <v>58</v>
      </c>
      <c r="N12" s="25" t="s">
        <v>80</v>
      </c>
      <c r="O12" s="25" t="s">
        <v>81</v>
      </c>
      <c r="P12" s="25" t="s">
        <v>62</v>
      </c>
      <c r="Q12" s="25" t="s">
        <v>67</v>
      </c>
      <c r="R12" s="11" t="s">
        <v>84</v>
      </c>
      <c r="S12" s="12" t="s">
        <v>85</v>
      </c>
      <c r="T12" s="12" t="s">
        <v>86</v>
      </c>
      <c r="U12" s="25" t="s">
        <v>67</v>
      </c>
      <c r="V12" s="25" t="s">
        <v>62</v>
      </c>
      <c r="W12" s="3" t="s">
        <v>51</v>
      </c>
    </row>
    <row r="13" spans="1:24" x14ac:dyDescent="0.15">
      <c r="A13" s="3" t="s">
        <v>71</v>
      </c>
      <c r="B13" s="3">
        <v>164</v>
      </c>
      <c r="C13" s="3">
        <v>1</v>
      </c>
      <c r="D13" s="3">
        <v>41</v>
      </c>
      <c r="E13" s="3">
        <v>192</v>
      </c>
      <c r="F13" s="3">
        <v>20</v>
      </c>
      <c r="G13" s="3">
        <v>8</v>
      </c>
      <c r="H13" s="3">
        <v>139</v>
      </c>
      <c r="I13" s="3">
        <v>624</v>
      </c>
      <c r="J13" s="3">
        <v>593</v>
      </c>
      <c r="K13" s="25">
        <v>173</v>
      </c>
      <c r="L13" s="25">
        <v>342</v>
      </c>
      <c r="M13" s="25">
        <v>6</v>
      </c>
      <c r="N13" s="25">
        <v>70</v>
      </c>
      <c r="O13" s="25">
        <v>6</v>
      </c>
      <c r="P13" s="25">
        <v>289</v>
      </c>
      <c r="Q13" s="25">
        <v>166</v>
      </c>
      <c r="R13" s="13">
        <f>SUM(B13:Q13)-I13</f>
        <v>2210</v>
      </c>
      <c r="S13" s="12">
        <f>SUM(B13+O13+L13)</f>
        <v>512</v>
      </c>
      <c r="T13" s="12">
        <f>SUM(E13+D13+J13)</f>
        <v>826</v>
      </c>
      <c r="U13" s="25">
        <v>166</v>
      </c>
      <c r="V13" s="25">
        <v>289</v>
      </c>
      <c r="W13" s="3">
        <v>139</v>
      </c>
    </row>
    <row r="14" spans="1:24" x14ac:dyDescent="0.15">
      <c r="A14" s="3" t="s">
        <v>72</v>
      </c>
      <c r="B14" s="3">
        <v>126</v>
      </c>
      <c r="C14" s="3">
        <v>0</v>
      </c>
      <c r="D14" s="3">
        <v>2</v>
      </c>
      <c r="E14" s="3">
        <v>125</v>
      </c>
      <c r="F14" s="3">
        <v>7</v>
      </c>
      <c r="G14" s="3">
        <v>7</v>
      </c>
      <c r="H14" s="3">
        <v>140</v>
      </c>
      <c r="I14" s="3">
        <v>499</v>
      </c>
      <c r="J14" s="3">
        <v>953</v>
      </c>
      <c r="K14" s="25">
        <v>149</v>
      </c>
      <c r="L14" s="25">
        <v>339</v>
      </c>
      <c r="M14" s="25">
        <v>4</v>
      </c>
      <c r="N14" s="25">
        <v>60</v>
      </c>
      <c r="O14" s="25">
        <v>0</v>
      </c>
      <c r="P14" s="25">
        <v>267</v>
      </c>
      <c r="Q14" s="25">
        <v>156</v>
      </c>
      <c r="R14" s="13">
        <f t="shared" ref="R14:R15" si="30">SUM(B14:Q14)-I14</f>
        <v>2335</v>
      </c>
      <c r="S14" s="12">
        <f t="shared" ref="S14:S15" si="31">SUM(B14+O14+L14)</f>
        <v>465</v>
      </c>
      <c r="T14" s="12">
        <f>SUM(E14+D14+J14)</f>
        <v>1080</v>
      </c>
      <c r="U14" s="25">
        <v>156</v>
      </c>
      <c r="V14" s="25">
        <v>267</v>
      </c>
      <c r="W14" s="3">
        <v>140</v>
      </c>
    </row>
    <row r="15" spans="1:24" x14ac:dyDescent="0.15">
      <c r="A15" s="3" t="s">
        <v>73</v>
      </c>
      <c r="B15" s="3">
        <v>53</v>
      </c>
      <c r="C15" s="3">
        <v>0</v>
      </c>
      <c r="D15" s="3">
        <v>1</v>
      </c>
      <c r="E15" s="3">
        <v>57</v>
      </c>
      <c r="F15" s="3">
        <v>0</v>
      </c>
      <c r="G15" s="3">
        <v>0</v>
      </c>
      <c r="H15" s="3">
        <v>47</v>
      </c>
      <c r="I15" s="3">
        <v>396</v>
      </c>
      <c r="J15" s="3">
        <v>447</v>
      </c>
      <c r="K15" s="25">
        <v>99</v>
      </c>
      <c r="L15" s="25">
        <v>154</v>
      </c>
      <c r="M15" s="25">
        <v>0</v>
      </c>
      <c r="N15" s="25">
        <v>5</v>
      </c>
      <c r="O15" s="25">
        <v>0</v>
      </c>
      <c r="P15" s="25">
        <v>176</v>
      </c>
      <c r="Q15" s="25">
        <v>111</v>
      </c>
      <c r="R15" s="13">
        <f t="shared" si="30"/>
        <v>1150</v>
      </c>
      <c r="S15" s="12">
        <f t="shared" si="31"/>
        <v>207</v>
      </c>
      <c r="T15" s="12">
        <f t="shared" ref="T15" si="32">SUM(E15+D15+J15)</f>
        <v>505</v>
      </c>
      <c r="U15" s="25">
        <v>111</v>
      </c>
      <c r="V15" s="25">
        <v>176</v>
      </c>
      <c r="W15" s="3">
        <v>47</v>
      </c>
    </row>
    <row r="16" spans="1:24" x14ac:dyDescent="0.15">
      <c r="A16" s="3" t="s">
        <v>47</v>
      </c>
      <c r="B16" s="10">
        <f>B15/B14</f>
        <v>0.42063492063492064</v>
      </c>
      <c r="C16" s="10">
        <v>0</v>
      </c>
      <c r="D16" s="10">
        <f t="shared" ref="D16:T16" si="33">D15/D14</f>
        <v>0.5</v>
      </c>
      <c r="E16" s="10">
        <f t="shared" si="33"/>
        <v>0.45600000000000002</v>
      </c>
      <c r="F16" s="10">
        <f t="shared" si="33"/>
        <v>0</v>
      </c>
      <c r="G16" s="10">
        <f t="shared" si="33"/>
        <v>0</v>
      </c>
      <c r="H16" s="10">
        <f t="shared" si="33"/>
        <v>0.33571428571428569</v>
      </c>
      <c r="I16" s="10">
        <f t="shared" si="33"/>
        <v>0.79358717434869741</v>
      </c>
      <c r="J16" s="10">
        <f t="shared" si="33"/>
        <v>0.46904512067156351</v>
      </c>
      <c r="K16" s="26">
        <f t="shared" si="33"/>
        <v>0.66442953020134232</v>
      </c>
      <c r="L16" s="26">
        <f t="shared" si="33"/>
        <v>0.45427728613569324</v>
      </c>
      <c r="M16" s="26">
        <f t="shared" si="33"/>
        <v>0</v>
      </c>
      <c r="N16" s="26">
        <f t="shared" si="33"/>
        <v>8.3333333333333329E-2</v>
      </c>
      <c r="O16" s="26">
        <v>0</v>
      </c>
      <c r="P16" s="26">
        <f t="shared" si="33"/>
        <v>0.65917602996254676</v>
      </c>
      <c r="Q16" s="26">
        <f t="shared" si="33"/>
        <v>0.71153846153846156</v>
      </c>
      <c r="R16" s="14">
        <f t="shared" si="33"/>
        <v>0.49250535331905781</v>
      </c>
      <c r="S16" s="14">
        <f t="shared" si="33"/>
        <v>0.44516129032258067</v>
      </c>
      <c r="T16" s="14">
        <f t="shared" si="33"/>
        <v>0.46759259259259262</v>
      </c>
      <c r="U16" s="26">
        <f t="shared" ref="U16:W16" si="34">U15/U14</f>
        <v>0.71153846153846156</v>
      </c>
      <c r="V16" s="26">
        <f t="shared" si="34"/>
        <v>0.65917602996254676</v>
      </c>
      <c r="W16" s="10">
        <f t="shared" si="34"/>
        <v>0.33571428571428569</v>
      </c>
    </row>
    <row r="17" spans="1:23" x14ac:dyDescent="0.15">
      <c r="A17" s="3" t="s">
        <v>82</v>
      </c>
      <c r="B17" s="10">
        <f>B15/B13</f>
        <v>0.32317073170731708</v>
      </c>
      <c r="C17" s="10">
        <f t="shared" ref="C17:Q17" si="35">C15/C13</f>
        <v>0</v>
      </c>
      <c r="D17" s="10">
        <f t="shared" si="35"/>
        <v>2.4390243902439025E-2</v>
      </c>
      <c r="E17" s="10">
        <f t="shared" si="35"/>
        <v>0.296875</v>
      </c>
      <c r="F17" s="10">
        <f t="shared" si="35"/>
        <v>0</v>
      </c>
      <c r="G17" s="10">
        <f t="shared" si="35"/>
        <v>0</v>
      </c>
      <c r="H17" s="10">
        <f t="shared" si="35"/>
        <v>0.33812949640287771</v>
      </c>
      <c r="I17" s="10">
        <f t="shared" si="35"/>
        <v>0.63461538461538458</v>
      </c>
      <c r="J17" s="10">
        <f t="shared" si="35"/>
        <v>0.75379426644182124</v>
      </c>
      <c r="K17" s="26">
        <f t="shared" si="35"/>
        <v>0.5722543352601156</v>
      </c>
      <c r="L17" s="26">
        <f t="shared" si="35"/>
        <v>0.45029239766081869</v>
      </c>
      <c r="M17" s="26">
        <f t="shared" si="35"/>
        <v>0</v>
      </c>
      <c r="N17" s="26">
        <f t="shared" si="35"/>
        <v>7.1428571428571425E-2</v>
      </c>
      <c r="O17" s="26">
        <f t="shared" si="35"/>
        <v>0</v>
      </c>
      <c r="P17" s="26">
        <f t="shared" si="35"/>
        <v>0.60899653979238755</v>
      </c>
      <c r="Q17" s="26">
        <f t="shared" si="35"/>
        <v>0.66867469879518071</v>
      </c>
      <c r="R17" s="14">
        <f t="shared" ref="R17:S17" si="36">R15/R13</f>
        <v>0.52036199095022628</v>
      </c>
      <c r="S17" s="14">
        <f t="shared" si="36"/>
        <v>0.404296875</v>
      </c>
      <c r="T17" s="14">
        <f t="shared" ref="T17:W17" si="37">T15/T13</f>
        <v>0.61138014527845042</v>
      </c>
      <c r="U17" s="26">
        <f t="shared" si="37"/>
        <v>0.66867469879518071</v>
      </c>
      <c r="V17" s="26">
        <f t="shared" si="37"/>
        <v>0.60899653979238755</v>
      </c>
      <c r="W17" s="10">
        <f t="shared" si="37"/>
        <v>0.33812949640287771</v>
      </c>
    </row>
    <row r="18" spans="1:23" x14ac:dyDescent="0.15">
      <c r="A18" s="3" t="s">
        <v>83</v>
      </c>
      <c r="B18" s="10">
        <f>B16*B17*2/(B17+B16)</f>
        <v>0.36551724137931035</v>
      </c>
      <c r="C18" s="10">
        <v>0</v>
      </c>
      <c r="D18" s="10">
        <f t="shared" ref="D18:T18" si="38">D16*D17*2/(D17+D16)</f>
        <v>4.6511627906976744E-2</v>
      </c>
      <c r="E18" s="10">
        <f t="shared" si="38"/>
        <v>0.35962145110410093</v>
      </c>
      <c r="F18" s="10">
        <v>0</v>
      </c>
      <c r="G18" s="10">
        <v>0</v>
      </c>
      <c r="H18" s="10">
        <f t="shared" si="38"/>
        <v>0.3369175627240143</v>
      </c>
      <c r="I18" s="10">
        <f t="shared" si="38"/>
        <v>0.70525378450578802</v>
      </c>
      <c r="J18" s="10">
        <f t="shared" si="38"/>
        <v>0.57826649417852527</v>
      </c>
      <c r="K18" s="10">
        <f t="shared" si="38"/>
        <v>0.6149068322981367</v>
      </c>
      <c r="L18" s="10">
        <f t="shared" si="38"/>
        <v>0.45227606461086639</v>
      </c>
      <c r="M18" s="10">
        <v>0</v>
      </c>
      <c r="N18" s="10">
        <f t="shared" si="38"/>
        <v>7.6923076923076913E-2</v>
      </c>
      <c r="O18" s="10">
        <v>0</v>
      </c>
      <c r="P18" s="10">
        <f t="shared" si="38"/>
        <v>0.63309352517985618</v>
      </c>
      <c r="Q18" s="10">
        <f t="shared" si="38"/>
        <v>0.68944099378881984</v>
      </c>
      <c r="R18" s="14">
        <f t="shared" si="38"/>
        <v>0.50605060506050603</v>
      </c>
      <c r="S18" s="14">
        <f t="shared" si="38"/>
        <v>0.42374616171954965</v>
      </c>
      <c r="T18" s="14">
        <f t="shared" si="38"/>
        <v>0.5299055613850997</v>
      </c>
      <c r="U18" s="10">
        <f t="shared" ref="U18:W18" si="39">U16*U17*2/(U17+U16)</f>
        <v>0.68944099378881984</v>
      </c>
      <c r="V18" s="10">
        <f t="shared" si="39"/>
        <v>0.63309352517985618</v>
      </c>
      <c r="W18" s="10">
        <f t="shared" si="39"/>
        <v>0.3369175627240143</v>
      </c>
    </row>
    <row r="20" spans="1:23" x14ac:dyDescent="0.15">
      <c r="P20" s="28" t="s">
        <v>136</v>
      </c>
      <c r="Q20" s="28"/>
      <c r="R20" s="28"/>
      <c r="S20" s="28" t="s">
        <v>137</v>
      </c>
      <c r="T20" s="28"/>
      <c r="U20" s="28"/>
    </row>
    <row r="21" spans="1:23" x14ac:dyDescent="0.15">
      <c r="P21" t="s">
        <v>131</v>
      </c>
      <c r="Q21" t="s">
        <v>132</v>
      </c>
      <c r="R21" t="s">
        <v>133</v>
      </c>
      <c r="S21" t="s">
        <v>131</v>
      </c>
      <c r="T21" t="s">
        <v>132</v>
      </c>
      <c r="U21" t="s">
        <v>133</v>
      </c>
    </row>
    <row r="22" spans="1:23" x14ac:dyDescent="0.15">
      <c r="D22" s="9"/>
      <c r="E22" s="9"/>
      <c r="F22" s="29" t="s">
        <v>129</v>
      </c>
      <c r="G22" s="29"/>
      <c r="H22" s="29"/>
      <c r="I22" s="29" t="s">
        <v>130</v>
      </c>
      <c r="J22" s="29"/>
      <c r="K22" s="29"/>
      <c r="O22" t="s">
        <v>134</v>
      </c>
      <c r="P22" s="2">
        <v>0.39069999999999999</v>
      </c>
      <c r="Q22" s="2">
        <v>0.3105</v>
      </c>
      <c r="R22" s="2">
        <v>0.34599999999999997</v>
      </c>
      <c r="S22" s="2">
        <v>0.44519999999999998</v>
      </c>
      <c r="T22" s="2">
        <v>0.40429999999999999</v>
      </c>
      <c r="U22" s="2">
        <v>0.42370000000000002</v>
      </c>
    </row>
    <row r="23" spans="1:23" x14ac:dyDescent="0.15">
      <c r="D23" s="9"/>
      <c r="E23" s="9" t="s">
        <v>126</v>
      </c>
      <c r="F23" s="9" t="s">
        <v>46</v>
      </c>
      <c r="G23" s="9" t="s">
        <v>127</v>
      </c>
      <c r="H23" s="9" t="s">
        <v>128</v>
      </c>
      <c r="I23" s="9" t="s">
        <v>46</v>
      </c>
      <c r="J23" s="9" t="s">
        <v>127</v>
      </c>
      <c r="K23" s="9" t="s">
        <v>128</v>
      </c>
      <c r="O23" t="s">
        <v>135</v>
      </c>
      <c r="P23" s="2">
        <v>0.39319999999999999</v>
      </c>
      <c r="Q23" s="2">
        <v>0.60409999999999997</v>
      </c>
      <c r="R23" s="2">
        <v>0.47639999999999999</v>
      </c>
      <c r="S23" s="2">
        <v>0.46760000000000002</v>
      </c>
      <c r="T23" s="2">
        <v>0.61140000000000005</v>
      </c>
      <c r="U23" s="2">
        <v>0.52990000000000004</v>
      </c>
    </row>
    <row r="24" spans="1:23" x14ac:dyDescent="0.15">
      <c r="D24" s="9" t="s">
        <v>110</v>
      </c>
      <c r="E24" s="9" t="s">
        <v>41</v>
      </c>
      <c r="F24" s="27">
        <v>0.43880000000000002</v>
      </c>
      <c r="G24" s="27">
        <v>0.26219999999999999</v>
      </c>
      <c r="H24" s="27">
        <v>0.32819999999999999</v>
      </c>
      <c r="I24" s="27">
        <v>0.42059999999999997</v>
      </c>
      <c r="J24" s="27">
        <v>0.32319999999999999</v>
      </c>
      <c r="K24" s="27">
        <v>0.36549999999999999</v>
      </c>
    </row>
    <row r="25" spans="1:23" x14ac:dyDescent="0.15">
      <c r="D25" s="9" t="s">
        <v>111</v>
      </c>
      <c r="E25" s="9" t="s">
        <v>75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</row>
    <row r="26" spans="1:23" x14ac:dyDescent="0.15">
      <c r="D26" s="9" t="s">
        <v>112</v>
      </c>
      <c r="E26" s="9" t="s">
        <v>44</v>
      </c>
      <c r="F26" s="27">
        <v>0</v>
      </c>
      <c r="G26" s="27">
        <v>0</v>
      </c>
      <c r="H26" s="27">
        <v>0</v>
      </c>
      <c r="I26" s="27">
        <v>0.5</v>
      </c>
      <c r="J26" s="27">
        <v>2.4400000000000002E-2</v>
      </c>
      <c r="K26" s="27">
        <v>4.65E-2</v>
      </c>
    </row>
    <row r="27" spans="1:23" x14ac:dyDescent="0.15">
      <c r="D27" s="9" t="s">
        <v>113</v>
      </c>
      <c r="E27" s="9" t="s">
        <v>46</v>
      </c>
      <c r="F27" s="27">
        <v>0.44550000000000001</v>
      </c>
      <c r="G27" s="27">
        <v>0.2344</v>
      </c>
      <c r="H27" s="27">
        <v>0.30719999999999997</v>
      </c>
      <c r="I27" s="27">
        <v>0.45600000000000002</v>
      </c>
      <c r="J27" s="27">
        <v>0.2969</v>
      </c>
      <c r="K27" s="27">
        <v>0.35959999999999998</v>
      </c>
    </row>
    <row r="28" spans="1:23" x14ac:dyDescent="0.15">
      <c r="D28" s="9" t="s">
        <v>114</v>
      </c>
      <c r="E28" s="9" t="s">
        <v>76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</row>
    <row r="29" spans="1:23" x14ac:dyDescent="0.15">
      <c r="D29" s="9" t="s">
        <v>115</v>
      </c>
      <c r="E29" s="9" t="s">
        <v>49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P29" s="33" t="s">
        <v>87</v>
      </c>
      <c r="Q29" s="3" t="s">
        <v>41</v>
      </c>
    </row>
    <row r="30" spans="1:23" x14ac:dyDescent="0.15">
      <c r="D30" s="9" t="s">
        <v>116</v>
      </c>
      <c r="E30" s="9" t="s">
        <v>51</v>
      </c>
      <c r="F30" s="27">
        <v>0.32379999999999998</v>
      </c>
      <c r="G30" s="27">
        <v>0.24460000000000001</v>
      </c>
      <c r="H30" s="27">
        <v>0.2787</v>
      </c>
      <c r="I30" s="27">
        <v>0.3357</v>
      </c>
      <c r="J30" s="27">
        <v>0.33810000000000001</v>
      </c>
      <c r="K30" s="27">
        <v>0.33689999999999998</v>
      </c>
      <c r="P30" s="24" t="s">
        <v>88</v>
      </c>
      <c r="Q30" s="3" t="s">
        <v>75</v>
      </c>
    </row>
    <row r="31" spans="1:23" x14ac:dyDescent="0.15">
      <c r="D31" s="9" t="s">
        <v>117</v>
      </c>
      <c r="E31" s="9" t="s">
        <v>53</v>
      </c>
      <c r="F31" s="27">
        <v>0.82609999999999995</v>
      </c>
      <c r="G31" s="27">
        <v>0.60899999999999999</v>
      </c>
      <c r="H31" s="27">
        <v>0.70109999999999995</v>
      </c>
      <c r="I31" s="27">
        <v>0.79359999999999997</v>
      </c>
      <c r="J31" s="27">
        <v>0.63460000000000005</v>
      </c>
      <c r="K31" s="27">
        <v>0.70530000000000004</v>
      </c>
      <c r="P31" s="32" t="s">
        <v>94</v>
      </c>
      <c r="Q31" s="3" t="s">
        <v>44</v>
      </c>
    </row>
    <row r="32" spans="1:23" x14ac:dyDescent="0.15">
      <c r="D32" s="9" t="s">
        <v>118</v>
      </c>
      <c r="E32" s="9" t="s">
        <v>77</v>
      </c>
      <c r="F32" s="27">
        <v>0.38869999999999999</v>
      </c>
      <c r="G32" s="27">
        <v>0.76559999999999995</v>
      </c>
      <c r="H32" s="27">
        <v>0.51559999999999995</v>
      </c>
      <c r="I32" s="27">
        <v>0.46899999999999997</v>
      </c>
      <c r="J32" s="27">
        <v>0.75380000000000003</v>
      </c>
      <c r="K32" s="27">
        <v>0.57830000000000004</v>
      </c>
      <c r="P32" s="32" t="s">
        <v>89</v>
      </c>
      <c r="Q32" s="3" t="s">
        <v>46</v>
      </c>
    </row>
    <row r="33" spans="4:17" x14ac:dyDescent="0.15">
      <c r="D33" s="9" t="s">
        <v>119</v>
      </c>
      <c r="E33" s="9" t="s">
        <v>78</v>
      </c>
      <c r="F33" s="27">
        <v>0.71850000000000003</v>
      </c>
      <c r="G33" s="27">
        <v>0.56069999999999998</v>
      </c>
      <c r="H33" s="27">
        <v>0.62990000000000002</v>
      </c>
      <c r="I33" s="27">
        <v>0.66439999999999999</v>
      </c>
      <c r="J33" s="27">
        <v>0.57230000000000003</v>
      </c>
      <c r="K33" s="27">
        <v>0.6149</v>
      </c>
      <c r="P33" s="24" t="s">
        <v>101</v>
      </c>
      <c r="Q33" s="3" t="s">
        <v>76</v>
      </c>
    </row>
    <row r="34" spans="4:17" x14ac:dyDescent="0.15">
      <c r="D34" s="9" t="s">
        <v>120</v>
      </c>
      <c r="E34" s="9" t="s">
        <v>79</v>
      </c>
      <c r="F34" s="27">
        <v>0.37540000000000001</v>
      </c>
      <c r="G34" s="27">
        <v>0.3392</v>
      </c>
      <c r="H34" s="27">
        <v>0.35639999999999999</v>
      </c>
      <c r="I34" s="27">
        <v>0.45429999999999998</v>
      </c>
      <c r="J34" s="27">
        <v>0.45029999999999998</v>
      </c>
      <c r="K34" s="27">
        <v>0.45229999999999998</v>
      </c>
      <c r="P34" s="24" t="s">
        <v>98</v>
      </c>
      <c r="Q34" s="3" t="s">
        <v>49</v>
      </c>
    </row>
    <row r="35" spans="4:17" x14ac:dyDescent="0.15">
      <c r="D35" s="9" t="s">
        <v>121</v>
      </c>
      <c r="E35" s="9" t="s">
        <v>58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P35" s="24" t="s">
        <v>96</v>
      </c>
      <c r="Q35" s="3" t="s">
        <v>51</v>
      </c>
    </row>
    <row r="36" spans="4:17" x14ac:dyDescent="0.15">
      <c r="D36" s="9" t="s">
        <v>122</v>
      </c>
      <c r="E36" s="9" t="s">
        <v>80</v>
      </c>
      <c r="F36" s="27">
        <v>0.66669999999999996</v>
      </c>
      <c r="G36" s="27">
        <v>0.42859999999999998</v>
      </c>
      <c r="H36" s="27">
        <v>0.52170000000000005</v>
      </c>
      <c r="I36" s="27">
        <v>8.3299999999999999E-2</v>
      </c>
      <c r="J36" s="27">
        <v>7.1400000000000005E-2</v>
      </c>
      <c r="K36" s="27">
        <v>7.6899999999999996E-2</v>
      </c>
      <c r="P36" s="24" t="s">
        <v>102</v>
      </c>
      <c r="Q36" s="3" t="s">
        <v>53</v>
      </c>
    </row>
    <row r="37" spans="4:17" x14ac:dyDescent="0.15">
      <c r="D37" s="9" t="s">
        <v>123</v>
      </c>
      <c r="E37" s="9" t="s">
        <v>81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P37" s="32" t="s">
        <v>95</v>
      </c>
      <c r="Q37" s="3" t="s">
        <v>77</v>
      </c>
    </row>
    <row r="38" spans="4:17" x14ac:dyDescent="0.15">
      <c r="D38" s="9" t="s">
        <v>124</v>
      </c>
      <c r="E38" s="9" t="s">
        <v>62</v>
      </c>
      <c r="F38" s="27">
        <v>0.62119999999999997</v>
      </c>
      <c r="G38" s="27">
        <v>0.5675</v>
      </c>
      <c r="H38" s="27">
        <v>0.59309999999999996</v>
      </c>
      <c r="I38" s="27">
        <v>0.65920000000000001</v>
      </c>
      <c r="J38" s="27">
        <v>0.60899999999999999</v>
      </c>
      <c r="K38" s="27">
        <v>0.6331</v>
      </c>
      <c r="P38" s="24" t="s">
        <v>100</v>
      </c>
      <c r="Q38" s="3" t="s">
        <v>78</v>
      </c>
    </row>
    <row r="39" spans="4:17" x14ac:dyDescent="0.15">
      <c r="D39" s="9" t="s">
        <v>125</v>
      </c>
      <c r="E39" s="9" t="s">
        <v>67</v>
      </c>
      <c r="F39" s="27">
        <v>0.75170000000000003</v>
      </c>
      <c r="G39" s="27">
        <v>0.65659999999999996</v>
      </c>
      <c r="H39" s="27">
        <v>0.70099999999999996</v>
      </c>
      <c r="I39" s="27">
        <v>0.71150000000000002</v>
      </c>
      <c r="J39" s="27">
        <v>0.66869999999999996</v>
      </c>
      <c r="K39" s="27">
        <v>0.68940000000000001</v>
      </c>
      <c r="P39" s="33" t="s">
        <v>93</v>
      </c>
      <c r="Q39" s="25" t="s">
        <v>79</v>
      </c>
    </row>
    <row r="40" spans="4:17" x14ac:dyDescent="0.15">
      <c r="P40" s="24" t="s">
        <v>97</v>
      </c>
      <c r="Q40" s="3" t="s">
        <v>58</v>
      </c>
    </row>
    <row r="41" spans="4:17" x14ac:dyDescent="0.15">
      <c r="P41" s="24" t="s">
        <v>99</v>
      </c>
      <c r="Q41" s="3" t="s">
        <v>80</v>
      </c>
    </row>
    <row r="42" spans="4:17" x14ac:dyDescent="0.15">
      <c r="P42" s="33" t="s">
        <v>90</v>
      </c>
      <c r="Q42" s="3" t="s">
        <v>81</v>
      </c>
    </row>
    <row r="43" spans="4:17" x14ac:dyDescent="0.15">
      <c r="P43" s="24" t="s">
        <v>91</v>
      </c>
      <c r="Q43" s="25" t="s">
        <v>62</v>
      </c>
    </row>
    <row r="44" spans="4:17" x14ac:dyDescent="0.15">
      <c r="P44" s="24" t="s">
        <v>92</v>
      </c>
      <c r="Q44" s="25" t="s">
        <v>67</v>
      </c>
    </row>
  </sheetData>
  <mergeCells count="6">
    <mergeCell ref="S20:U20"/>
    <mergeCell ref="A10:R10"/>
    <mergeCell ref="A1:R1"/>
    <mergeCell ref="F22:H22"/>
    <mergeCell ref="I22:K22"/>
    <mergeCell ref="P20:R2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0" sqref="F10"/>
    </sheetView>
  </sheetViews>
  <sheetFormatPr defaultRowHeight="13.5" x14ac:dyDescent="0.15"/>
  <cols>
    <col min="1" max="1" width="11.125" customWidth="1"/>
  </cols>
  <sheetData>
    <row r="1" spans="1:8" x14ac:dyDescent="0.15">
      <c r="A1" s="3" t="s">
        <v>28</v>
      </c>
      <c r="B1" s="3" t="s">
        <v>25</v>
      </c>
      <c r="C1" s="3" t="s">
        <v>26</v>
      </c>
      <c r="D1" s="3" t="s">
        <v>27</v>
      </c>
      <c r="E1" s="3" t="s">
        <v>29</v>
      </c>
      <c r="F1" s="3" t="s">
        <v>30</v>
      </c>
      <c r="G1" s="3" t="s">
        <v>31</v>
      </c>
    </row>
    <row r="2" spans="1:8" x14ac:dyDescent="0.15">
      <c r="A2" s="3" t="s">
        <v>105</v>
      </c>
      <c r="B2" s="3">
        <v>2210</v>
      </c>
      <c r="C2" s="3">
        <v>2374</v>
      </c>
      <c r="D2" s="3">
        <v>1092</v>
      </c>
      <c r="E2" s="20">
        <f>D2/C2</f>
        <v>0.45998315080033697</v>
      </c>
      <c r="F2" s="20">
        <f>D2/B2</f>
        <v>0.49411764705882355</v>
      </c>
      <c r="G2" s="20">
        <f>2*(E2*F2)/(E2+F2)</f>
        <v>0.47643979057591623</v>
      </c>
    </row>
    <row r="3" spans="1:8" x14ac:dyDescent="0.15">
      <c r="A3" s="21" t="s">
        <v>103</v>
      </c>
      <c r="B3" s="22">
        <v>2210</v>
      </c>
      <c r="C3" s="22">
        <v>2333</v>
      </c>
      <c r="D3" s="22">
        <v>1027</v>
      </c>
      <c r="E3" s="23">
        <f t="shared" ref="E3" si="0">D3/C3</f>
        <v>0.44020574367766824</v>
      </c>
      <c r="F3" s="23">
        <f t="shared" ref="F3" si="1">D3/B3</f>
        <v>0.46470588235294119</v>
      </c>
      <c r="G3" s="23">
        <f>2*(E3*F3)/(E3+F3)</f>
        <v>0.45212414703940129</v>
      </c>
    </row>
    <row r="4" spans="1:8" x14ac:dyDescent="0.15">
      <c r="A4" s="22" t="s">
        <v>36</v>
      </c>
      <c r="B4" s="22">
        <v>2210</v>
      </c>
      <c r="C4" s="22">
        <v>2352</v>
      </c>
      <c r="D4" s="22">
        <v>975</v>
      </c>
      <c r="E4" s="23">
        <f>D4/C4</f>
        <v>0.41454081632653061</v>
      </c>
      <c r="F4" s="23">
        <f>D4/B4</f>
        <v>0.44117647058823528</v>
      </c>
      <c r="G4" s="23">
        <f>2*(E4*F4)/(E4+F4)</f>
        <v>0.42744410346339323</v>
      </c>
    </row>
    <row r="5" spans="1:8" x14ac:dyDescent="0.15">
      <c r="A5" s="3" t="s">
        <v>69</v>
      </c>
      <c r="B5" s="3">
        <v>2210</v>
      </c>
      <c r="C5" s="3">
        <v>2386</v>
      </c>
      <c r="D5" s="3">
        <v>869</v>
      </c>
      <c r="E5" s="20">
        <f>D5/C5</f>
        <v>0.36420787929589271</v>
      </c>
      <c r="F5" s="20">
        <f>D5/B5</f>
        <v>0.39321266968325791</v>
      </c>
      <c r="G5" s="20">
        <f>2*(E5*F5)/(E5+F5)</f>
        <v>0.37815491731940826</v>
      </c>
      <c r="H5" t="s">
        <v>108</v>
      </c>
    </row>
    <row r="6" spans="1:8" x14ac:dyDescent="0.15">
      <c r="A6" s="3" t="s">
        <v>70</v>
      </c>
      <c r="B6" s="3">
        <v>2210</v>
      </c>
      <c r="C6" s="3">
        <v>2335</v>
      </c>
      <c r="D6" s="3">
        <v>1150</v>
      </c>
      <c r="E6" s="20">
        <f>D6/C6</f>
        <v>0.49250535331905781</v>
      </c>
      <c r="F6" s="20">
        <f>D6/B6</f>
        <v>0.52036199095022628</v>
      </c>
      <c r="G6" s="20">
        <f>2*(E6*F6)/(E6+F6)</f>
        <v>0.50605060506050603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"/>
  <sheetViews>
    <sheetView tabSelected="1" zoomScale="85" zoomScaleNormal="85" workbookViewId="0">
      <selection activeCell="AD40" sqref="AD40"/>
    </sheetView>
  </sheetViews>
  <sheetFormatPr defaultRowHeight="13.5" x14ac:dyDescent="0.15"/>
  <cols>
    <col min="1" max="1" width="3.625" customWidth="1"/>
    <col min="2" max="2" width="3.5" customWidth="1"/>
    <col min="3" max="3" width="5.25" bestFit="1" customWidth="1"/>
    <col min="4" max="4" width="6.5" customWidth="1"/>
    <col min="5" max="5" width="4.5" customWidth="1"/>
    <col min="6" max="6" width="4.625" customWidth="1"/>
    <col min="7" max="7" width="4.5" customWidth="1"/>
    <col min="8" max="13" width="3.5" customWidth="1"/>
    <col min="14" max="45" width="2.625" customWidth="1"/>
  </cols>
  <sheetData>
    <row r="1" spans="1:44" x14ac:dyDescent="0.15">
      <c r="A1" s="30" t="s">
        <v>106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</row>
    <row r="2" spans="1:44" x14ac:dyDescent="0.15">
      <c r="A2" s="3"/>
      <c r="B2" s="3"/>
      <c r="C2" s="3" t="s">
        <v>65</v>
      </c>
      <c r="D2" s="3" t="s">
        <v>64</v>
      </c>
      <c r="E2" s="3" t="s">
        <v>66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  <c r="Z2" s="3">
        <v>21</v>
      </c>
      <c r="AA2" s="3">
        <v>22</v>
      </c>
      <c r="AB2" s="3">
        <v>23</v>
      </c>
      <c r="AC2" s="3">
        <v>24</v>
      </c>
      <c r="AD2" s="3">
        <v>25</v>
      </c>
      <c r="AE2" s="3">
        <v>26</v>
      </c>
      <c r="AF2" s="3">
        <v>27</v>
      </c>
      <c r="AG2" s="3">
        <v>28</v>
      </c>
      <c r="AH2" s="3">
        <v>29</v>
      </c>
      <c r="AI2" s="3">
        <v>30</v>
      </c>
      <c r="AJ2" s="3">
        <v>31</v>
      </c>
      <c r="AK2" s="3">
        <v>32</v>
      </c>
      <c r="AL2" s="3">
        <v>33</v>
      </c>
      <c r="AM2" s="3">
        <v>34</v>
      </c>
      <c r="AN2" s="3">
        <v>35</v>
      </c>
      <c r="AO2" s="3">
        <v>36</v>
      </c>
      <c r="AP2" s="3">
        <v>37</v>
      </c>
      <c r="AQ2" s="3">
        <v>38</v>
      </c>
      <c r="AR2" s="3">
        <v>39</v>
      </c>
    </row>
    <row r="3" spans="1:44" x14ac:dyDescent="0.15">
      <c r="A3" s="3" t="s">
        <v>42</v>
      </c>
      <c r="B3" s="3">
        <v>0</v>
      </c>
      <c r="C3" s="3">
        <f t="shared" ref="C3:C18" si="0">SUM(F3:AR3)</f>
        <v>740</v>
      </c>
      <c r="D3" s="4">
        <v>1.95</v>
      </c>
      <c r="E3" s="3">
        <v>3.2388535031800001</v>
      </c>
      <c r="F3" s="5">
        <v>426</v>
      </c>
      <c r="G3" s="3">
        <v>156</v>
      </c>
      <c r="H3" s="3">
        <v>76</v>
      </c>
      <c r="I3" s="3">
        <v>28</v>
      </c>
      <c r="J3" s="7">
        <v>23</v>
      </c>
      <c r="K3" s="3">
        <v>6</v>
      </c>
      <c r="L3" s="3">
        <v>10</v>
      </c>
      <c r="M3" s="3">
        <v>7</v>
      </c>
      <c r="N3" s="3">
        <v>2</v>
      </c>
      <c r="O3" s="3">
        <v>1</v>
      </c>
      <c r="P3" s="3">
        <v>3</v>
      </c>
      <c r="Q3" s="3">
        <v>1</v>
      </c>
      <c r="R3" s="3">
        <v>0</v>
      </c>
      <c r="S3" s="3">
        <v>0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</row>
    <row r="4" spans="1:44" x14ac:dyDescent="0.15">
      <c r="A4" s="3" t="s">
        <v>43</v>
      </c>
      <c r="B4" s="3">
        <v>1</v>
      </c>
      <c r="C4" s="3">
        <f t="shared" si="0"/>
        <v>8</v>
      </c>
      <c r="D4" s="4">
        <v>2.125</v>
      </c>
      <c r="E4" s="8">
        <v>3.25</v>
      </c>
      <c r="F4" s="6">
        <v>4</v>
      </c>
      <c r="G4" s="3">
        <v>1</v>
      </c>
      <c r="H4" s="3">
        <v>1</v>
      </c>
      <c r="I4" s="3">
        <v>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</row>
    <row r="5" spans="1:44" x14ac:dyDescent="0.15">
      <c r="A5" s="3" t="s">
        <v>45</v>
      </c>
      <c r="B5" s="3">
        <v>2</v>
      </c>
      <c r="C5" s="3">
        <f t="shared" si="0"/>
        <v>130</v>
      </c>
      <c r="D5" s="4">
        <v>2.2615384615399998</v>
      </c>
      <c r="E5" s="3">
        <v>3.8275862069</v>
      </c>
      <c r="F5" s="6">
        <v>72</v>
      </c>
      <c r="G5" s="3">
        <v>17</v>
      </c>
      <c r="H5" s="3">
        <v>18</v>
      </c>
      <c r="I5" s="3">
        <v>6</v>
      </c>
      <c r="J5" s="3">
        <v>13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2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</row>
    <row r="6" spans="1:44" x14ac:dyDescent="0.15">
      <c r="A6" s="3" t="s">
        <v>47</v>
      </c>
      <c r="B6" s="3">
        <v>3</v>
      </c>
      <c r="C6" s="3">
        <f t="shared" si="0"/>
        <v>585</v>
      </c>
      <c r="D6" s="4">
        <v>2.30769230769</v>
      </c>
      <c r="E6" s="3">
        <v>3.31117824773</v>
      </c>
      <c r="F6" s="6">
        <v>254</v>
      </c>
      <c r="G6" s="3">
        <v>161</v>
      </c>
      <c r="H6" s="3">
        <v>68</v>
      </c>
      <c r="I6" s="3">
        <v>40</v>
      </c>
      <c r="J6" s="3">
        <v>23</v>
      </c>
      <c r="K6" s="3">
        <v>17</v>
      </c>
      <c r="L6" s="3">
        <v>5</v>
      </c>
      <c r="M6" s="3">
        <v>6</v>
      </c>
      <c r="N6" s="3">
        <v>4</v>
      </c>
      <c r="O6" s="3">
        <v>5</v>
      </c>
      <c r="P6" s="3">
        <v>0</v>
      </c>
      <c r="Q6" s="3">
        <v>2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</row>
    <row r="7" spans="1:44" x14ac:dyDescent="0.15">
      <c r="A7" s="3" t="s">
        <v>48</v>
      </c>
      <c r="B7" s="3">
        <v>4</v>
      </c>
      <c r="C7" s="3">
        <f t="shared" si="0"/>
        <v>34</v>
      </c>
      <c r="D7" s="4">
        <v>3.9411764705899999</v>
      </c>
      <c r="E7" s="3">
        <v>5.3478260869599996</v>
      </c>
      <c r="F7" s="6">
        <v>11</v>
      </c>
      <c r="G7" s="3">
        <v>3</v>
      </c>
      <c r="H7" s="3">
        <v>2</v>
      </c>
      <c r="I7" s="3">
        <v>5</v>
      </c>
      <c r="J7" s="3">
        <v>3</v>
      </c>
      <c r="K7" s="3">
        <v>6</v>
      </c>
      <c r="L7" s="3">
        <v>0</v>
      </c>
      <c r="M7" s="3">
        <v>0</v>
      </c>
      <c r="N7" s="3">
        <v>1</v>
      </c>
      <c r="O7" s="3">
        <v>2</v>
      </c>
      <c r="P7" s="3">
        <v>1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</row>
    <row r="8" spans="1:44" x14ac:dyDescent="0.15">
      <c r="A8" s="3" t="s">
        <v>50</v>
      </c>
      <c r="B8" s="3">
        <v>5</v>
      </c>
      <c r="C8" s="3">
        <f t="shared" si="0"/>
        <v>26</v>
      </c>
      <c r="D8" s="4">
        <v>2.19230769231</v>
      </c>
      <c r="E8" s="3">
        <v>3.38461538462</v>
      </c>
      <c r="F8" s="6">
        <v>13</v>
      </c>
      <c r="G8" s="3">
        <v>6</v>
      </c>
      <c r="H8" s="3">
        <v>2</v>
      </c>
      <c r="I8" s="3">
        <v>3</v>
      </c>
      <c r="J8" s="3">
        <v>1</v>
      </c>
      <c r="K8" s="3">
        <v>0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</row>
    <row r="9" spans="1:44" x14ac:dyDescent="0.15">
      <c r="A9" s="3" t="s">
        <v>52</v>
      </c>
      <c r="B9" s="3">
        <v>6</v>
      </c>
      <c r="C9" s="3">
        <f t="shared" si="0"/>
        <v>614</v>
      </c>
      <c r="D9" s="4">
        <v>2.0977198697100001</v>
      </c>
      <c r="E9" s="3">
        <v>3.3649122807</v>
      </c>
      <c r="F9" s="6">
        <v>329</v>
      </c>
      <c r="G9" s="3">
        <v>127</v>
      </c>
      <c r="H9" s="3">
        <v>71</v>
      </c>
      <c r="I9" s="3">
        <v>39</v>
      </c>
      <c r="J9" s="3">
        <v>19</v>
      </c>
      <c r="K9" s="3">
        <v>10</v>
      </c>
      <c r="L9" s="3">
        <v>5</v>
      </c>
      <c r="M9" s="3">
        <v>5</v>
      </c>
      <c r="N9" s="3">
        <v>0</v>
      </c>
      <c r="O9" s="3">
        <v>4</v>
      </c>
      <c r="P9" s="3">
        <v>1</v>
      </c>
      <c r="Q9" s="3">
        <v>1</v>
      </c>
      <c r="R9" s="3">
        <v>0</v>
      </c>
      <c r="S9" s="3">
        <v>2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</row>
    <row r="10" spans="1:44" x14ac:dyDescent="0.15">
      <c r="A10" s="3" t="s">
        <v>54</v>
      </c>
      <c r="B10" s="3">
        <v>7</v>
      </c>
      <c r="C10" s="3">
        <f t="shared" si="0"/>
        <v>2409</v>
      </c>
      <c r="D10" s="4">
        <v>1.39061851391</v>
      </c>
      <c r="E10" s="3">
        <v>2.63652173913</v>
      </c>
      <c r="F10" s="6">
        <v>1834</v>
      </c>
      <c r="G10" s="3">
        <v>402</v>
      </c>
      <c r="H10" s="3">
        <v>104</v>
      </c>
      <c r="I10" s="3">
        <v>29</v>
      </c>
      <c r="J10" s="3">
        <v>18</v>
      </c>
      <c r="K10" s="3">
        <v>8</v>
      </c>
      <c r="L10" s="3">
        <v>5</v>
      </c>
      <c r="M10" s="3">
        <v>1</v>
      </c>
      <c r="N10" s="3">
        <v>2</v>
      </c>
      <c r="O10" s="3">
        <v>3</v>
      </c>
      <c r="P10" s="3">
        <v>1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1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</row>
    <row r="11" spans="1:44" x14ac:dyDescent="0.15">
      <c r="A11" s="3" t="s">
        <v>55</v>
      </c>
      <c r="B11" s="3">
        <v>8</v>
      </c>
      <c r="C11" s="3">
        <f t="shared" si="0"/>
        <v>1347</v>
      </c>
      <c r="D11" s="4">
        <v>4.1358574610199996</v>
      </c>
      <c r="E11" s="3">
        <v>5.3021582733799999</v>
      </c>
      <c r="F11" s="6">
        <v>373</v>
      </c>
      <c r="G11" s="3">
        <v>248</v>
      </c>
      <c r="H11" s="3">
        <v>171</v>
      </c>
      <c r="I11" s="3">
        <v>106</v>
      </c>
      <c r="J11" s="3">
        <v>89</v>
      </c>
      <c r="K11" s="3">
        <v>94</v>
      </c>
      <c r="L11" s="3">
        <v>59</v>
      </c>
      <c r="M11" s="3">
        <v>56</v>
      </c>
      <c r="N11" s="3">
        <v>41</v>
      </c>
      <c r="O11" s="3">
        <v>19</v>
      </c>
      <c r="P11" s="3">
        <v>26</v>
      </c>
      <c r="Q11" s="3">
        <v>10</v>
      </c>
      <c r="R11" s="3">
        <v>11</v>
      </c>
      <c r="S11" s="3">
        <v>5</v>
      </c>
      <c r="T11" s="3">
        <v>10</v>
      </c>
      <c r="U11" s="3">
        <v>3</v>
      </c>
      <c r="V11" s="3">
        <v>2</v>
      </c>
      <c r="W11" s="3">
        <v>11</v>
      </c>
      <c r="X11" s="3">
        <v>5</v>
      </c>
      <c r="Y11" s="3">
        <v>3</v>
      </c>
      <c r="Z11" s="3">
        <v>0</v>
      </c>
      <c r="AA11" s="3">
        <v>3</v>
      </c>
      <c r="AB11" s="3">
        <v>0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1</v>
      </c>
    </row>
    <row r="12" spans="1:44" x14ac:dyDescent="0.15">
      <c r="A12" s="3" t="s">
        <v>56</v>
      </c>
      <c r="B12" s="3">
        <v>9</v>
      </c>
      <c r="C12" s="3">
        <f t="shared" si="0"/>
        <v>611</v>
      </c>
      <c r="D12" s="4">
        <v>2.06546644845</v>
      </c>
      <c r="E12" s="3">
        <v>2.47285067873</v>
      </c>
      <c r="F12" s="3">
        <v>169</v>
      </c>
      <c r="G12" s="6">
        <v>331</v>
      </c>
      <c r="H12" s="3">
        <v>66</v>
      </c>
      <c r="I12" s="3">
        <v>29</v>
      </c>
      <c r="J12" s="3">
        <v>8</v>
      </c>
      <c r="K12" s="3">
        <v>4</v>
      </c>
      <c r="L12" s="3">
        <v>0</v>
      </c>
      <c r="M12" s="3">
        <v>0</v>
      </c>
      <c r="N12" s="3">
        <v>0</v>
      </c>
      <c r="O12" s="3">
        <v>0</v>
      </c>
      <c r="P12" s="3">
        <v>2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1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</row>
    <row r="13" spans="1:44" x14ac:dyDescent="0.15">
      <c r="A13" s="3" t="s">
        <v>57</v>
      </c>
      <c r="B13" s="3">
        <v>10</v>
      </c>
      <c r="C13" s="3">
        <f t="shared" si="0"/>
        <v>1314</v>
      </c>
      <c r="D13" s="4">
        <v>2.3325722983300001</v>
      </c>
      <c r="E13" s="3">
        <v>3.5750000000000002</v>
      </c>
      <c r="F13" s="6">
        <v>634</v>
      </c>
      <c r="G13" s="3">
        <v>276</v>
      </c>
      <c r="H13" s="3">
        <v>174</v>
      </c>
      <c r="I13" s="3">
        <v>89</v>
      </c>
      <c r="J13" s="3">
        <v>43</v>
      </c>
      <c r="K13" s="3">
        <v>39</v>
      </c>
      <c r="L13" s="3">
        <v>23</v>
      </c>
      <c r="M13" s="3">
        <v>11</v>
      </c>
      <c r="N13" s="3">
        <v>6</v>
      </c>
      <c r="O13" s="3">
        <v>3</v>
      </c>
      <c r="P13" s="3">
        <v>3</v>
      </c>
      <c r="Q13" s="3">
        <v>5</v>
      </c>
      <c r="R13" s="3">
        <v>0</v>
      </c>
      <c r="S13" s="3">
        <v>1</v>
      </c>
      <c r="T13" s="3">
        <v>2</v>
      </c>
      <c r="U13" s="3">
        <v>4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</row>
    <row r="14" spans="1:44" x14ac:dyDescent="0.15">
      <c r="A14" s="3" t="s">
        <v>59</v>
      </c>
      <c r="B14" s="3">
        <v>11</v>
      </c>
      <c r="C14" s="3">
        <f t="shared" si="0"/>
        <v>27</v>
      </c>
      <c r="D14" s="4">
        <v>2.11111111111</v>
      </c>
      <c r="E14" s="3">
        <v>4.75</v>
      </c>
      <c r="F14" s="6">
        <v>19</v>
      </c>
      <c r="G14" s="3">
        <v>0</v>
      </c>
      <c r="H14" s="3">
        <v>2</v>
      </c>
      <c r="I14" s="3">
        <v>2</v>
      </c>
      <c r="J14" s="3">
        <v>1</v>
      </c>
      <c r="K14" s="3">
        <v>2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</row>
    <row r="15" spans="1:44" x14ac:dyDescent="0.15">
      <c r="A15" s="3" t="s">
        <v>60</v>
      </c>
      <c r="B15" s="3">
        <v>12</v>
      </c>
      <c r="C15" s="3">
        <f t="shared" si="0"/>
        <v>112</v>
      </c>
      <c r="D15" s="4">
        <v>4.8571428571400004</v>
      </c>
      <c r="E15" s="3">
        <v>5.9090909090899997</v>
      </c>
      <c r="F15" s="6">
        <v>24</v>
      </c>
      <c r="G15" s="6">
        <v>24</v>
      </c>
      <c r="H15" s="3">
        <v>10</v>
      </c>
      <c r="I15" s="3">
        <v>12</v>
      </c>
      <c r="J15" s="3">
        <v>6</v>
      </c>
      <c r="K15" s="3">
        <v>8</v>
      </c>
      <c r="L15" s="3">
        <v>3</v>
      </c>
      <c r="M15" s="3">
        <v>6</v>
      </c>
      <c r="N15" s="3">
        <v>4</v>
      </c>
      <c r="O15" s="3">
        <v>4</v>
      </c>
      <c r="P15" s="3">
        <v>1</v>
      </c>
      <c r="Q15" s="3">
        <v>2</v>
      </c>
      <c r="R15" s="3">
        <v>1</v>
      </c>
      <c r="S15" s="3">
        <v>0</v>
      </c>
      <c r="T15" s="3">
        <v>3</v>
      </c>
      <c r="U15" s="3">
        <v>1</v>
      </c>
      <c r="V15" s="3">
        <v>0</v>
      </c>
      <c r="W15" s="3">
        <v>1</v>
      </c>
      <c r="X15" s="3">
        <v>1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</row>
    <row r="16" spans="1:44" x14ac:dyDescent="0.15">
      <c r="A16" s="3" t="s">
        <v>61</v>
      </c>
      <c r="B16" s="3">
        <v>13</v>
      </c>
      <c r="C16" s="3">
        <f t="shared" si="0"/>
        <v>48</v>
      </c>
      <c r="D16" s="4">
        <v>2.1666666666699999</v>
      </c>
      <c r="E16" s="3">
        <v>3.24</v>
      </c>
      <c r="F16" s="6">
        <v>23</v>
      </c>
      <c r="G16" s="3">
        <v>12</v>
      </c>
      <c r="H16" s="3">
        <v>5</v>
      </c>
      <c r="I16" s="3">
        <v>5</v>
      </c>
      <c r="J16" s="3">
        <v>0</v>
      </c>
      <c r="K16" s="3">
        <v>1</v>
      </c>
      <c r="L16" s="3">
        <v>1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</row>
    <row r="17" spans="1:44" x14ac:dyDescent="0.15">
      <c r="A17" s="3" t="s">
        <v>63</v>
      </c>
      <c r="B17" s="3">
        <v>14</v>
      </c>
      <c r="C17" s="3">
        <f t="shared" si="0"/>
        <v>2313</v>
      </c>
      <c r="D17" s="4">
        <v>1.12451361868</v>
      </c>
      <c r="E17" s="3">
        <v>2.19502074689</v>
      </c>
      <c r="F17" s="6">
        <v>2072</v>
      </c>
      <c r="G17" s="3">
        <v>209</v>
      </c>
      <c r="H17" s="3">
        <v>23</v>
      </c>
      <c r="I17" s="3">
        <v>6</v>
      </c>
      <c r="J17" s="3">
        <v>1</v>
      </c>
      <c r="K17" s="3">
        <v>1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</row>
    <row r="18" spans="1:44" x14ac:dyDescent="0.15">
      <c r="A18" s="15" t="s">
        <v>68</v>
      </c>
      <c r="B18" s="15">
        <v>15</v>
      </c>
      <c r="C18" s="15">
        <f t="shared" si="0"/>
        <v>618</v>
      </c>
      <c r="D18" s="16">
        <v>1.99029126214</v>
      </c>
      <c r="E18" s="15">
        <v>3.2417582417599999</v>
      </c>
      <c r="F18" s="17">
        <v>345</v>
      </c>
      <c r="G18" s="15">
        <v>108</v>
      </c>
      <c r="H18" s="15">
        <v>95</v>
      </c>
      <c r="I18" s="15">
        <v>28</v>
      </c>
      <c r="J18" s="15">
        <v>23</v>
      </c>
      <c r="K18" s="15">
        <v>6</v>
      </c>
      <c r="L18" s="15">
        <v>2</v>
      </c>
      <c r="M18" s="15">
        <v>1</v>
      </c>
      <c r="N18" s="15">
        <v>5</v>
      </c>
      <c r="O18" s="15">
        <v>3</v>
      </c>
      <c r="P18" s="15">
        <v>1</v>
      </c>
      <c r="Q18" s="15">
        <v>0</v>
      </c>
      <c r="R18" s="15">
        <v>1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</row>
    <row r="19" spans="1:44" s="19" customFormat="1" x14ac:dyDescent="0.15">
      <c r="A19" s="29" t="s">
        <v>107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spans="1:44" x14ac:dyDescent="0.15">
      <c r="A20" s="18" t="s">
        <v>42</v>
      </c>
      <c r="B20" s="18">
        <v>0</v>
      </c>
      <c r="C20" s="18">
        <f t="shared" ref="C20:C35" si="1">SUM(F20:AR20)</f>
        <v>45</v>
      </c>
      <c r="D20" s="18"/>
      <c r="E20" s="18"/>
      <c r="F20" s="18">
        <v>30</v>
      </c>
      <c r="G20" s="18">
        <v>1</v>
      </c>
      <c r="H20" s="18">
        <v>7</v>
      </c>
      <c r="I20" s="18">
        <v>2</v>
      </c>
      <c r="J20" s="18">
        <v>4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1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</row>
    <row r="21" spans="1:44" x14ac:dyDescent="0.15">
      <c r="A21" s="3" t="s">
        <v>43</v>
      </c>
      <c r="B21" s="3">
        <v>1</v>
      </c>
      <c r="C21" s="3">
        <f t="shared" si="1"/>
        <v>0</v>
      </c>
      <c r="D21" s="3"/>
      <c r="E21" s="3"/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</row>
    <row r="22" spans="1:44" x14ac:dyDescent="0.15">
      <c r="A22" s="3" t="s">
        <v>45</v>
      </c>
      <c r="B22" s="3">
        <v>2</v>
      </c>
      <c r="C22" s="3">
        <f t="shared" si="1"/>
        <v>2</v>
      </c>
      <c r="D22" s="3"/>
      <c r="E22" s="3"/>
      <c r="F22" s="3">
        <v>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</row>
    <row r="23" spans="1:44" x14ac:dyDescent="0.15">
      <c r="A23" s="3" t="s">
        <v>47</v>
      </c>
      <c r="B23" s="3">
        <v>3</v>
      </c>
      <c r="C23" s="3">
        <f t="shared" si="1"/>
        <v>46</v>
      </c>
      <c r="D23" s="3"/>
      <c r="E23" s="3"/>
      <c r="F23" s="3">
        <v>14</v>
      </c>
      <c r="G23" s="3">
        <v>14</v>
      </c>
      <c r="H23" s="3">
        <v>7</v>
      </c>
      <c r="I23" s="3">
        <v>3</v>
      </c>
      <c r="J23" s="3">
        <v>3</v>
      </c>
      <c r="K23" s="3">
        <v>3</v>
      </c>
      <c r="L23" s="3">
        <v>0</v>
      </c>
      <c r="M23" s="3">
        <v>1</v>
      </c>
      <c r="N23" s="3">
        <v>1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</row>
    <row r="24" spans="1:44" x14ac:dyDescent="0.15">
      <c r="A24" s="3" t="s">
        <v>48</v>
      </c>
      <c r="B24" s="3">
        <v>4</v>
      </c>
      <c r="C24" s="3">
        <f t="shared" si="1"/>
        <v>2</v>
      </c>
      <c r="D24" s="3"/>
      <c r="E24" s="3"/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</row>
    <row r="25" spans="1:44" x14ac:dyDescent="0.15">
      <c r="A25" s="3" t="s">
        <v>50</v>
      </c>
      <c r="B25" s="3">
        <v>5</v>
      </c>
      <c r="C25" s="3">
        <f t="shared" si="1"/>
        <v>1</v>
      </c>
      <c r="D25" s="3"/>
      <c r="E25" s="3"/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</row>
    <row r="26" spans="1:44" x14ac:dyDescent="0.15">
      <c r="A26" s="3" t="s">
        <v>52</v>
      </c>
      <c r="B26" s="3">
        <v>6</v>
      </c>
      <c r="C26" s="3">
        <f t="shared" si="1"/>
        <v>50</v>
      </c>
      <c r="D26" s="3"/>
      <c r="E26" s="3"/>
      <c r="F26" s="3">
        <v>25</v>
      </c>
      <c r="G26" s="3">
        <v>7</v>
      </c>
      <c r="H26" s="3">
        <v>5</v>
      </c>
      <c r="I26" s="3">
        <v>4</v>
      </c>
      <c r="J26" s="3">
        <v>5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3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</row>
    <row r="27" spans="1:44" x14ac:dyDescent="0.15">
      <c r="A27" s="3" t="s">
        <v>54</v>
      </c>
      <c r="B27" s="3">
        <v>7</v>
      </c>
      <c r="C27" s="3">
        <f t="shared" si="1"/>
        <v>186</v>
      </c>
      <c r="D27" s="3"/>
      <c r="E27" s="3"/>
      <c r="F27" s="3">
        <v>164</v>
      </c>
      <c r="G27" s="3">
        <v>16</v>
      </c>
      <c r="H27" s="3">
        <v>3</v>
      </c>
      <c r="I27" s="3">
        <v>2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</row>
    <row r="28" spans="1:44" x14ac:dyDescent="0.15">
      <c r="A28" s="3" t="s">
        <v>55</v>
      </c>
      <c r="B28" s="3">
        <v>8</v>
      </c>
      <c r="C28" s="3">
        <f t="shared" si="1"/>
        <v>142</v>
      </c>
      <c r="D28" s="3"/>
      <c r="E28" s="3"/>
      <c r="F28" s="3">
        <v>10</v>
      </c>
      <c r="G28" s="3">
        <v>9</v>
      </c>
      <c r="H28" s="3">
        <v>23</v>
      </c>
      <c r="I28" s="3">
        <v>17</v>
      </c>
      <c r="J28" s="3">
        <v>20</v>
      </c>
      <c r="K28" s="3">
        <v>10</v>
      </c>
      <c r="L28" s="3">
        <v>13</v>
      </c>
      <c r="M28" s="3">
        <v>6</v>
      </c>
      <c r="N28" s="3">
        <v>5</v>
      </c>
      <c r="O28" s="3">
        <v>3</v>
      </c>
      <c r="P28" s="3">
        <v>3</v>
      </c>
      <c r="Q28" s="3">
        <v>1</v>
      </c>
      <c r="R28" s="3">
        <v>3</v>
      </c>
      <c r="S28" s="3">
        <v>6</v>
      </c>
      <c r="T28" s="3">
        <v>4</v>
      </c>
      <c r="U28" s="3">
        <v>4</v>
      </c>
      <c r="V28" s="3">
        <v>0</v>
      </c>
      <c r="W28" s="3">
        <v>1</v>
      </c>
      <c r="X28" s="3">
        <v>0</v>
      </c>
      <c r="Y28" s="3">
        <v>0</v>
      </c>
      <c r="Z28" s="3">
        <v>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</row>
    <row r="29" spans="1:44" x14ac:dyDescent="0.15">
      <c r="A29" s="3" t="s">
        <v>56</v>
      </c>
      <c r="B29" s="3">
        <v>9</v>
      </c>
      <c r="C29" s="3">
        <f t="shared" si="1"/>
        <v>66</v>
      </c>
      <c r="D29" s="3"/>
      <c r="E29" s="3"/>
      <c r="F29" s="3">
        <v>5</v>
      </c>
      <c r="G29" s="3">
        <v>47</v>
      </c>
      <c r="H29" s="3">
        <v>10</v>
      </c>
      <c r="I29" s="3">
        <v>2</v>
      </c>
      <c r="J29" s="3">
        <v>0</v>
      </c>
      <c r="K29" s="3">
        <v>2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</row>
    <row r="30" spans="1:44" x14ac:dyDescent="0.15">
      <c r="A30" s="3" t="s">
        <v>57</v>
      </c>
      <c r="B30" s="3">
        <v>10</v>
      </c>
      <c r="C30" s="3">
        <f t="shared" si="1"/>
        <v>130</v>
      </c>
      <c r="D30" s="3"/>
      <c r="E30" s="3"/>
      <c r="F30" s="3">
        <v>56</v>
      </c>
      <c r="G30" s="3">
        <v>35</v>
      </c>
      <c r="H30" s="3">
        <v>14</v>
      </c>
      <c r="I30" s="3">
        <v>9</v>
      </c>
      <c r="J30" s="3">
        <v>3</v>
      </c>
      <c r="K30" s="3">
        <v>3</v>
      </c>
      <c r="L30" s="3">
        <v>2</v>
      </c>
      <c r="M30" s="3">
        <v>4</v>
      </c>
      <c r="N30" s="3">
        <v>1</v>
      </c>
      <c r="O30" s="3">
        <v>0</v>
      </c>
      <c r="P30" s="3">
        <v>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</row>
    <row r="31" spans="1:44" x14ac:dyDescent="0.15">
      <c r="A31" s="3" t="s">
        <v>59</v>
      </c>
      <c r="B31" s="3">
        <v>11</v>
      </c>
      <c r="C31" s="3">
        <f t="shared" si="1"/>
        <v>2</v>
      </c>
      <c r="D31" s="3"/>
      <c r="E31" s="3"/>
      <c r="F31" s="3">
        <v>1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</row>
    <row r="32" spans="1:44" x14ac:dyDescent="0.15">
      <c r="A32" s="3" t="s">
        <v>60</v>
      </c>
      <c r="B32" s="3">
        <v>12</v>
      </c>
      <c r="C32" s="3">
        <f t="shared" si="1"/>
        <v>6</v>
      </c>
      <c r="D32" s="3"/>
      <c r="E32" s="3"/>
      <c r="F32" s="3">
        <v>0</v>
      </c>
      <c r="G32" s="3">
        <v>0</v>
      </c>
      <c r="H32" s="3">
        <v>0</v>
      </c>
      <c r="I32" s="3">
        <v>0</v>
      </c>
      <c r="J32" s="3">
        <v>1</v>
      </c>
      <c r="K32" s="3">
        <v>0</v>
      </c>
      <c r="L32" s="3">
        <v>1</v>
      </c>
      <c r="M32" s="3">
        <v>1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1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</row>
    <row r="33" spans="1:44" x14ac:dyDescent="0.15">
      <c r="A33" s="3" t="s">
        <v>61</v>
      </c>
      <c r="B33" s="3">
        <v>13</v>
      </c>
      <c r="C33" s="3">
        <f t="shared" si="1"/>
        <v>0</v>
      </c>
      <c r="D33" s="3"/>
      <c r="E33" s="3"/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</row>
    <row r="34" spans="1:44" x14ac:dyDescent="0.15">
      <c r="A34" s="3" t="s">
        <v>63</v>
      </c>
      <c r="B34" s="3">
        <v>14</v>
      </c>
      <c r="C34" s="3">
        <f t="shared" si="1"/>
        <v>247</v>
      </c>
      <c r="D34" s="3"/>
      <c r="E34" s="3"/>
      <c r="F34" s="3">
        <v>229</v>
      </c>
      <c r="G34" s="3">
        <v>17</v>
      </c>
      <c r="H34" s="3">
        <v>0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</row>
    <row r="35" spans="1:44" x14ac:dyDescent="0.15">
      <c r="A35" s="3" t="s">
        <v>68</v>
      </c>
      <c r="B35" s="3">
        <v>15</v>
      </c>
      <c r="C35" s="3">
        <f t="shared" si="1"/>
        <v>66</v>
      </c>
      <c r="D35" s="3"/>
      <c r="E35" s="3"/>
      <c r="F35" s="3">
        <v>33</v>
      </c>
      <c r="G35" s="3">
        <v>10</v>
      </c>
      <c r="H35" s="3">
        <v>12</v>
      </c>
      <c r="I35" s="3">
        <v>3</v>
      </c>
      <c r="J35" s="3">
        <v>2</v>
      </c>
      <c r="K35" s="3">
        <v>1</v>
      </c>
      <c r="L35" s="3">
        <v>3</v>
      </c>
      <c r="M35" s="3">
        <v>0</v>
      </c>
      <c r="N35" s="3">
        <v>2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</row>
  </sheetData>
  <mergeCells count="2">
    <mergeCell ref="A1:AR1"/>
    <mergeCell ref="A19:AR19"/>
  </mergeCells>
  <phoneticPr fontId="1" type="noConversion"/>
  <conditionalFormatting sqref="F3:AR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8 C20:C35">
    <cfRule type="cellIs" dxfId="0" priority="2" operator="greaterThan">
      <formula>1208.5</formula>
    </cfRule>
  </conditionalFormatting>
  <conditionalFormatting sqref="F20:AR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26" sqref="M26"/>
    </sheetView>
  </sheetViews>
  <sheetFormatPr defaultRowHeight="13.5" x14ac:dyDescent="0.15"/>
  <cols>
    <col min="1" max="1" width="5.125" customWidth="1"/>
  </cols>
  <sheetData>
    <row r="1" spans="1:13" x14ac:dyDescent="0.15">
      <c r="A1" s="3"/>
      <c r="B1" s="3"/>
      <c r="C1" s="29" t="s">
        <v>40</v>
      </c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15">
      <c r="A2" s="3"/>
      <c r="B2" s="3" t="s">
        <v>32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9</v>
      </c>
      <c r="J2" s="3">
        <v>12</v>
      </c>
      <c r="K2" s="3">
        <v>15</v>
      </c>
      <c r="L2" s="3">
        <v>18</v>
      </c>
      <c r="M2" s="3">
        <v>21</v>
      </c>
    </row>
    <row r="3" spans="1:13" x14ac:dyDescent="0.15">
      <c r="A3" s="3" t="s">
        <v>33</v>
      </c>
      <c r="B3" s="3">
        <v>2210</v>
      </c>
      <c r="C3" s="3">
        <v>2210</v>
      </c>
      <c r="D3" s="3">
        <v>2210</v>
      </c>
      <c r="E3" s="3">
        <v>2210</v>
      </c>
      <c r="F3" s="3">
        <v>2210</v>
      </c>
      <c r="G3" s="3">
        <v>2210</v>
      </c>
      <c r="H3" s="3">
        <v>2210</v>
      </c>
      <c r="I3" s="3">
        <v>2210</v>
      </c>
      <c r="J3" s="3">
        <v>2210</v>
      </c>
      <c r="K3" s="3">
        <v>2210</v>
      </c>
      <c r="L3" s="3">
        <v>2210</v>
      </c>
      <c r="M3" s="3">
        <v>2210</v>
      </c>
    </row>
    <row r="4" spans="1:13" x14ac:dyDescent="0.15">
      <c r="A4" s="3" t="s">
        <v>34</v>
      </c>
      <c r="B4" s="3">
        <v>2375</v>
      </c>
      <c r="C4" s="3">
        <v>2334</v>
      </c>
      <c r="D4" s="3">
        <v>2310</v>
      </c>
      <c r="E4" s="3">
        <v>2317</v>
      </c>
      <c r="F4" s="3">
        <v>2339</v>
      </c>
      <c r="G4" s="3">
        <v>2341</v>
      </c>
      <c r="H4" s="3">
        <v>2341</v>
      </c>
      <c r="I4" s="3">
        <v>2353</v>
      </c>
      <c r="J4" s="3">
        <v>2346</v>
      </c>
      <c r="K4" s="3">
        <v>2329</v>
      </c>
      <c r="L4" s="3">
        <v>2308</v>
      </c>
      <c r="M4" s="3">
        <v>2301</v>
      </c>
    </row>
    <row r="5" spans="1:13" x14ac:dyDescent="0.15">
      <c r="A5" s="3" t="s">
        <v>35</v>
      </c>
      <c r="B5" s="3">
        <v>1092</v>
      </c>
      <c r="C5" s="3">
        <v>1027</v>
      </c>
      <c r="D5" s="3">
        <v>1015</v>
      </c>
      <c r="E5" s="3">
        <v>998</v>
      </c>
      <c r="F5" s="3">
        <v>980</v>
      </c>
      <c r="G5" s="3">
        <v>972</v>
      </c>
      <c r="H5" s="3">
        <v>977</v>
      </c>
      <c r="I5" s="3">
        <v>975</v>
      </c>
      <c r="J5" s="3">
        <v>936</v>
      </c>
      <c r="K5" s="3">
        <v>884</v>
      </c>
      <c r="L5" s="3">
        <v>858</v>
      </c>
      <c r="M5" s="3">
        <v>846</v>
      </c>
    </row>
    <row r="6" spans="1:13" x14ac:dyDescent="0.15">
      <c r="A6" s="3" t="s">
        <v>37</v>
      </c>
      <c r="B6" s="20">
        <f>B5/B4</f>
        <v>0.45978947368421053</v>
      </c>
      <c r="C6" s="20">
        <f t="shared" ref="C6:G6" si="0">C5/C4</f>
        <v>0.44001713796058267</v>
      </c>
      <c r="D6" s="20">
        <f t="shared" si="0"/>
        <v>0.43939393939393939</v>
      </c>
      <c r="E6" s="20">
        <f t="shared" si="0"/>
        <v>0.43072939145446698</v>
      </c>
      <c r="F6" s="20">
        <f t="shared" si="0"/>
        <v>0.41898247114151349</v>
      </c>
      <c r="G6" s="20">
        <f t="shared" si="0"/>
        <v>0.41520717642033317</v>
      </c>
      <c r="H6" s="20">
        <f t="shared" ref="H6:M6" si="1">H5/H4</f>
        <v>0.41734301580521144</v>
      </c>
      <c r="I6" s="20">
        <f t="shared" si="1"/>
        <v>0.4143646408839779</v>
      </c>
      <c r="J6" s="20">
        <f t="shared" si="1"/>
        <v>0.39897698209718668</v>
      </c>
      <c r="K6" s="20">
        <f t="shared" si="1"/>
        <v>0.37956204379562042</v>
      </c>
      <c r="L6" s="20">
        <f t="shared" si="1"/>
        <v>0.37175043327556329</v>
      </c>
      <c r="M6" s="20">
        <f t="shared" si="1"/>
        <v>0.36766623207301175</v>
      </c>
    </row>
    <row r="7" spans="1:13" x14ac:dyDescent="0.15">
      <c r="A7" s="3" t="s">
        <v>38</v>
      </c>
      <c r="B7" s="20">
        <f>B5/B3</f>
        <v>0.49411764705882355</v>
      </c>
      <c r="C7" s="20">
        <f t="shared" ref="C7:G7" si="2">C5/C3</f>
        <v>0.46470588235294119</v>
      </c>
      <c r="D7" s="20">
        <f t="shared" si="2"/>
        <v>0.45927601809954749</v>
      </c>
      <c r="E7" s="20">
        <f t="shared" si="2"/>
        <v>0.45158371040723982</v>
      </c>
      <c r="F7" s="20">
        <f t="shared" si="2"/>
        <v>0.4434389140271493</v>
      </c>
      <c r="G7" s="20">
        <f t="shared" si="2"/>
        <v>0.43981900452488687</v>
      </c>
      <c r="H7" s="20">
        <f t="shared" ref="H7:M7" si="3">H5/H3</f>
        <v>0.44208144796380089</v>
      </c>
      <c r="I7" s="20">
        <f t="shared" si="3"/>
        <v>0.44117647058823528</v>
      </c>
      <c r="J7" s="20">
        <f t="shared" si="3"/>
        <v>0.42352941176470588</v>
      </c>
      <c r="K7" s="20">
        <f t="shared" si="3"/>
        <v>0.4</v>
      </c>
      <c r="L7" s="20">
        <f t="shared" si="3"/>
        <v>0.38823529411764707</v>
      </c>
      <c r="M7" s="20">
        <f t="shared" si="3"/>
        <v>0.38280542986425337</v>
      </c>
    </row>
    <row r="8" spans="1:13" x14ac:dyDescent="0.15">
      <c r="A8" s="3" t="s">
        <v>39</v>
      </c>
      <c r="B8" s="20">
        <f>2*B7*B6/(B6+B7)</f>
        <v>0.47633587786259546</v>
      </c>
      <c r="C8" s="20">
        <f t="shared" ref="C8:G8" si="4">2*C7*C6/(C6+C7)</f>
        <v>0.45202464788732394</v>
      </c>
      <c r="D8" s="20">
        <f t="shared" si="4"/>
        <v>0.44911504424778759</v>
      </c>
      <c r="E8" s="20">
        <f t="shared" si="4"/>
        <v>0.44091009498564171</v>
      </c>
      <c r="F8" s="20">
        <f t="shared" si="4"/>
        <v>0.43086392613761265</v>
      </c>
      <c r="G8" s="20">
        <f t="shared" si="4"/>
        <v>0.42715886618325644</v>
      </c>
      <c r="H8" s="20">
        <f t="shared" ref="H8:M8" si="5">2*H7*H6/(H6+H7)</f>
        <v>0.42935618545374643</v>
      </c>
      <c r="I8" s="20">
        <f t="shared" si="5"/>
        <v>0.42735042735042739</v>
      </c>
      <c r="J8" s="20">
        <f t="shared" si="5"/>
        <v>0.41088674275680415</v>
      </c>
      <c r="K8" s="20">
        <f t="shared" si="5"/>
        <v>0.38951310861423216</v>
      </c>
      <c r="L8" s="20">
        <f t="shared" si="5"/>
        <v>0.37981407702523245</v>
      </c>
      <c r="M8" s="20">
        <f t="shared" si="5"/>
        <v>0.37508313012635774</v>
      </c>
    </row>
    <row r="15" spans="1:13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</sheetData>
  <mergeCells count="1">
    <mergeCell ref="C1:M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9" sqref="D19"/>
    </sheetView>
  </sheetViews>
  <sheetFormatPr defaultRowHeight="13.5" x14ac:dyDescent="0.15"/>
  <sheetData>
    <row r="1" spans="1:8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16</v>
      </c>
    </row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 t="s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</row>
    <row r="4" spans="1:8" x14ac:dyDescent="0.15">
      <c r="A4" s="1" t="s">
        <v>23</v>
      </c>
      <c r="B4" s="1">
        <v>0</v>
      </c>
      <c r="C4" s="1">
        <v>22</v>
      </c>
      <c r="D4" s="1">
        <v>6</v>
      </c>
      <c r="E4" s="1">
        <v>5</v>
      </c>
      <c r="F4" s="1">
        <v>15</v>
      </c>
      <c r="G4" s="1">
        <v>17</v>
      </c>
      <c r="H4" s="1">
        <v>8</v>
      </c>
    </row>
    <row r="5" spans="1:8" x14ac:dyDescent="0.15">
      <c r="A5" s="1"/>
      <c r="B5" s="1"/>
      <c r="C5" s="1"/>
      <c r="D5" s="1"/>
      <c r="E5" s="1"/>
      <c r="F5" s="1"/>
      <c r="G5" s="1"/>
      <c r="H5" s="1"/>
    </row>
    <row r="6" spans="1:8" x14ac:dyDescent="0.15">
      <c r="A6" s="1" t="s">
        <v>2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21</v>
      </c>
      <c r="H6" s="1" t="s">
        <v>22</v>
      </c>
    </row>
    <row r="7" spans="1:8" x14ac:dyDescent="0.15">
      <c r="A7" s="1" t="s">
        <v>24</v>
      </c>
      <c r="B7" s="1">
        <v>0</v>
      </c>
      <c r="C7" s="1">
        <v>14</v>
      </c>
      <c r="D7" s="1">
        <v>15</v>
      </c>
      <c r="E7" s="1">
        <v>6</v>
      </c>
      <c r="F7" s="1">
        <v>3</v>
      </c>
      <c r="G7" s="1">
        <v>3</v>
      </c>
      <c r="H7" s="1">
        <v>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8</vt:i4>
      </vt:variant>
    </vt:vector>
  </HeadingPairs>
  <TitlesOfParts>
    <vt:vector size="13" baseType="lpstr">
      <vt:lpstr>详细结果</vt:lpstr>
      <vt:lpstr>方法整体效果对比</vt:lpstr>
      <vt:lpstr>事件成分分布</vt:lpstr>
      <vt:lpstr>BWSL迭代次数</vt:lpstr>
      <vt:lpstr>例句</vt:lpstr>
      <vt:lpstr>事件成分分布!TF</vt:lpstr>
      <vt:lpstr>事件成分分布!TF_AVE</vt:lpstr>
      <vt:lpstr>事件成分分布!新建文本文档</vt:lpstr>
      <vt:lpstr>详细结果!新建文本文档</vt:lpstr>
      <vt:lpstr>详细结果!新建文本文档_1</vt:lpstr>
      <vt:lpstr>详细结果!新建文本文档_2</vt:lpstr>
      <vt:lpstr>详细结果!新建文本文档_3</vt:lpstr>
      <vt:lpstr>详细结果!新建文本文档_4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2015-01-27T12:23:13Z</dcterms:modified>
</cp:coreProperties>
</file>