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umukcau/OneDrive - The University of Western Ontario/大二/大二下学期/1032/1032Assignments/1032_Asn6_95_100/"/>
    </mc:Choice>
  </mc:AlternateContent>
  <xr:revisionPtr revIDLastSave="202" documentId="11_AB61ACA3FD76465CDC6E98C5E56A5A2C0D0C29CD" xr6:coauthVersionLast="45" xr6:coauthVersionMax="45" xr10:uidLastSave="{6B1B8C95-E607-AD46-8A6D-92F02CFB0D1B}"/>
  <bookViews>
    <workbookView xWindow="40" yWindow="440" windowWidth="28760" windowHeight="16080" xr2:uid="{00000000-000D-0000-FFFF-FFFF00000000}"/>
  </bookViews>
  <sheets>
    <sheet name="Payments" sheetId="1" r:id="rId1"/>
    <sheet name="iRate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1" l="1"/>
  <c r="B11" i="1"/>
  <c r="F4" i="1"/>
  <c r="F7" i="1"/>
  <c r="B18" i="1"/>
  <c r="B17" i="1"/>
  <c r="B12" i="1"/>
  <c r="C12" i="1"/>
  <c r="E16" i="1"/>
  <c r="E17" i="1"/>
  <c r="D16" i="1"/>
  <c r="F16" i="1"/>
  <c r="F18" i="1"/>
  <c r="C16" i="1"/>
  <c r="B6" i="1"/>
  <c r="C11" i="1"/>
  <c r="C18" i="1"/>
  <c r="B20" i="1"/>
  <c r="D18" i="1"/>
  <c r="D20" i="1"/>
  <c r="F17" i="1"/>
  <c r="F20" i="1"/>
  <c r="E18" i="1"/>
  <c r="E20" i="1"/>
  <c r="C17" i="1"/>
  <c r="C20" i="1"/>
</calcChain>
</file>

<file path=xl/sharedStrings.xml><?xml version="1.0" encoding="utf-8"?>
<sst xmlns="http://schemas.openxmlformats.org/spreadsheetml/2006/main" count="27" uniqueCount="26">
  <si>
    <t>MORTGAGE CALCULATION TABLE</t>
  </si>
  <si>
    <t>Terms of the Loan</t>
  </si>
  <si>
    <t>House Price</t>
  </si>
  <si>
    <t>Interest Rate</t>
  </si>
  <si>
    <t>Down Payment</t>
  </si>
  <si>
    <t>Years</t>
  </si>
  <si>
    <t>Amount Borrowed</t>
  </si>
  <si>
    <t>Payments Per Year</t>
  </si>
  <si>
    <t># Payment Periods</t>
  </si>
  <si>
    <t>Monthly Payments</t>
  </si>
  <si>
    <t>Total Amount Paid</t>
  </si>
  <si>
    <t>Beginning of Pay Period</t>
  </si>
  <si>
    <t>End of Pay Period</t>
  </si>
  <si>
    <t>Breakdown of Payment:</t>
  </si>
  <si>
    <t>First Payment Breakdown</t>
  </si>
  <si>
    <t>25% of Loan Paid Point</t>
  </si>
  <si>
    <t>50% of Loan Paid Point</t>
  </si>
  <si>
    <t>75% of Loan Paid Point</t>
  </si>
  <si>
    <t>Payment Number</t>
  </si>
  <si>
    <t>Amount of the Principle</t>
  </si>
  <si>
    <t>Amount of the Interest Paid</t>
  </si>
  <si>
    <t>Total</t>
  </si>
  <si>
    <t>Prepared by:</t>
  </si>
  <si>
    <t>Term of Loan (Years up to:)</t>
  </si>
  <si>
    <t>Last Payment Breakdown</t>
    <phoneticPr fontId="2" type="noConversion"/>
  </si>
  <si>
    <t>MingCong, Zhou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</si>
</sst>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0.0%"/>
    <numFmt numFmtId="165" formatCode="\$#,##0.00;[Red]\$#,##0.00"/>
    <numFmt numFmtId="166" formatCode="\$#,##0.00;\-\$#,##0.00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0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sz val="11"/>
      <color theme="1"/>
      <name val="Arial Unicode MS"/>
      <family val="2"/>
      <charset val="134"/>
    </font>
    <font>
      <sz val="11"/>
      <color rgb="FF00B0F0"/>
      <name val="Arial Unicode MS"/>
      <family val="2"/>
      <charset val="134"/>
    </font>
    <font>
      <b/>
      <u/>
      <sz val="11"/>
      <color theme="0"/>
      <name val="Arial Unicode MS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/>
    <xf numFmtId="0" fontId="0" fillId="0" borderId="2" xfId="0" applyBorder="1" applyAlignment="1">
      <alignment horizontal="center"/>
    </xf>
    <xf numFmtId="164" fontId="0" fillId="0" borderId="2" xfId="0" applyNumberFormat="1" applyBorder="1"/>
    <xf numFmtId="0" fontId="0" fillId="0" borderId="3" xfId="0" applyBorder="1" applyAlignment="1">
      <alignment horizontal="center"/>
    </xf>
    <xf numFmtId="164" fontId="0" fillId="0" borderId="3" xfId="0" applyNumberFormat="1" applyBorder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2" xfId="0" applyNumberFormat="1" applyFill="1" applyBorder="1"/>
    <xf numFmtId="0" fontId="4" fillId="0" borderId="0" xfId="0" applyFont="1"/>
    <xf numFmtId="0" fontId="5" fillId="0" borderId="0" xfId="0" applyFont="1" applyBorder="1"/>
    <xf numFmtId="0" fontId="5" fillId="0" borderId="0" xfId="0" applyFont="1"/>
    <xf numFmtId="0" fontId="5" fillId="0" borderId="1" xfId="0" applyFont="1" applyBorder="1"/>
    <xf numFmtId="0" fontId="5" fillId="0" borderId="9" xfId="0" applyFont="1" applyBorder="1"/>
    <xf numFmtId="0" fontId="5" fillId="0" borderId="2" xfId="0" applyFont="1" applyBorder="1"/>
    <xf numFmtId="0" fontId="4" fillId="0" borderId="0" xfId="0" applyFont="1" applyBorder="1"/>
    <xf numFmtId="0" fontId="4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8" fontId="5" fillId="0" borderId="0" xfId="0" applyNumberFormat="1" applyFont="1"/>
    <xf numFmtId="0" fontId="5" fillId="0" borderId="6" xfId="0" applyFont="1" applyBorder="1"/>
    <xf numFmtId="0" fontId="5" fillId="0" borderId="7" xfId="0" applyFont="1" applyBorder="1"/>
    <xf numFmtId="8" fontId="5" fillId="0" borderId="0" xfId="0" applyNumberFormat="1" applyFont="1" applyBorder="1"/>
    <xf numFmtId="8" fontId="5" fillId="0" borderId="11" xfId="0" applyNumberFormat="1" applyFont="1" applyBorder="1"/>
    <xf numFmtId="165" fontId="5" fillId="0" borderId="0" xfId="0" applyNumberFormat="1" applyFont="1" applyBorder="1"/>
    <xf numFmtId="165" fontId="6" fillId="0" borderId="0" xfId="0" applyNumberFormat="1" applyFont="1" applyBorder="1"/>
    <xf numFmtId="0" fontId="6" fillId="0" borderId="2" xfId="0" applyFont="1" applyBorder="1"/>
    <xf numFmtId="165" fontId="5" fillId="0" borderId="0" xfId="0" applyNumberFormat="1" applyFont="1" applyBorder="1" applyAlignment="1"/>
    <xf numFmtId="165" fontId="5" fillId="0" borderId="9" xfId="0" applyNumberFormat="1" applyFont="1" applyBorder="1" applyAlignment="1"/>
    <xf numFmtId="164" fontId="5" fillId="0" borderId="2" xfId="0" applyNumberFormat="1" applyFont="1" applyBorder="1"/>
    <xf numFmtId="0" fontId="5" fillId="0" borderId="0" xfId="0" applyFont="1" applyBorder="1" applyAlignment="1"/>
    <xf numFmtId="0" fontId="5" fillId="0" borderId="9" xfId="0" applyFont="1" applyBorder="1" applyAlignment="1"/>
    <xf numFmtId="0" fontId="5" fillId="0" borderId="7" xfId="0" applyFont="1" applyBorder="1" applyAlignment="1"/>
    <xf numFmtId="0" fontId="5" fillId="0" borderId="8" xfId="0" applyFont="1" applyBorder="1" applyAlignment="1"/>
    <xf numFmtId="0" fontId="5" fillId="0" borderId="11" xfId="0" applyFont="1" applyBorder="1" applyAlignment="1"/>
    <xf numFmtId="0" fontId="5" fillId="0" borderId="12" xfId="0" applyFont="1" applyBorder="1" applyAlignment="1"/>
    <xf numFmtId="0" fontId="3" fillId="5" borderId="13" xfId="0" applyFont="1" applyFill="1" applyBorder="1"/>
    <xf numFmtId="9" fontId="3" fillId="5" borderId="13" xfId="0" applyNumberFormat="1" applyFont="1" applyFill="1" applyBorder="1"/>
    <xf numFmtId="0" fontId="5" fillId="6" borderId="0" xfId="0" applyFont="1" applyFill="1"/>
    <xf numFmtId="166" fontId="5" fillId="6" borderId="0" xfId="0" applyNumberFormat="1" applyFont="1" applyFill="1"/>
    <xf numFmtId="166" fontId="5" fillId="6" borderId="0" xfId="0" applyNumberFormat="1" applyFont="1" applyFill="1" applyAlignment="1"/>
    <xf numFmtId="0" fontId="7" fillId="3" borderId="6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5" borderId="14" xfId="0" applyFont="1" applyFill="1" applyBorder="1" applyAlignment="1"/>
    <xf numFmtId="0" fontId="3" fillId="5" borderId="15" xfId="0" applyFont="1" applyFill="1" applyBorder="1" applyAlignment="1"/>
    <xf numFmtId="0" fontId="3" fillId="5" borderId="16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zoomScaleNormal="100" workbookViewId="0">
      <selection activeCell="F4" sqref="F4"/>
    </sheetView>
  </sheetViews>
  <sheetFormatPr defaultColWidth="8.609375" defaultRowHeight="13.5" x14ac:dyDescent="0.15"/>
  <cols>
    <col min="1" max="1" width="27.0390625" style="12" customWidth="1"/>
    <col min="2" max="2" width="25.69140625" style="12" customWidth="1"/>
    <col min="3" max="3" width="23.5390625" style="12" customWidth="1"/>
    <col min="4" max="4" width="24.2109375" style="12" customWidth="1"/>
    <col min="5" max="5" width="20.04296875" style="12" customWidth="1"/>
    <col min="6" max="6" width="18.83203125" style="12" customWidth="1"/>
    <col min="7" max="7" width="7.53125" style="12" customWidth="1"/>
    <col min="8" max="8" width="8.203125" style="12" customWidth="1"/>
    <col min="9" max="16384" width="8.609375" style="12"/>
  </cols>
  <sheetData>
    <row r="1" spans="1:8" x14ac:dyDescent="0.15">
      <c r="A1" s="43" t="s">
        <v>0</v>
      </c>
      <c r="B1" s="44"/>
      <c r="C1" s="45"/>
      <c r="D1" s="11"/>
      <c r="E1" s="11"/>
      <c r="F1" s="11"/>
    </row>
    <row r="2" spans="1:8" ht="14.25" thickBot="1" x14ac:dyDescent="0.2">
      <c r="A2" s="13"/>
      <c r="B2" s="11"/>
      <c r="C2" s="14"/>
      <c r="D2" s="11"/>
      <c r="E2" s="11"/>
      <c r="F2" s="11"/>
    </row>
    <row r="3" spans="1:8" x14ac:dyDescent="0.15">
      <c r="A3" s="13"/>
      <c r="B3" s="11"/>
      <c r="C3" s="14"/>
      <c r="D3" s="11"/>
      <c r="E3" s="46" t="s">
        <v>1</v>
      </c>
      <c r="F3" s="47"/>
    </row>
    <row r="4" spans="1:8" x14ac:dyDescent="0.15">
      <c r="A4" s="13" t="s">
        <v>2</v>
      </c>
      <c r="B4" s="27">
        <v>1245450</v>
      </c>
      <c r="C4" s="14"/>
      <c r="D4" s="11"/>
      <c r="E4" s="15" t="s">
        <v>3</v>
      </c>
      <c r="F4" s="31">
        <f>VLOOKUP(F5,iRates!B3:C10,2,FALSE)</f>
        <v>7.7499999999999999E-2</v>
      </c>
    </row>
    <row r="5" spans="1:8" x14ac:dyDescent="0.15">
      <c r="A5" s="13" t="s">
        <v>4</v>
      </c>
      <c r="B5" s="27">
        <v>320000</v>
      </c>
      <c r="C5" s="14"/>
      <c r="D5" s="11"/>
      <c r="E5" s="15" t="s">
        <v>5</v>
      </c>
      <c r="F5" s="28">
        <v>30</v>
      </c>
    </row>
    <row r="6" spans="1:8" x14ac:dyDescent="0.15">
      <c r="A6" s="13" t="s">
        <v>6</v>
      </c>
      <c r="B6" s="26">
        <f>$B$4-$B$5</f>
        <v>925450</v>
      </c>
      <c r="C6" s="14"/>
      <c r="D6" s="11"/>
      <c r="E6" s="15" t="s">
        <v>7</v>
      </c>
      <c r="F6" s="28">
        <v>12</v>
      </c>
    </row>
    <row r="7" spans="1:8" x14ac:dyDescent="0.15">
      <c r="A7" s="13"/>
      <c r="B7" s="11"/>
      <c r="C7" s="14"/>
      <c r="D7" s="11"/>
      <c r="E7" s="15" t="s">
        <v>8</v>
      </c>
      <c r="F7" s="15">
        <f>$F$5*$F$6</f>
        <v>360</v>
      </c>
    </row>
    <row r="8" spans="1:8" x14ac:dyDescent="0.15">
      <c r="A8" s="13"/>
      <c r="B8" s="11"/>
      <c r="C8" s="14"/>
    </row>
    <row r="9" spans="1:8" x14ac:dyDescent="0.15">
      <c r="A9" s="13"/>
      <c r="B9" s="11"/>
      <c r="C9" s="14"/>
    </row>
    <row r="10" spans="1:8" x14ac:dyDescent="0.15">
      <c r="A10" s="13"/>
      <c r="B10" s="16" t="s">
        <v>9</v>
      </c>
      <c r="C10" s="17" t="s">
        <v>10</v>
      </c>
    </row>
    <row r="11" spans="1:8" x14ac:dyDescent="0.15">
      <c r="A11" s="13" t="s">
        <v>11</v>
      </c>
      <c r="B11" s="29" t="e">
        <f>ABS(PMT($F$4/F9,$F$7,$B$6,0,1))</f>
        <v>#DIV/0!</v>
      </c>
      <c r="C11" s="30" t="e">
        <f>$F$7*$B$11</f>
        <v>#DIV/0!</v>
      </c>
    </row>
    <row r="12" spans="1:8" x14ac:dyDescent="0.15">
      <c r="A12" s="13" t="s">
        <v>12</v>
      </c>
      <c r="B12" s="29">
        <f>ABS(PMT($F$4/$F$6,$F$7,$B$6,0,0))</f>
        <v>6630.0371265261665</v>
      </c>
      <c r="C12" s="30">
        <f>$B$12*$F$7</f>
        <v>2386813.36554942</v>
      </c>
    </row>
    <row r="13" spans="1:8" ht="14.25" thickBot="1" x14ac:dyDescent="0.2">
      <c r="A13" s="18"/>
      <c r="B13" s="19"/>
      <c r="C13" s="20"/>
    </row>
    <row r="14" spans="1:8" x14ac:dyDescent="0.15">
      <c r="B14" s="21"/>
    </row>
    <row r="15" spans="1:8" ht="14.25" thickBot="1" x14ac:dyDescent="0.2">
      <c r="A15" s="38" t="s">
        <v>13</v>
      </c>
      <c r="B15" s="38" t="s">
        <v>14</v>
      </c>
      <c r="C15" s="39" t="s">
        <v>15</v>
      </c>
      <c r="D15" s="39" t="s">
        <v>16</v>
      </c>
      <c r="E15" s="39" t="s">
        <v>17</v>
      </c>
      <c r="F15" s="48" t="s">
        <v>24</v>
      </c>
      <c r="G15" s="49"/>
      <c r="H15" s="50"/>
    </row>
    <row r="16" spans="1:8" x14ac:dyDescent="0.15">
      <c r="A16" s="22" t="s">
        <v>18</v>
      </c>
      <c r="B16" s="23">
        <v>1</v>
      </c>
      <c r="C16" s="23">
        <f>$F$7*0.25</f>
        <v>90</v>
      </c>
      <c r="D16" s="23">
        <f>$F$7*0.5</f>
        <v>180</v>
      </c>
      <c r="E16" s="23">
        <f>$F$7*0.75</f>
        <v>270</v>
      </c>
      <c r="F16" s="34">
        <f>$F$7*1</f>
        <v>360</v>
      </c>
      <c r="G16" s="34"/>
      <c r="H16" s="35"/>
    </row>
    <row r="17" spans="1:8" x14ac:dyDescent="0.15">
      <c r="A17" s="13" t="s">
        <v>19</v>
      </c>
      <c r="B17" s="24">
        <f>PPMT($F$4/$F$6,B$16,$F$7,-$B$6)</f>
        <v>653.17254319283268</v>
      </c>
      <c r="C17" s="24">
        <f>PPMT($F$4/$F$6,C$16,$F$7,-$B$6)</f>
        <v>1158.3882143564219</v>
      </c>
      <c r="D17" s="24">
        <f>PPMT($F$4/$F$6,D$16,$F$7,-$B$6)</f>
        <v>2067.6457842942796</v>
      </c>
      <c r="E17" s="24">
        <f>PPMT($F$4/$F$6,E$16,$F$7,-$B$6)</f>
        <v>3690.609966784843</v>
      </c>
      <c r="F17" s="24">
        <f>PPMT($F$4/$F$6,F$16,$F$7,-$B$6)</f>
        <v>6587.4929015370726</v>
      </c>
      <c r="G17" s="32"/>
      <c r="H17" s="33"/>
    </row>
    <row r="18" spans="1:8" ht="14.25" thickBot="1" x14ac:dyDescent="0.2">
      <c r="A18" s="18" t="s">
        <v>20</v>
      </c>
      <c r="B18" s="25">
        <f>IPMT($F$4/$F$6,B$16,$F$7,-$B$6)</f>
        <v>5976.864583333333</v>
      </c>
      <c r="C18" s="25">
        <f t="shared" ref="C18:F18" si="0">IPMT($F$4/$F$6,C$16,$F$7,-$B$6)</f>
        <v>5471.6489121697441</v>
      </c>
      <c r="D18" s="25">
        <f t="shared" si="0"/>
        <v>4562.3913422318856</v>
      </c>
      <c r="E18" s="25">
        <f t="shared" si="0"/>
        <v>2939.4271597413226</v>
      </c>
      <c r="F18" s="25">
        <f t="shared" si="0"/>
        <v>42.544224989093586</v>
      </c>
      <c r="G18" s="36"/>
      <c r="H18" s="37"/>
    </row>
    <row r="20" spans="1:8" x14ac:dyDescent="0.15">
      <c r="A20" s="40" t="s">
        <v>21</v>
      </c>
      <c r="B20" s="41">
        <f>B$17+B$18</f>
        <v>6630.0371265261656</v>
      </c>
      <c r="C20" s="41">
        <f t="shared" ref="C20:F20" si="1">C$17+C$18</f>
        <v>6630.0371265261656</v>
      </c>
      <c r="D20" s="41">
        <f t="shared" si="1"/>
        <v>6630.0371265261656</v>
      </c>
      <c r="E20" s="41">
        <f t="shared" si="1"/>
        <v>6630.0371265261656</v>
      </c>
      <c r="F20" s="41">
        <f t="shared" si="1"/>
        <v>6630.0371265261665</v>
      </c>
      <c r="G20" s="42"/>
      <c r="H20" s="42"/>
    </row>
    <row r="23" spans="1:8" x14ac:dyDescent="0.15">
      <c r="A23" s="10" t="s">
        <v>22</v>
      </c>
      <c r="B23" s="12" t="s">
        <v>25</v>
      </c>
    </row>
  </sheetData>
  <mergeCells count="3">
    <mergeCell ref="A1:C1"/>
    <mergeCell ref="E3:F3"/>
    <mergeCell ref="F15:H15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0"/>
  <sheetViews>
    <sheetView workbookViewId="0">
      <selection activeCell="C4" sqref="C4"/>
    </sheetView>
  </sheetViews>
  <sheetFormatPr defaultColWidth="8.875" defaultRowHeight="15" x14ac:dyDescent="0.2"/>
  <cols>
    <col min="2" max="2" width="29.32421875" customWidth="1"/>
    <col min="3" max="3" width="25.15234375" customWidth="1"/>
  </cols>
  <sheetData>
    <row r="1" spans="2:3" ht="15.75" thickBot="1" x14ac:dyDescent="0.25">
      <c r="B1" s="1"/>
      <c r="C1" s="1"/>
    </row>
    <row r="2" spans="2:3" ht="15.75" thickBot="1" x14ac:dyDescent="0.25">
      <c r="B2" s="6" t="s">
        <v>23</v>
      </c>
      <c r="C2" s="7" t="s">
        <v>3</v>
      </c>
    </row>
    <row r="3" spans="2:3" x14ac:dyDescent="0.2">
      <c r="B3" s="4">
        <v>1</v>
      </c>
      <c r="C3" s="5">
        <v>0.113</v>
      </c>
    </row>
    <row r="4" spans="2:3" x14ac:dyDescent="0.2">
      <c r="B4" s="2">
        <v>5</v>
      </c>
      <c r="C4" s="3">
        <v>0.104</v>
      </c>
    </row>
    <row r="5" spans="2:3" x14ac:dyDescent="0.2">
      <c r="B5" s="2">
        <v>10</v>
      </c>
      <c r="C5" s="3">
        <v>0.10100000000000001</v>
      </c>
    </row>
    <row r="6" spans="2:3" x14ac:dyDescent="0.2">
      <c r="B6" s="2">
        <v>15</v>
      </c>
      <c r="C6" s="3">
        <v>9.7000000000000003E-2</v>
      </c>
    </row>
    <row r="7" spans="2:3" x14ac:dyDescent="0.2">
      <c r="B7" s="2">
        <v>20</v>
      </c>
      <c r="C7" s="3">
        <v>8.6999999999999994E-2</v>
      </c>
    </row>
    <row r="8" spans="2:3" x14ac:dyDescent="0.2">
      <c r="B8" s="2">
        <v>25</v>
      </c>
      <c r="C8" s="3">
        <v>8.3000000000000004E-2</v>
      </c>
    </row>
    <row r="9" spans="2:3" x14ac:dyDescent="0.2">
      <c r="B9" s="2">
        <v>30</v>
      </c>
      <c r="C9" s="3">
        <v>7.7499999999999999E-2</v>
      </c>
    </row>
    <row r="10" spans="2:3" x14ac:dyDescent="0.2">
      <c r="B10" s="8">
        <v>35</v>
      </c>
      <c r="C10" s="9">
        <v>7.1999999999999995E-2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Payments</vt:lpstr>
      <vt:lpstr>iRates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 Station;Sam Maggs</dc:creator>
  <cp:lastModifiedBy>Ming Cong Zhou</cp:lastModifiedBy>
  <dcterms:created xsi:type="dcterms:W3CDTF">2019-03-22T22:39:44Z</dcterms:created>
  <dcterms:modified xsi:type="dcterms:W3CDTF">2019-04-12T21:32:31Z</dcterms:modified>
</cp:coreProperties>
</file>